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EstaPasta_de_trabalho"/>
  <bookViews>
    <workbookView xWindow="-15" yWindow="-15" windowWidth="20550" windowHeight="7755"/>
  </bookViews>
  <sheets>
    <sheet name="Apres_CovidRT" sheetId="24" r:id="rId1"/>
    <sheet name="Informacoes Gerais" sheetId="32" r:id="rId2"/>
    <sheet name="Maps_NGeo" sheetId="30" r:id="rId3"/>
    <sheet name="CNAE_CBO_SEXO" sheetId="31" r:id="rId4"/>
    <sheet name="CNAE_CBO_SEXO_Ana" sheetId="33" state="hidden" r:id="rId5"/>
    <sheet name="CNAE_CBO_Outras" sheetId="25" state="hidden" r:id="rId6"/>
    <sheet name="Dados_RT" sheetId="21" state="hidden" r:id="rId7"/>
    <sheet name="NGeo" sheetId="28" state="hidden" r:id="rId8"/>
  </sheets>
  <definedNames>
    <definedName name="_xlnm._FilterDatabase" localSheetId="0" hidden="1">Apres_CovidRT!$F$139:$G$142</definedName>
    <definedName name="_xlnm._FilterDatabase" localSheetId="5" hidden="1">CNAE_CBO_Outras!$B$5:$T$2635</definedName>
    <definedName name="_xlnm._FilterDatabase" localSheetId="3" hidden="1">CNAE_CBO_SEXO!$B$70:$E$219</definedName>
    <definedName name="_xlnm._FilterDatabase" localSheetId="6" hidden="1">Dados_RT!$A$1:$H$622</definedName>
    <definedName name="_xlnm._FilterDatabase" localSheetId="7" hidden="1">NGeo!$B$2:$J$894</definedName>
    <definedName name="DadosExternos_2" localSheetId="6">Dados_RT!$E$57:$E$57</definedName>
    <definedName name="DadosExternos_2" localSheetId="1">'Informacoes Gerais'!$F$3:$F$13</definedName>
    <definedName name="DadosExternos_3" localSheetId="6">Dados_RT!$A$63:$B$73</definedName>
    <definedName name="DadosExternos_3" localSheetId="1">'Informacoes Gerais'!$B$40:$C$50</definedName>
    <definedName name="rng">#REF!</definedName>
    <definedName name="SERIE">"$A$1:$A$14"</definedName>
  </definedNames>
  <calcPr calcId="124519" calcMode="manual"/>
</workbook>
</file>

<file path=xl/calcChain.xml><?xml version="1.0" encoding="utf-8"?>
<calcChain xmlns="http://schemas.openxmlformats.org/spreadsheetml/2006/main">
  <c r="C19" i="24"/>
  <c r="C83"/>
  <c r="C82"/>
  <c r="C4"/>
  <c r="C142"/>
  <c r="C139"/>
  <c r="C105" l="1"/>
  <c r="C104"/>
  <c r="C141"/>
  <c r="C138"/>
  <c r="C107"/>
  <c r="C106"/>
  <c r="C132"/>
  <c r="C131"/>
  <c r="C130"/>
  <c r="C125"/>
  <c r="C93"/>
  <c r="C91"/>
  <c r="C102"/>
  <c r="C101"/>
  <c r="C100"/>
  <c r="C99"/>
  <c r="B218" i="31"/>
  <c r="B217"/>
  <c r="B216"/>
  <c r="B215"/>
  <c r="B214"/>
  <c r="B213"/>
  <c r="B212"/>
  <c r="B211"/>
  <c r="B210"/>
  <c r="B209"/>
  <c r="B208"/>
  <c r="B207"/>
  <c r="B206"/>
  <c r="B205"/>
  <c r="B204"/>
  <c r="B203"/>
  <c r="B202"/>
  <c r="B201"/>
  <c r="B200"/>
  <c r="B199"/>
  <c r="B198"/>
  <c r="B197"/>
  <c r="B196"/>
  <c r="B195"/>
  <c r="B194"/>
  <c r="B193"/>
  <c r="B192"/>
  <c r="B191"/>
  <c r="B190"/>
  <c r="B189"/>
  <c r="B188"/>
  <c r="B187"/>
  <c r="B186"/>
  <c r="B185"/>
  <c r="B184"/>
  <c r="B183"/>
  <c r="B182"/>
  <c r="B181"/>
  <c r="B180"/>
  <c r="B179"/>
  <c r="B178"/>
  <c r="B177"/>
  <c r="B176"/>
  <c r="B175"/>
  <c r="B174"/>
  <c r="B173"/>
  <c r="B172"/>
  <c r="B171"/>
  <c r="B170"/>
  <c r="B169"/>
  <c r="B168"/>
  <c r="B167"/>
  <c r="B166"/>
  <c r="B165"/>
  <c r="B164"/>
  <c r="B163"/>
  <c r="B162"/>
  <c r="B161"/>
  <c r="B160"/>
  <c r="B159"/>
  <c r="B158"/>
  <c r="B157"/>
  <c r="B156"/>
  <c r="B155"/>
  <c r="B154"/>
  <c r="B153"/>
  <c r="B152"/>
  <c r="B151"/>
  <c r="B150"/>
  <c r="B149"/>
  <c r="B148"/>
  <c r="B147"/>
  <c r="B146"/>
  <c r="B145"/>
  <c r="B144"/>
  <c r="B143"/>
  <c r="B142"/>
  <c r="B141"/>
  <c r="B140"/>
  <c r="B139"/>
  <c r="B138"/>
  <c r="B137"/>
  <c r="B136"/>
  <c r="B135"/>
  <c r="B134"/>
  <c r="B133"/>
  <c r="B132"/>
  <c r="B131"/>
  <c r="B130"/>
  <c r="B129"/>
  <c r="B128"/>
  <c r="B127"/>
  <c r="B126"/>
  <c r="B125"/>
  <c r="B124"/>
  <c r="B123"/>
  <c r="B122"/>
  <c r="B121"/>
  <c r="B120"/>
  <c r="B119"/>
  <c r="B118"/>
  <c r="B117"/>
  <c r="B116"/>
  <c r="B115"/>
  <c r="B114"/>
  <c r="B113"/>
  <c r="B112"/>
  <c r="B111"/>
  <c r="B110"/>
  <c r="B109"/>
  <c r="B108"/>
  <c r="B107"/>
  <c r="B106"/>
  <c r="B105"/>
  <c r="B104"/>
  <c r="B103"/>
  <c r="B102"/>
  <c r="B101"/>
  <c r="B100"/>
  <c r="B99"/>
  <c r="B98"/>
  <c r="B97"/>
  <c r="B96"/>
  <c r="B95"/>
  <c r="B94"/>
  <c r="B93"/>
  <c r="B92"/>
  <c r="B91"/>
  <c r="B90"/>
  <c r="B89"/>
  <c r="B88"/>
  <c r="B87"/>
  <c r="B86"/>
  <c r="B85"/>
  <c r="B84"/>
  <c r="B74"/>
  <c r="B83"/>
  <c r="B82"/>
  <c r="B81"/>
  <c r="B80"/>
  <c r="B79"/>
  <c r="B78"/>
  <c r="B77"/>
  <c r="B76"/>
  <c r="B75"/>
  <c r="B26"/>
  <c r="B41"/>
  <c r="B40"/>
  <c r="B39"/>
  <c r="B38"/>
  <c r="B37"/>
  <c r="B36"/>
  <c r="B35"/>
  <c r="B34"/>
  <c r="B33"/>
  <c r="B32"/>
  <c r="B31"/>
  <c r="B30"/>
  <c r="B29"/>
  <c r="B28"/>
  <c r="B27"/>
  <c r="B25"/>
  <c r="A24" i="33" s="1"/>
  <c r="B24" i="31"/>
  <c r="A23" i="33" s="1"/>
  <c r="K13"/>
  <c r="K5"/>
  <c r="K6"/>
  <c r="K7"/>
  <c r="K8"/>
  <c r="K9"/>
  <c r="K10"/>
  <c r="K11"/>
  <c r="K12"/>
  <c r="G5"/>
  <c r="G6"/>
  <c r="G7"/>
  <c r="G8"/>
  <c r="G10"/>
  <c r="G9"/>
  <c r="G11"/>
  <c r="G12"/>
  <c r="G13"/>
  <c r="AD11" i="25"/>
  <c r="AD13"/>
  <c r="AD12"/>
  <c r="AD17"/>
  <c r="AD14"/>
  <c r="AD15"/>
  <c r="AD16"/>
  <c r="AD18"/>
  <c r="AD19"/>
  <c r="AD20"/>
  <c r="AD21"/>
  <c r="AD22"/>
  <c r="AD23"/>
  <c r="AD24"/>
  <c r="AD25"/>
  <c r="AD26"/>
  <c r="AD27"/>
  <c r="AD28"/>
  <c r="AD29"/>
  <c r="AD30"/>
  <c r="AD10"/>
  <c r="Z11"/>
  <c r="Z12"/>
  <c r="Z13"/>
  <c r="Z14"/>
  <c r="Z15"/>
  <c r="Z16"/>
  <c r="Z17"/>
  <c r="Z18"/>
  <c r="Z19"/>
  <c r="Z20"/>
  <c r="Z21"/>
  <c r="Z22"/>
  <c r="Z23"/>
  <c r="Z24"/>
  <c r="Z25"/>
  <c r="Z26"/>
  <c r="Z27"/>
  <c r="Z28"/>
  <c r="Z29"/>
  <c r="Z30"/>
  <c r="Z10"/>
  <c r="AD43"/>
  <c r="AD44"/>
  <c r="AD45"/>
  <c r="AD46"/>
  <c r="AD47"/>
  <c r="AD48"/>
  <c r="AD49"/>
  <c r="AD50"/>
  <c r="AD51"/>
  <c r="AD52"/>
  <c r="AD53"/>
  <c r="AD54"/>
  <c r="AD55"/>
  <c r="AD56"/>
  <c r="AD57"/>
  <c r="AD58"/>
  <c r="AD59"/>
  <c r="AD60"/>
  <c r="AD61"/>
  <c r="AD62"/>
  <c r="AD63"/>
  <c r="AD64"/>
  <c r="AD65"/>
  <c r="AD66"/>
  <c r="AD67"/>
  <c r="AD68"/>
  <c r="AD69"/>
  <c r="AD70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D108"/>
  <c r="AD109"/>
  <c r="AD110"/>
  <c r="AD111"/>
  <c r="AD112"/>
  <c r="AD113"/>
  <c r="AD114"/>
  <c r="AD115"/>
  <c r="AD116"/>
  <c r="AD117"/>
  <c r="AD118"/>
  <c r="AD119"/>
  <c r="AD120"/>
  <c r="AD121"/>
  <c r="AD122"/>
  <c r="AD123"/>
  <c r="AD124"/>
  <c r="AD125"/>
  <c r="AD126"/>
  <c r="AD127"/>
  <c r="AD128"/>
  <c r="AD129"/>
  <c r="AD130"/>
  <c r="AD131"/>
  <c r="AD132"/>
  <c r="AD133"/>
  <c r="AD134"/>
  <c r="AD135"/>
  <c r="AD136"/>
  <c r="AD137"/>
  <c r="AD138"/>
  <c r="AD139"/>
  <c r="AD140"/>
  <c r="AD141"/>
  <c r="AD142"/>
  <c r="AD143"/>
  <c r="AD144"/>
  <c r="AD145"/>
  <c r="AD146"/>
  <c r="AD147"/>
  <c r="AD148"/>
  <c r="AD149"/>
  <c r="AD150"/>
  <c r="AD151"/>
  <c r="AD152"/>
  <c r="AD153"/>
  <c r="AD154"/>
  <c r="AD155"/>
  <c r="AD156"/>
  <c r="AD157"/>
  <c r="AD158"/>
  <c r="AD159"/>
  <c r="AD160"/>
  <c r="AD161"/>
  <c r="AD162"/>
  <c r="AD163"/>
  <c r="AD164"/>
  <c r="AD165"/>
  <c r="AD166"/>
  <c r="AD167"/>
  <c r="AD168"/>
  <c r="AD169"/>
  <c r="AD170"/>
  <c r="AD171"/>
  <c r="AD172"/>
  <c r="AD173"/>
  <c r="AD174"/>
  <c r="AD175"/>
  <c r="AD176"/>
  <c r="AD177"/>
  <c r="AD178"/>
  <c r="AD179"/>
  <c r="AD180"/>
  <c r="AD181"/>
  <c r="AD182"/>
  <c r="AD183"/>
  <c r="AD184"/>
  <c r="AD185"/>
  <c r="AD186"/>
  <c r="AD187"/>
  <c r="AD188"/>
  <c r="AD189"/>
  <c r="AD190"/>
  <c r="AD191"/>
  <c r="AD192"/>
  <c r="AD193"/>
  <c r="AD194"/>
  <c r="AD195"/>
  <c r="AD196"/>
  <c r="AD197"/>
  <c r="AD198"/>
  <c r="AD199"/>
  <c r="AD200"/>
  <c r="AD201"/>
  <c r="AD202"/>
  <c r="AD203"/>
  <c r="AD204"/>
  <c r="AD205"/>
  <c r="AD206"/>
  <c r="AD207"/>
  <c r="AD208"/>
  <c r="AD209"/>
  <c r="AD210"/>
  <c r="AD211"/>
  <c r="AD212"/>
  <c r="AD213"/>
  <c r="AD214"/>
  <c r="AD215"/>
  <c r="AD216"/>
  <c r="AD217"/>
  <c r="AD218"/>
  <c r="AD219"/>
  <c r="AD220"/>
  <c r="AD221"/>
  <c r="AD222"/>
  <c r="AD223"/>
  <c r="AD224"/>
  <c r="AD225"/>
  <c r="AD226"/>
  <c r="AD227"/>
  <c r="AD228"/>
  <c r="AD229"/>
  <c r="AD230"/>
  <c r="AD231"/>
  <c r="AD232"/>
  <c r="AD233"/>
  <c r="AD234"/>
  <c r="AD235"/>
  <c r="AD236"/>
  <c r="AD237"/>
  <c r="AD238"/>
  <c r="AD239"/>
  <c r="AD240"/>
  <c r="AD241"/>
  <c r="AD242"/>
  <c r="AD243"/>
  <c r="AD244"/>
  <c r="AD245"/>
  <c r="AD246"/>
  <c r="AD247"/>
  <c r="AD248"/>
  <c r="AD249"/>
  <c r="AD250"/>
  <c r="AD251"/>
  <c r="AD252"/>
  <c r="AD253"/>
  <c r="AD254"/>
  <c r="AD255"/>
  <c r="AD256"/>
  <c r="AD257"/>
  <c r="AD258"/>
  <c r="AD259"/>
  <c r="AD260"/>
  <c r="AD261"/>
  <c r="AD262"/>
  <c r="AD263"/>
  <c r="AD264"/>
  <c r="AD265"/>
  <c r="AD266"/>
  <c r="AD267"/>
  <c r="AD268"/>
  <c r="AD269"/>
  <c r="AD270"/>
  <c r="AD271"/>
  <c r="AD272"/>
  <c r="AD273"/>
  <c r="AD274"/>
  <c r="AD275"/>
  <c r="AD276"/>
  <c r="AD277"/>
  <c r="AD278"/>
  <c r="AD279"/>
  <c r="AD280"/>
  <c r="AD281"/>
  <c r="AD282"/>
  <c r="AD283"/>
  <c r="AD284"/>
  <c r="AD285"/>
  <c r="AD286"/>
  <c r="AD287"/>
  <c r="AD288"/>
  <c r="AD289"/>
  <c r="AD290"/>
  <c r="AD291"/>
  <c r="AD292"/>
  <c r="AD293"/>
  <c r="AD294"/>
  <c r="AD295"/>
  <c r="AD296"/>
  <c r="AD297"/>
  <c r="AD298"/>
  <c r="AD299"/>
  <c r="AD300"/>
  <c r="AD301"/>
  <c r="AD302"/>
  <c r="AD303"/>
  <c r="AD304"/>
  <c r="AD305"/>
  <c r="AD306"/>
  <c r="AD307"/>
  <c r="AD308"/>
  <c r="AD309"/>
  <c r="AD310"/>
  <c r="AD311"/>
  <c r="AD312"/>
  <c r="AD313"/>
  <c r="AD314"/>
  <c r="AD315"/>
  <c r="AD316"/>
  <c r="AD317"/>
  <c r="AD318"/>
  <c r="AD319"/>
  <c r="AD320"/>
  <c r="AD321"/>
  <c r="AD322"/>
  <c r="AD323"/>
  <c r="AD324"/>
  <c r="AD325"/>
  <c r="AD326"/>
  <c r="AD327"/>
  <c r="AD328"/>
  <c r="AD329"/>
  <c r="AD330"/>
  <c r="AD331"/>
  <c r="AD332"/>
  <c r="AD333"/>
  <c r="AD334"/>
  <c r="AD335"/>
  <c r="AD336"/>
  <c r="AD337"/>
  <c r="AD338"/>
  <c r="AD339"/>
  <c r="AD340"/>
  <c r="AD341"/>
  <c r="AD342"/>
  <c r="AD343"/>
  <c r="AD344"/>
  <c r="AD345"/>
  <c r="AD346"/>
  <c r="AD347"/>
  <c r="AD348"/>
  <c r="AD349"/>
  <c r="AD350"/>
  <c r="AD351"/>
  <c r="AD352"/>
  <c r="AD353"/>
  <c r="AD354"/>
  <c r="AD355"/>
  <c r="AD356"/>
  <c r="AD357"/>
  <c r="AD358"/>
  <c r="AD359"/>
  <c r="AD360"/>
  <c r="AD361"/>
  <c r="AD362"/>
  <c r="AD363"/>
  <c r="AD364"/>
  <c r="AD365"/>
  <c r="AD366"/>
  <c r="AD367"/>
  <c r="AD368"/>
  <c r="AD369"/>
  <c r="AD370"/>
  <c r="AD371"/>
  <c r="AD372"/>
  <c r="AD373"/>
  <c r="AD374"/>
  <c r="AD375"/>
  <c r="AD376"/>
  <c r="AD377"/>
  <c r="AD378"/>
  <c r="AD379"/>
  <c r="AD380"/>
  <c r="AD381"/>
  <c r="AD382"/>
  <c r="AD383"/>
  <c r="AD384"/>
  <c r="AD385"/>
  <c r="AD386"/>
  <c r="AD387"/>
  <c r="AD388"/>
  <c r="AD389"/>
  <c r="AD390"/>
  <c r="AD391"/>
  <c r="AD392"/>
  <c r="AD393"/>
  <c r="AD394"/>
  <c r="AD395"/>
  <c r="AD396"/>
  <c r="AD397"/>
  <c r="AD398"/>
  <c r="AD399"/>
  <c r="AD400"/>
  <c r="AD401"/>
  <c r="AD402"/>
  <c r="AD403"/>
  <c r="AD404"/>
  <c r="AD405"/>
  <c r="AD406"/>
  <c r="AD407"/>
  <c r="AD408"/>
  <c r="AD409"/>
  <c r="AD410"/>
  <c r="AD411"/>
  <c r="AD412"/>
  <c r="AD413"/>
  <c r="AD414"/>
  <c r="AD415"/>
  <c r="AD416"/>
  <c r="AD417"/>
  <c r="AD418"/>
  <c r="AD419"/>
  <c r="AD420"/>
  <c r="AD421"/>
  <c r="AD422"/>
  <c r="AD423"/>
  <c r="AD424"/>
  <c r="AD425"/>
  <c r="AD426"/>
  <c r="AD427"/>
  <c r="AD428"/>
  <c r="AD429"/>
  <c r="AD430"/>
  <c r="AD431"/>
  <c r="AD432"/>
  <c r="AD433"/>
  <c r="AD434"/>
  <c r="AD435"/>
  <c r="AD436"/>
  <c r="AD437"/>
  <c r="AD438"/>
  <c r="AD439"/>
  <c r="AD440"/>
  <c r="AD441"/>
  <c r="AD442"/>
  <c r="AD443"/>
  <c r="AD444"/>
  <c r="AD445"/>
  <c r="AD446"/>
  <c r="AD447"/>
  <c r="AD448"/>
  <c r="AD449"/>
  <c r="AD450"/>
  <c r="AD451"/>
  <c r="AD452"/>
  <c r="AD453"/>
  <c r="AD454"/>
  <c r="AD455"/>
  <c r="AD456"/>
  <c r="AD457"/>
  <c r="AD458"/>
  <c r="AD459"/>
  <c r="AD460"/>
  <c r="AD461"/>
  <c r="AD462"/>
  <c r="AD463"/>
  <c r="AD464"/>
  <c r="AD465"/>
  <c r="AD466"/>
  <c r="AD467"/>
  <c r="AD468"/>
  <c r="AD469"/>
  <c r="AD470"/>
  <c r="AD471"/>
  <c r="AD472"/>
  <c r="AD473"/>
  <c r="AD474"/>
  <c r="AD475"/>
  <c r="AD476"/>
  <c r="AD477"/>
  <c r="AD478"/>
  <c r="AD479"/>
  <c r="AD480"/>
  <c r="AD481"/>
  <c r="AD482"/>
  <c r="AD483"/>
  <c r="AD484"/>
  <c r="AD485"/>
  <c r="AD486"/>
  <c r="AD487"/>
  <c r="AD488"/>
  <c r="AD489"/>
  <c r="AD490"/>
  <c r="AD491"/>
  <c r="AD492"/>
  <c r="AD493"/>
  <c r="AD494"/>
  <c r="AD495"/>
  <c r="AD496"/>
  <c r="AD497"/>
  <c r="AD498"/>
  <c r="AD499"/>
  <c r="AD500"/>
  <c r="AD501"/>
  <c r="AD502"/>
  <c r="AD503"/>
  <c r="AD504"/>
  <c r="AD505"/>
  <c r="AD506"/>
  <c r="AD507"/>
  <c r="AD508"/>
  <c r="AD509"/>
  <c r="AD510"/>
  <c r="AD511"/>
  <c r="AD512"/>
  <c r="AD513"/>
  <c r="AD514"/>
  <c r="AD515"/>
  <c r="AD516"/>
  <c r="AD517"/>
  <c r="AD518"/>
  <c r="AD519"/>
  <c r="AD520"/>
  <c r="AD521"/>
  <c r="AD522"/>
  <c r="AD523"/>
  <c r="AD524"/>
  <c r="AD525"/>
  <c r="AD526"/>
  <c r="AD527"/>
  <c r="AD528"/>
  <c r="AD529"/>
  <c r="AD530"/>
  <c r="AD531"/>
  <c r="AD532"/>
  <c r="AD533"/>
  <c r="AD534"/>
  <c r="AD535"/>
  <c r="AD536"/>
  <c r="AD537"/>
  <c r="AD538"/>
  <c r="AD539"/>
  <c r="AD540"/>
  <c r="AD541"/>
  <c r="AD542"/>
  <c r="AD543"/>
  <c r="AD544"/>
  <c r="AD545"/>
  <c r="AD546"/>
  <c r="AD547"/>
  <c r="AD548"/>
  <c r="AD549"/>
  <c r="AD550"/>
  <c r="AD551"/>
  <c r="AD552"/>
  <c r="AD553"/>
  <c r="AD554"/>
  <c r="AD555"/>
  <c r="AD556"/>
  <c r="AD557"/>
  <c r="AD558"/>
  <c r="AD559"/>
  <c r="AD560"/>
  <c r="AD561"/>
  <c r="AD562"/>
  <c r="AD563"/>
  <c r="AD564"/>
  <c r="AD565"/>
  <c r="AD566"/>
  <c r="AD567"/>
  <c r="AD568"/>
  <c r="AD569"/>
  <c r="AD570"/>
  <c r="AD571"/>
  <c r="AD572"/>
  <c r="AD573"/>
  <c r="AD574"/>
  <c r="AD575"/>
  <c r="AD576"/>
  <c r="AD577"/>
  <c r="AD578"/>
  <c r="AD579"/>
  <c r="AD580"/>
  <c r="AD581"/>
  <c r="AD582"/>
  <c r="AD583"/>
  <c r="AD584"/>
  <c r="AD585"/>
  <c r="AD586"/>
  <c r="AD587"/>
  <c r="AD588"/>
  <c r="AD589"/>
  <c r="AD590"/>
  <c r="AD591"/>
  <c r="AD592"/>
  <c r="AD593"/>
  <c r="AD594"/>
  <c r="AD595"/>
  <c r="AD596"/>
  <c r="AD597"/>
  <c r="AD598"/>
  <c r="AD599"/>
  <c r="AD600"/>
  <c r="AD601"/>
  <c r="AD602"/>
  <c r="AD603"/>
  <c r="AD604"/>
  <c r="AD605"/>
  <c r="AD606"/>
  <c r="AD607"/>
  <c r="AD608"/>
  <c r="AD609"/>
  <c r="AD610"/>
  <c r="AD611"/>
  <c r="AD612"/>
  <c r="AD613"/>
  <c r="AD614"/>
  <c r="AD615"/>
  <c r="AD616"/>
  <c r="AD617"/>
  <c r="AD618"/>
  <c r="AD619"/>
  <c r="AD620"/>
  <c r="AD621"/>
  <c r="AD622"/>
  <c r="AD623"/>
  <c r="AD624"/>
  <c r="AD625"/>
  <c r="AD626"/>
  <c r="AD627"/>
  <c r="AD628"/>
  <c r="AD629"/>
  <c r="AD630"/>
  <c r="AD631"/>
  <c r="AD632"/>
  <c r="AD633"/>
  <c r="AD634"/>
  <c r="AD635"/>
  <c r="AD636"/>
  <c r="AD637"/>
  <c r="AD638"/>
  <c r="AD639"/>
  <c r="AD640"/>
  <c r="AD641"/>
  <c r="AD642"/>
  <c r="AD643"/>
  <c r="AD644"/>
  <c r="AD645"/>
  <c r="AD646"/>
  <c r="AD647"/>
  <c r="AD648"/>
  <c r="AD649"/>
  <c r="AD650"/>
  <c r="AD651"/>
  <c r="AD652"/>
  <c r="AD653"/>
  <c r="AD654"/>
  <c r="AD655"/>
  <c r="AD656"/>
  <c r="AD657"/>
  <c r="AD658"/>
  <c r="AD659"/>
  <c r="AD660"/>
  <c r="AD661"/>
  <c r="AD662"/>
  <c r="AD663"/>
  <c r="AD664"/>
  <c r="AD665"/>
  <c r="AD666"/>
  <c r="AD667"/>
  <c r="AD668"/>
  <c r="AD669"/>
  <c r="AD670"/>
  <c r="AD671"/>
  <c r="AD672"/>
  <c r="AD673"/>
  <c r="AD674"/>
  <c r="AD675"/>
  <c r="AD676"/>
  <c r="AD677"/>
  <c r="AD678"/>
  <c r="AD679"/>
  <c r="AD680"/>
  <c r="AD681"/>
  <c r="AD682"/>
  <c r="AD683"/>
  <c r="AD684"/>
  <c r="AD685"/>
  <c r="AD686"/>
  <c r="AD687"/>
  <c r="AD688"/>
  <c r="AD689"/>
  <c r="AD690"/>
  <c r="AD691"/>
  <c r="AD692"/>
  <c r="AD693"/>
  <c r="AD694"/>
  <c r="AD695"/>
  <c r="AD696"/>
  <c r="AD697"/>
  <c r="AD698"/>
  <c r="AD699"/>
  <c r="AD700"/>
  <c r="AD701"/>
  <c r="AD702"/>
  <c r="AD703"/>
  <c r="AD704"/>
  <c r="AD705"/>
  <c r="AD706"/>
  <c r="AD707"/>
  <c r="AD708"/>
  <c r="AD709"/>
  <c r="AD710"/>
  <c r="AD711"/>
  <c r="AD712"/>
  <c r="AD713"/>
  <c r="AD714"/>
  <c r="AD715"/>
  <c r="AD716"/>
  <c r="AD717"/>
  <c r="AD718"/>
  <c r="AD719"/>
  <c r="AD720"/>
  <c r="AD721"/>
  <c r="AD722"/>
  <c r="AD723"/>
  <c r="AD724"/>
  <c r="AD725"/>
  <c r="AD726"/>
  <c r="AD727"/>
  <c r="AD728"/>
  <c r="AD729"/>
  <c r="AD730"/>
  <c r="AD731"/>
  <c r="AD732"/>
  <c r="AD733"/>
  <c r="AD734"/>
  <c r="AD735"/>
  <c r="AD736"/>
  <c r="AD737"/>
  <c r="AD738"/>
  <c r="AD739"/>
  <c r="AD740"/>
  <c r="AD741"/>
  <c r="AD742"/>
  <c r="AD743"/>
  <c r="AD744"/>
  <c r="AD745"/>
  <c r="AD746"/>
  <c r="AD747"/>
  <c r="AD748"/>
  <c r="AD749"/>
  <c r="AD750"/>
  <c r="AD751"/>
  <c r="AD752"/>
  <c r="AD753"/>
  <c r="AD754"/>
  <c r="AD755"/>
  <c r="AD756"/>
  <c r="AD757"/>
  <c r="AD758"/>
  <c r="AD759"/>
  <c r="AD760"/>
  <c r="AD761"/>
  <c r="AD762"/>
  <c r="AD763"/>
  <c r="AD764"/>
  <c r="AD765"/>
  <c r="AD766"/>
  <c r="AD767"/>
  <c r="AD768"/>
  <c r="AD769"/>
  <c r="AD770"/>
  <c r="AD771"/>
  <c r="AD772"/>
  <c r="AD773"/>
  <c r="AD774"/>
  <c r="AD775"/>
  <c r="AD776"/>
  <c r="AD777"/>
  <c r="AD778"/>
  <c r="AD779"/>
  <c r="AD780"/>
  <c r="AD781"/>
  <c r="AD782"/>
  <c r="AD783"/>
  <c r="AD784"/>
  <c r="AD785"/>
  <c r="AD786"/>
  <c r="AD787"/>
  <c r="AD788"/>
  <c r="AD789"/>
  <c r="AD790"/>
  <c r="AD791"/>
  <c r="AD792"/>
  <c r="AD793"/>
  <c r="AD794"/>
  <c r="AD795"/>
  <c r="AD796"/>
  <c r="AD797"/>
  <c r="AD798"/>
  <c r="AD799"/>
  <c r="AD800"/>
  <c r="AD801"/>
  <c r="AD802"/>
  <c r="AD803"/>
  <c r="AD804"/>
  <c r="AD805"/>
  <c r="AD806"/>
  <c r="AD807"/>
  <c r="AD808"/>
  <c r="AD809"/>
  <c r="AD810"/>
  <c r="AD811"/>
  <c r="AD812"/>
  <c r="AD813"/>
  <c r="AD814"/>
  <c r="AD815"/>
  <c r="AD816"/>
  <c r="AD817"/>
  <c r="AD818"/>
  <c r="AD819"/>
  <c r="AD820"/>
  <c r="AD821"/>
  <c r="AD822"/>
  <c r="AD823"/>
  <c r="AD824"/>
  <c r="AD825"/>
  <c r="AD826"/>
  <c r="AD827"/>
  <c r="AD828"/>
  <c r="AD829"/>
  <c r="AD830"/>
  <c r="AD831"/>
  <c r="AD832"/>
  <c r="AD833"/>
  <c r="AD834"/>
  <c r="AD835"/>
  <c r="AD836"/>
  <c r="AD837"/>
  <c r="AD838"/>
  <c r="AD839"/>
  <c r="AD840"/>
  <c r="AD841"/>
  <c r="AD842"/>
  <c r="AD843"/>
  <c r="AD844"/>
  <c r="AD845"/>
  <c r="AD846"/>
  <c r="AD847"/>
  <c r="AD848"/>
  <c r="AD849"/>
  <c r="AD850"/>
  <c r="AD851"/>
  <c r="AD852"/>
  <c r="AD853"/>
  <c r="AD854"/>
  <c r="AD855"/>
  <c r="AD856"/>
  <c r="AD857"/>
  <c r="AD858"/>
  <c r="AD859"/>
  <c r="AD860"/>
  <c r="AD861"/>
  <c r="AD862"/>
  <c r="AD863"/>
  <c r="AD864"/>
  <c r="AD865"/>
  <c r="AD866"/>
  <c r="AD867"/>
  <c r="AD868"/>
  <c r="AD869"/>
  <c r="AD870"/>
  <c r="AD871"/>
  <c r="AD872"/>
  <c r="AD873"/>
  <c r="AD874"/>
  <c r="AD875"/>
  <c r="AD876"/>
  <c r="AD877"/>
  <c r="AD878"/>
  <c r="AD879"/>
  <c r="AD880"/>
  <c r="AD881"/>
  <c r="AD882"/>
  <c r="AD883"/>
  <c r="AD884"/>
  <c r="AD885"/>
  <c r="AD886"/>
  <c r="AD887"/>
  <c r="AD888"/>
  <c r="AD889"/>
  <c r="AD890"/>
  <c r="AD891"/>
  <c r="AD892"/>
  <c r="AD893"/>
  <c r="AD894"/>
  <c r="AD895"/>
  <c r="AD896"/>
  <c r="AD897"/>
  <c r="AD898"/>
  <c r="AD899"/>
  <c r="AD900"/>
  <c r="AD901"/>
  <c r="AD902"/>
  <c r="AD903"/>
  <c r="AD904"/>
  <c r="AD905"/>
  <c r="AD906"/>
  <c r="AD907"/>
  <c r="AD908"/>
  <c r="AD909"/>
  <c r="AD910"/>
  <c r="AD911"/>
  <c r="AD912"/>
  <c r="AD913"/>
  <c r="AD914"/>
  <c r="AD915"/>
  <c r="AD916"/>
  <c r="AD917"/>
  <c r="AD918"/>
  <c r="AD919"/>
  <c r="AD920"/>
  <c r="AD921"/>
  <c r="AD922"/>
  <c r="AD923"/>
  <c r="AD924"/>
  <c r="AD925"/>
  <c r="AD926"/>
  <c r="AD927"/>
  <c r="AD928"/>
  <c r="AD929"/>
  <c r="AD930"/>
  <c r="AD931"/>
  <c r="AD932"/>
  <c r="AD933"/>
  <c r="AD934"/>
  <c r="AD935"/>
  <c r="AD936"/>
  <c r="AD937"/>
  <c r="AD938"/>
  <c r="AD939"/>
  <c r="AD940"/>
  <c r="AD941"/>
  <c r="AD942"/>
  <c r="AD943"/>
  <c r="AD944"/>
  <c r="AD945"/>
  <c r="AD946"/>
  <c r="AD947"/>
  <c r="AD948"/>
  <c r="AD949"/>
  <c r="AD950"/>
  <c r="AD951"/>
  <c r="AD952"/>
  <c r="AD953"/>
  <c r="AD954"/>
  <c r="AD955"/>
  <c r="AD956"/>
  <c r="AD957"/>
  <c r="AD958"/>
  <c r="AD959"/>
  <c r="AD960"/>
  <c r="AD961"/>
  <c r="AD962"/>
  <c r="AD963"/>
  <c r="AD964"/>
  <c r="AD965"/>
  <c r="AD966"/>
  <c r="AD967"/>
  <c r="AD968"/>
  <c r="AD969"/>
  <c r="AD970"/>
  <c r="AD971"/>
  <c r="AD972"/>
  <c r="AD973"/>
  <c r="AD974"/>
  <c r="AD975"/>
  <c r="AD976"/>
  <c r="AD977"/>
  <c r="AD978"/>
  <c r="AD979"/>
  <c r="AD980"/>
  <c r="AD981"/>
  <c r="AD982"/>
  <c r="AD983"/>
  <c r="AD984"/>
  <c r="AD985"/>
  <c r="AD986"/>
  <c r="AD987"/>
  <c r="AD988"/>
  <c r="AD989"/>
  <c r="AD990"/>
  <c r="AD991"/>
  <c r="AD992"/>
  <c r="AD993"/>
  <c r="AD994"/>
  <c r="AD995"/>
  <c r="AD996"/>
  <c r="AD997"/>
  <c r="AD998"/>
  <c r="AD999"/>
  <c r="AD1000"/>
  <c r="AD1001"/>
  <c r="AD1002"/>
  <c r="AD1003"/>
  <c r="AD1004"/>
  <c r="AD1005"/>
  <c r="AD1006"/>
  <c r="AD1007"/>
  <c r="AD1008"/>
  <c r="AD1009"/>
  <c r="AD1010"/>
  <c r="AD1011"/>
  <c r="AD1012"/>
  <c r="AD1013"/>
  <c r="AD1014"/>
  <c r="AD1015"/>
  <c r="AD1016"/>
  <c r="AD1017"/>
  <c r="AD1018"/>
  <c r="AD1019"/>
  <c r="AD1020"/>
  <c r="AD1021"/>
  <c r="AD1022"/>
  <c r="AD1023"/>
  <c r="AD1024"/>
  <c r="AD1025"/>
  <c r="AD1026"/>
  <c r="AD1027"/>
  <c r="AD1028"/>
  <c r="AD1029"/>
  <c r="AD1030"/>
  <c r="AD1031"/>
  <c r="AD1032"/>
  <c r="AD1033"/>
  <c r="AD1034"/>
  <c r="AD1035"/>
  <c r="AD1036"/>
  <c r="AD1037"/>
  <c r="AD1038"/>
  <c r="AD1039"/>
  <c r="AD1040"/>
  <c r="AD1041"/>
  <c r="AD1042"/>
  <c r="AD1043"/>
  <c r="AD1044"/>
  <c r="AD1045"/>
  <c r="AD1046"/>
  <c r="AD1047"/>
  <c r="AD1048"/>
  <c r="AD1049"/>
  <c r="AD1050"/>
  <c r="AD1051"/>
  <c r="AD1052"/>
  <c r="AD1053"/>
  <c r="AD1054"/>
  <c r="AD1055"/>
  <c r="AD1056"/>
  <c r="AD1057"/>
  <c r="AD1058"/>
  <c r="AD1059"/>
  <c r="AD1060"/>
  <c r="AD1061"/>
  <c r="AD1062"/>
  <c r="AD1063"/>
  <c r="AD1064"/>
  <c r="AD1065"/>
  <c r="AD1066"/>
  <c r="AD1067"/>
  <c r="AD1068"/>
  <c r="AD1069"/>
  <c r="AD1070"/>
  <c r="AD1071"/>
  <c r="AD1072"/>
  <c r="AD1073"/>
  <c r="AD1074"/>
  <c r="AD1075"/>
  <c r="AD1076"/>
  <c r="AD1077"/>
  <c r="AD1078"/>
  <c r="AD1079"/>
  <c r="AD1080"/>
  <c r="AD1081"/>
  <c r="AD1082"/>
  <c r="AD1083"/>
  <c r="AD1084"/>
  <c r="AD1085"/>
  <c r="AD1086"/>
  <c r="AD1087"/>
  <c r="AD1088"/>
  <c r="AD1089"/>
  <c r="AD1090"/>
  <c r="AD1091"/>
  <c r="AD1092"/>
  <c r="AD1093"/>
  <c r="AD1094"/>
  <c r="AD1095"/>
  <c r="AD1096"/>
  <c r="AD1097"/>
  <c r="AD1098"/>
  <c r="AD1099"/>
  <c r="AD1100"/>
  <c r="AD1101"/>
  <c r="AD1102"/>
  <c r="AD1103"/>
  <c r="AD1104"/>
  <c r="AD1105"/>
  <c r="AD1106"/>
  <c r="AD1107"/>
  <c r="AD1108"/>
  <c r="AD1109"/>
  <c r="AD1110"/>
  <c r="AD1111"/>
  <c r="AD1112"/>
  <c r="AD1113"/>
  <c r="AD1114"/>
  <c r="AD1115"/>
  <c r="AD1116"/>
  <c r="AD1117"/>
  <c r="AD1118"/>
  <c r="AD1119"/>
  <c r="AD1120"/>
  <c r="AD1121"/>
  <c r="AD1122"/>
  <c r="AD1123"/>
  <c r="AD1124"/>
  <c r="AD1125"/>
  <c r="AD1126"/>
  <c r="Z43"/>
  <c r="Z44"/>
  <c r="Z45"/>
  <c r="Z46"/>
  <c r="Z47"/>
  <c r="Z48"/>
  <c r="Z49"/>
  <c r="Z50"/>
  <c r="Z51"/>
  <c r="Z52"/>
  <c r="Z53"/>
  <c r="Z54"/>
  <c r="Z55"/>
  <c r="Z56"/>
  <c r="Z57"/>
  <c r="Z58"/>
  <c r="Z59"/>
  <c r="Z60"/>
  <c r="Z61"/>
  <c r="Z62"/>
  <c r="Z63"/>
  <c r="Z64"/>
  <c r="Z65"/>
  <c r="Z66"/>
  <c r="Z67"/>
  <c r="Z68"/>
  <c r="Z69"/>
  <c r="Z70"/>
  <c r="Z71"/>
  <c r="Z72"/>
  <c r="Z73"/>
  <c r="Z74"/>
  <c r="Z75"/>
  <c r="Z76"/>
  <c r="Z77"/>
  <c r="Z78"/>
  <c r="Z79"/>
  <c r="Z80"/>
  <c r="Z81"/>
  <c r="Z82"/>
  <c r="Z83"/>
  <c r="Z84"/>
  <c r="Z85"/>
  <c r="Z86"/>
  <c r="Z87"/>
  <c r="Z88"/>
  <c r="Z89"/>
  <c r="Z90"/>
  <c r="Z91"/>
  <c r="Z92"/>
  <c r="Z93"/>
  <c r="Z94"/>
  <c r="Z95"/>
  <c r="Z96"/>
  <c r="Z97"/>
  <c r="Z98"/>
  <c r="Z99"/>
  <c r="Z100"/>
  <c r="Z101"/>
  <c r="Z102"/>
  <c r="Z103"/>
  <c r="Z104"/>
  <c r="Z105"/>
  <c r="Z106"/>
  <c r="Z107"/>
  <c r="Z108"/>
  <c r="Z109"/>
  <c r="Z110"/>
  <c r="Z111"/>
  <c r="Z112"/>
  <c r="Z113"/>
  <c r="Z114"/>
  <c r="Z115"/>
  <c r="Z116"/>
  <c r="Z117"/>
  <c r="Z118"/>
  <c r="Z119"/>
  <c r="Z120"/>
  <c r="Z121"/>
  <c r="Z122"/>
  <c r="Z123"/>
  <c r="Z124"/>
  <c r="Z125"/>
  <c r="Z126"/>
  <c r="Z127"/>
  <c r="Z128"/>
  <c r="Z129"/>
  <c r="Z130"/>
  <c r="Z131"/>
  <c r="Z132"/>
  <c r="Z133"/>
  <c r="Z134"/>
  <c r="Z135"/>
  <c r="Z136"/>
  <c r="Z137"/>
  <c r="Z138"/>
  <c r="Z139"/>
  <c r="Z140"/>
  <c r="Z141"/>
  <c r="Z142"/>
  <c r="Z143"/>
  <c r="Z144"/>
  <c r="Z145"/>
  <c r="Z146"/>
  <c r="Z147"/>
  <c r="Z148"/>
  <c r="Z149"/>
  <c r="Z150"/>
  <c r="Z151"/>
  <c r="Z152"/>
  <c r="Z153"/>
  <c r="Z154"/>
  <c r="Z155"/>
  <c r="Z156"/>
  <c r="Z157"/>
  <c r="Z158"/>
  <c r="Z159"/>
  <c r="Z160"/>
  <c r="Z161"/>
  <c r="Z162"/>
  <c r="Z163"/>
  <c r="Z164"/>
  <c r="Z165"/>
  <c r="Z166"/>
  <c r="Z167"/>
  <c r="Z168"/>
  <c r="Z169"/>
  <c r="Z170"/>
  <c r="Z171"/>
  <c r="Z172"/>
  <c r="Z173"/>
  <c r="Z174"/>
  <c r="Z175"/>
  <c r="Z176"/>
  <c r="Z177"/>
  <c r="Z178"/>
  <c r="Z179"/>
  <c r="Z180"/>
  <c r="Z181"/>
  <c r="Z182"/>
  <c r="Z183"/>
  <c r="Z184"/>
  <c r="Z185"/>
  <c r="Z186"/>
  <c r="Z187"/>
  <c r="Z188"/>
  <c r="Z189"/>
  <c r="Z190"/>
  <c r="Z191"/>
  <c r="Z192"/>
  <c r="Z193"/>
  <c r="Z194"/>
  <c r="Z195"/>
  <c r="Z196"/>
  <c r="Z197"/>
  <c r="Z198"/>
  <c r="Z199"/>
  <c r="Z200"/>
  <c r="Z201"/>
  <c r="Z202"/>
  <c r="Z203"/>
  <c r="Z204"/>
  <c r="Z205"/>
  <c r="Z206"/>
  <c r="Z207"/>
  <c r="Z208"/>
  <c r="Z209"/>
  <c r="Z210"/>
  <c r="Z211"/>
  <c r="Z212"/>
  <c r="Z213"/>
  <c r="Z214"/>
  <c r="Z215"/>
  <c r="Z216"/>
  <c r="Z217"/>
  <c r="Z218"/>
  <c r="Z219"/>
  <c r="Z220"/>
  <c r="Z221"/>
  <c r="Z222"/>
  <c r="Z223"/>
  <c r="Z224"/>
  <c r="Z225"/>
  <c r="Z226"/>
  <c r="Z227"/>
  <c r="Z228"/>
  <c r="Z229"/>
  <c r="Z230"/>
  <c r="Z231"/>
  <c r="Z232"/>
  <c r="Z233"/>
  <c r="Z234"/>
  <c r="Z235"/>
  <c r="Z236"/>
  <c r="Z237"/>
  <c r="Z238"/>
  <c r="Z239"/>
  <c r="Z240"/>
  <c r="Z241"/>
  <c r="Z242"/>
  <c r="Z243"/>
  <c r="Z244"/>
  <c r="Z245"/>
  <c r="Z246"/>
  <c r="Z247"/>
  <c r="Z248"/>
  <c r="Z249"/>
  <c r="Z250"/>
  <c r="Z251"/>
  <c r="Z252"/>
  <c r="Z253"/>
  <c r="Z254"/>
  <c r="Z255"/>
  <c r="Z256"/>
  <c r="Z257"/>
  <c r="Z258"/>
  <c r="Z259"/>
  <c r="Z260"/>
  <c r="Z261"/>
  <c r="Z262"/>
  <c r="Z263"/>
  <c r="Z264"/>
  <c r="Z265"/>
  <c r="Z266"/>
  <c r="Z267"/>
  <c r="Z268"/>
  <c r="Z269"/>
  <c r="Z270"/>
  <c r="Z271"/>
  <c r="Z272"/>
  <c r="Z273"/>
  <c r="Z274"/>
  <c r="Z275"/>
  <c r="Z276"/>
  <c r="Z277"/>
  <c r="Z278"/>
  <c r="Z279"/>
  <c r="Z280"/>
  <c r="Z281"/>
  <c r="Z282"/>
  <c r="Z283"/>
  <c r="Z284"/>
  <c r="Z285"/>
  <c r="Z286"/>
  <c r="Z287"/>
  <c r="Z288"/>
  <c r="Z289"/>
  <c r="Z290"/>
  <c r="Z291"/>
  <c r="Z292"/>
  <c r="Z293"/>
  <c r="Z294"/>
  <c r="Z295"/>
  <c r="Z296"/>
  <c r="Z297"/>
  <c r="Z298"/>
  <c r="Z299"/>
  <c r="Z300"/>
  <c r="Z301"/>
  <c r="Z302"/>
  <c r="Z303"/>
  <c r="Z304"/>
  <c r="Z305"/>
  <c r="Z306"/>
  <c r="Z307"/>
  <c r="Z308"/>
  <c r="Z309"/>
  <c r="Z310"/>
  <c r="Z311"/>
  <c r="Z312"/>
  <c r="Z313"/>
  <c r="Z314"/>
  <c r="Z315"/>
  <c r="Z316"/>
  <c r="Z317"/>
  <c r="Z318"/>
  <c r="Z319"/>
  <c r="Z320"/>
  <c r="Z321"/>
  <c r="Z322"/>
  <c r="Z323"/>
  <c r="Z324"/>
  <c r="Z325"/>
  <c r="Z326"/>
  <c r="Z327"/>
  <c r="Z328"/>
  <c r="Z329"/>
  <c r="Z330"/>
  <c r="Z331"/>
  <c r="Z332"/>
  <c r="Z333"/>
  <c r="Z334"/>
  <c r="Z335"/>
  <c r="Z336"/>
  <c r="Z337"/>
  <c r="Z338"/>
  <c r="Z339"/>
  <c r="Z340"/>
  <c r="Z341"/>
  <c r="Z342"/>
  <c r="Z343"/>
  <c r="Z344"/>
  <c r="Z345"/>
  <c r="Z346"/>
  <c r="Z347"/>
  <c r="Z348"/>
  <c r="Z349"/>
  <c r="Z350"/>
  <c r="Z351"/>
  <c r="Z352"/>
  <c r="Z353"/>
  <c r="Z354"/>
  <c r="Z355"/>
  <c r="Z356"/>
  <c r="Z357"/>
  <c r="Z358"/>
  <c r="Z359"/>
  <c r="Z360"/>
  <c r="Z361"/>
  <c r="Z362"/>
  <c r="Z363"/>
  <c r="Z364"/>
  <c r="Z365"/>
  <c r="Z366"/>
  <c r="Z367"/>
  <c r="Z368"/>
  <c r="Z369"/>
  <c r="Z370"/>
  <c r="Z371"/>
  <c r="Z372"/>
  <c r="Z373"/>
  <c r="Z374"/>
  <c r="Z375"/>
  <c r="Z376"/>
  <c r="Z377"/>
  <c r="Z378"/>
  <c r="Z379"/>
  <c r="Z380"/>
  <c r="Z381"/>
  <c r="Z382"/>
  <c r="Z383"/>
  <c r="Z384"/>
  <c r="Z385"/>
  <c r="Z386"/>
  <c r="Z387"/>
  <c r="Z388"/>
  <c r="Z389"/>
  <c r="Z390"/>
  <c r="Z391"/>
  <c r="Z392"/>
  <c r="Z393"/>
  <c r="Z394"/>
  <c r="Z395"/>
  <c r="Z396"/>
  <c r="Z397"/>
  <c r="Z398"/>
  <c r="Z399"/>
  <c r="Z400"/>
  <c r="Z401"/>
  <c r="Z402"/>
  <c r="Z403"/>
  <c r="Z404"/>
  <c r="Z405"/>
  <c r="Z406"/>
  <c r="Z407"/>
  <c r="Z408"/>
  <c r="Z409"/>
  <c r="Z410"/>
  <c r="Z411"/>
  <c r="Z412"/>
  <c r="Z413"/>
  <c r="Z414"/>
  <c r="Z415"/>
  <c r="Z416"/>
  <c r="Z417"/>
  <c r="Z418"/>
  <c r="Z419"/>
  <c r="Z420"/>
  <c r="Z421"/>
  <c r="Z422"/>
  <c r="Z423"/>
  <c r="Z424"/>
  <c r="Z425"/>
  <c r="Z426"/>
  <c r="Z427"/>
  <c r="Z428"/>
  <c r="Z429"/>
  <c r="Z430"/>
  <c r="Z431"/>
  <c r="Z432"/>
  <c r="Z433"/>
  <c r="Z434"/>
  <c r="Z435"/>
  <c r="Z436"/>
  <c r="Z437"/>
  <c r="Z438"/>
  <c r="Z439"/>
  <c r="Z440"/>
  <c r="Z441"/>
  <c r="Z442"/>
  <c r="Z443"/>
  <c r="Z444"/>
  <c r="Z445"/>
  <c r="Z446"/>
  <c r="Z447"/>
  <c r="Z448"/>
  <c r="Z449"/>
  <c r="Z450"/>
  <c r="Z451"/>
  <c r="Z452"/>
  <c r="Z453"/>
  <c r="Z454"/>
  <c r="Z455"/>
  <c r="Z456"/>
  <c r="Z457"/>
  <c r="Z458"/>
  <c r="Z459"/>
  <c r="Z460"/>
  <c r="Z461"/>
  <c r="Z462"/>
  <c r="Z463"/>
  <c r="Z464"/>
  <c r="Z465"/>
  <c r="Z466"/>
  <c r="Z467"/>
  <c r="Z468"/>
  <c r="Z469"/>
  <c r="Z470"/>
  <c r="Z471"/>
  <c r="Z472"/>
  <c r="Z473"/>
  <c r="Z474"/>
  <c r="Z475"/>
  <c r="Z476"/>
  <c r="Z477"/>
  <c r="Z478"/>
  <c r="Z479"/>
  <c r="Z480"/>
  <c r="Z481"/>
  <c r="Z482"/>
  <c r="Z483"/>
  <c r="Z484"/>
  <c r="Z485"/>
  <c r="Z486"/>
  <c r="Z487"/>
  <c r="Z488"/>
  <c r="Z489"/>
  <c r="Z490"/>
  <c r="Z491"/>
  <c r="Z492"/>
  <c r="Z493"/>
  <c r="Z494"/>
  <c r="Z495"/>
  <c r="Z496"/>
  <c r="Z497"/>
  <c r="Z498"/>
  <c r="Z499"/>
  <c r="Z500"/>
  <c r="Z501"/>
  <c r="Z502"/>
  <c r="Z503"/>
  <c r="Z504"/>
  <c r="Z505"/>
  <c r="Z506"/>
  <c r="Z507"/>
  <c r="Z508"/>
  <c r="Z509"/>
  <c r="Z510"/>
  <c r="Z511"/>
  <c r="Z512"/>
  <c r="Z513"/>
  <c r="Z514"/>
  <c r="Z515"/>
  <c r="Z516"/>
  <c r="Z517"/>
  <c r="Z518"/>
  <c r="Z519"/>
  <c r="Z520"/>
  <c r="Z521"/>
  <c r="Z522"/>
  <c r="Z523"/>
  <c r="Z524"/>
  <c r="Z525"/>
  <c r="Z526"/>
  <c r="Z527"/>
  <c r="Z528"/>
  <c r="Z529"/>
  <c r="Z530"/>
  <c r="Z531"/>
  <c r="Z532"/>
  <c r="Z533"/>
  <c r="Z534"/>
  <c r="Z535"/>
  <c r="Z536"/>
  <c r="Z537"/>
  <c r="Z538"/>
  <c r="Z539"/>
  <c r="Z540"/>
  <c r="Z541"/>
  <c r="Z542"/>
  <c r="Z543"/>
  <c r="Z544"/>
  <c r="Z545"/>
  <c r="Z546"/>
  <c r="Z547"/>
  <c r="Z548"/>
  <c r="Z549"/>
  <c r="AD42"/>
  <c r="Z42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118"/>
  <c r="R119"/>
  <c r="R120"/>
  <c r="R121"/>
  <c r="R122"/>
  <c r="R123"/>
  <c r="R124"/>
  <c r="R125"/>
  <c r="R126"/>
  <c r="R127"/>
  <c r="R128"/>
  <c r="R129"/>
  <c r="R130"/>
  <c r="R131"/>
  <c r="R132"/>
  <c r="R133"/>
  <c r="R134"/>
  <c r="R135"/>
  <c r="R136"/>
  <c r="R137"/>
  <c r="R138"/>
  <c r="R139"/>
  <c r="R140"/>
  <c r="R141"/>
  <c r="R142"/>
  <c r="R143"/>
  <c r="R144"/>
  <c r="R145"/>
  <c r="R146"/>
  <c r="R147"/>
  <c r="R148"/>
  <c r="R149"/>
  <c r="R150"/>
  <c r="R151"/>
  <c r="R152"/>
  <c r="R153"/>
  <c r="R154"/>
  <c r="R155"/>
  <c r="R156"/>
  <c r="R157"/>
  <c r="R158"/>
  <c r="R159"/>
  <c r="R160"/>
  <c r="R161"/>
  <c r="R162"/>
  <c r="R163"/>
  <c r="R164"/>
  <c r="R165"/>
  <c r="R166"/>
  <c r="R167"/>
  <c r="R168"/>
  <c r="R169"/>
  <c r="R170"/>
  <c r="R171"/>
  <c r="R172"/>
  <c r="R173"/>
  <c r="R174"/>
  <c r="R175"/>
  <c r="R176"/>
  <c r="R177"/>
  <c r="R178"/>
  <c r="R179"/>
  <c r="R180"/>
  <c r="R181"/>
  <c r="R182"/>
  <c r="R183"/>
  <c r="R184"/>
  <c r="R185"/>
  <c r="R186"/>
  <c r="R187"/>
  <c r="R188"/>
  <c r="R189"/>
  <c r="R190"/>
  <c r="R191"/>
  <c r="R192"/>
  <c r="R193"/>
  <c r="R194"/>
  <c r="R195"/>
  <c r="R196"/>
  <c r="R197"/>
  <c r="R198"/>
  <c r="R199"/>
  <c r="R200"/>
  <c r="R201"/>
  <c r="R202"/>
  <c r="R203"/>
  <c r="R204"/>
  <c r="R205"/>
  <c r="R206"/>
  <c r="R207"/>
  <c r="R208"/>
  <c r="R209"/>
  <c r="R210"/>
  <c r="R211"/>
  <c r="R212"/>
  <c r="R213"/>
  <c r="R214"/>
  <c r="R215"/>
  <c r="R216"/>
  <c r="R217"/>
  <c r="R218"/>
  <c r="R219"/>
  <c r="R220"/>
  <c r="R221"/>
  <c r="R222"/>
  <c r="R223"/>
  <c r="R224"/>
  <c r="R225"/>
  <c r="R226"/>
  <c r="R227"/>
  <c r="R228"/>
  <c r="R229"/>
  <c r="R230"/>
  <c r="R231"/>
  <c r="R232"/>
  <c r="R233"/>
  <c r="R234"/>
  <c r="R235"/>
  <c r="R236"/>
  <c r="R237"/>
  <c r="R238"/>
  <c r="R239"/>
  <c r="R240"/>
  <c r="R241"/>
  <c r="R242"/>
  <c r="R243"/>
  <c r="R244"/>
  <c r="R245"/>
  <c r="R246"/>
  <c r="R247"/>
  <c r="R248"/>
  <c r="R249"/>
  <c r="R250"/>
  <c r="R251"/>
  <c r="R252"/>
  <c r="R253"/>
  <c r="R254"/>
  <c r="R255"/>
  <c r="R256"/>
  <c r="R257"/>
  <c r="R258"/>
  <c r="R259"/>
  <c r="R260"/>
  <c r="R261"/>
  <c r="R262"/>
  <c r="R263"/>
  <c r="R264"/>
  <c r="R265"/>
  <c r="R266"/>
  <c r="R267"/>
  <c r="R268"/>
  <c r="R269"/>
  <c r="R270"/>
  <c r="R271"/>
  <c r="R272"/>
  <c r="R273"/>
  <c r="R274"/>
  <c r="R275"/>
  <c r="R276"/>
  <c r="R277"/>
  <c r="R278"/>
  <c r="R279"/>
  <c r="R280"/>
  <c r="R281"/>
  <c r="R282"/>
  <c r="R283"/>
  <c r="R284"/>
  <c r="R285"/>
  <c r="R286"/>
  <c r="R287"/>
  <c r="R288"/>
  <c r="R289"/>
  <c r="R290"/>
  <c r="R291"/>
  <c r="R292"/>
  <c r="R293"/>
  <c r="R294"/>
  <c r="R295"/>
  <c r="R296"/>
  <c r="R297"/>
  <c r="R298"/>
  <c r="R299"/>
  <c r="R300"/>
  <c r="R301"/>
  <c r="R302"/>
  <c r="R303"/>
  <c r="R304"/>
  <c r="R305"/>
  <c r="R306"/>
  <c r="R307"/>
  <c r="R308"/>
  <c r="R309"/>
  <c r="R310"/>
  <c r="R311"/>
  <c r="R312"/>
  <c r="R313"/>
  <c r="R314"/>
  <c r="R315"/>
  <c r="R316"/>
  <c r="R317"/>
  <c r="R318"/>
  <c r="R319"/>
  <c r="R320"/>
  <c r="R321"/>
  <c r="R322"/>
  <c r="R323"/>
  <c r="R324"/>
  <c r="R325"/>
  <c r="R326"/>
  <c r="R327"/>
  <c r="R328"/>
  <c r="R329"/>
  <c r="R330"/>
  <c r="R331"/>
  <c r="R332"/>
  <c r="R333"/>
  <c r="R334"/>
  <c r="R335"/>
  <c r="R336"/>
  <c r="R337"/>
  <c r="R338"/>
  <c r="R339"/>
  <c r="R340"/>
  <c r="R341"/>
  <c r="R342"/>
  <c r="R343"/>
  <c r="R344"/>
  <c r="R345"/>
  <c r="R346"/>
  <c r="R347"/>
  <c r="R348"/>
  <c r="R349"/>
  <c r="R350"/>
  <c r="R351"/>
  <c r="R352"/>
  <c r="R353"/>
  <c r="R354"/>
  <c r="R355"/>
  <c r="R356"/>
  <c r="R357"/>
  <c r="R358"/>
  <c r="R359"/>
  <c r="R360"/>
  <c r="R361"/>
  <c r="R362"/>
  <c r="R363"/>
  <c r="R364"/>
  <c r="R365"/>
  <c r="R366"/>
  <c r="R367"/>
  <c r="R368"/>
  <c r="R369"/>
  <c r="R370"/>
  <c r="R371"/>
  <c r="R372"/>
  <c r="R373"/>
  <c r="R374"/>
  <c r="R375"/>
  <c r="R376"/>
  <c r="R377"/>
  <c r="R378"/>
  <c r="R379"/>
  <c r="R380"/>
  <c r="R381"/>
  <c r="R382"/>
  <c r="R383"/>
  <c r="R384"/>
  <c r="R385"/>
  <c r="R386"/>
  <c r="R387"/>
  <c r="R388"/>
  <c r="R389"/>
  <c r="R390"/>
  <c r="R391"/>
  <c r="R392"/>
  <c r="R393"/>
  <c r="R394"/>
  <c r="R395"/>
  <c r="R396"/>
  <c r="R397"/>
  <c r="R398"/>
  <c r="R399"/>
  <c r="R400"/>
  <c r="R401"/>
  <c r="R402"/>
  <c r="R403"/>
  <c r="R404"/>
  <c r="R405"/>
  <c r="R406"/>
  <c r="R407"/>
  <c r="R408"/>
  <c r="R409"/>
  <c r="R410"/>
  <c r="R411"/>
  <c r="R412"/>
  <c r="R413"/>
  <c r="R414"/>
  <c r="R415"/>
  <c r="R416"/>
  <c r="R417"/>
  <c r="R418"/>
  <c r="R419"/>
  <c r="R420"/>
  <c r="R421"/>
  <c r="R422"/>
  <c r="R423"/>
  <c r="R424"/>
  <c r="R425"/>
  <c r="R426"/>
  <c r="R427"/>
  <c r="R428"/>
  <c r="R429"/>
  <c r="R430"/>
  <c r="R431"/>
  <c r="R432"/>
  <c r="R433"/>
  <c r="R434"/>
  <c r="R435"/>
  <c r="R436"/>
  <c r="R437"/>
  <c r="R438"/>
  <c r="R439"/>
  <c r="R440"/>
  <c r="R441"/>
  <c r="R442"/>
  <c r="R443"/>
  <c r="R444"/>
  <c r="R445"/>
  <c r="R446"/>
  <c r="R447"/>
  <c r="R448"/>
  <c r="R449"/>
  <c r="R450"/>
  <c r="R451"/>
  <c r="R452"/>
  <c r="R453"/>
  <c r="R454"/>
  <c r="R455"/>
  <c r="R456"/>
  <c r="R457"/>
  <c r="R458"/>
  <c r="R459"/>
  <c r="R460"/>
  <c r="R461"/>
  <c r="R462"/>
  <c r="R463"/>
  <c r="R464"/>
  <c r="R465"/>
  <c r="R466"/>
  <c r="R467"/>
  <c r="R468"/>
  <c r="R469"/>
  <c r="R470"/>
  <c r="R471"/>
  <c r="R472"/>
  <c r="R473"/>
  <c r="R474"/>
  <c r="R475"/>
  <c r="R476"/>
  <c r="R477"/>
  <c r="R478"/>
  <c r="R479"/>
  <c r="R480"/>
  <c r="R481"/>
  <c r="R482"/>
  <c r="R483"/>
  <c r="R484"/>
  <c r="R485"/>
  <c r="R486"/>
  <c r="R487"/>
  <c r="R488"/>
  <c r="R489"/>
  <c r="R490"/>
  <c r="R491"/>
  <c r="R492"/>
  <c r="R493"/>
  <c r="R494"/>
  <c r="R495"/>
  <c r="R496"/>
  <c r="R497"/>
  <c r="R498"/>
  <c r="R499"/>
  <c r="R500"/>
  <c r="R501"/>
  <c r="R502"/>
  <c r="R503"/>
  <c r="R504"/>
  <c r="R505"/>
  <c r="R506"/>
  <c r="R507"/>
  <c r="R508"/>
  <c r="R509"/>
  <c r="R510"/>
  <c r="R511"/>
  <c r="R512"/>
  <c r="R513"/>
  <c r="R514"/>
  <c r="R515"/>
  <c r="R516"/>
  <c r="R517"/>
  <c r="R518"/>
  <c r="R519"/>
  <c r="R520"/>
  <c r="R521"/>
  <c r="R522"/>
  <c r="R523"/>
  <c r="R524"/>
  <c r="R525"/>
  <c r="R526"/>
  <c r="R527"/>
  <c r="R528"/>
  <c r="R529"/>
  <c r="R530"/>
  <c r="R531"/>
  <c r="R532"/>
  <c r="R533"/>
  <c r="R534"/>
  <c r="R535"/>
  <c r="R536"/>
  <c r="R537"/>
  <c r="R538"/>
  <c r="R539"/>
  <c r="R540"/>
  <c r="R541"/>
  <c r="R542"/>
  <c r="R543"/>
  <c r="R544"/>
  <c r="R545"/>
  <c r="R546"/>
  <c r="R547"/>
  <c r="R548"/>
  <c r="R549"/>
  <c r="R550"/>
  <c r="R551"/>
  <c r="R552"/>
  <c r="R553"/>
  <c r="R554"/>
  <c r="R555"/>
  <c r="R556"/>
  <c r="R557"/>
  <c r="R558"/>
  <c r="R559"/>
  <c r="R560"/>
  <c r="R561"/>
  <c r="R562"/>
  <c r="R563"/>
  <c r="R564"/>
  <c r="R565"/>
  <c r="R566"/>
  <c r="R567"/>
  <c r="R568"/>
  <c r="R569"/>
  <c r="R570"/>
  <c r="R571"/>
  <c r="R572"/>
  <c r="R573"/>
  <c r="R574"/>
  <c r="R575"/>
  <c r="R576"/>
  <c r="R577"/>
  <c r="R578"/>
  <c r="R579"/>
  <c r="R580"/>
  <c r="R581"/>
  <c r="R582"/>
  <c r="R583"/>
  <c r="R584"/>
  <c r="R585"/>
  <c r="R586"/>
  <c r="R587"/>
  <c r="R588"/>
  <c r="R589"/>
  <c r="R590"/>
  <c r="R591"/>
  <c r="R592"/>
  <c r="R593"/>
  <c r="R594"/>
  <c r="R595"/>
  <c r="R596"/>
  <c r="R597"/>
  <c r="R598"/>
  <c r="R599"/>
  <c r="R600"/>
  <c r="R601"/>
  <c r="R602"/>
  <c r="R603"/>
  <c r="R604"/>
  <c r="R605"/>
  <c r="R606"/>
  <c r="R607"/>
  <c r="R608"/>
  <c r="R609"/>
  <c r="R610"/>
  <c r="R611"/>
  <c r="R612"/>
  <c r="R613"/>
  <c r="R614"/>
  <c r="R615"/>
  <c r="R616"/>
  <c r="R617"/>
  <c r="R618"/>
  <c r="R619"/>
  <c r="R620"/>
  <c r="R621"/>
  <c r="R622"/>
  <c r="R623"/>
  <c r="R624"/>
  <c r="R625"/>
  <c r="R626"/>
  <c r="R627"/>
  <c r="R628"/>
  <c r="R629"/>
  <c r="R630"/>
  <c r="R631"/>
  <c r="R632"/>
  <c r="R633"/>
  <c r="R634"/>
  <c r="R635"/>
  <c r="R636"/>
  <c r="R637"/>
  <c r="R638"/>
  <c r="R639"/>
  <c r="R640"/>
  <c r="R641"/>
  <c r="R642"/>
  <c r="R643"/>
  <c r="R644"/>
  <c r="R645"/>
  <c r="R646"/>
  <c r="R647"/>
  <c r="R648"/>
  <c r="R649"/>
  <c r="R650"/>
  <c r="R651"/>
  <c r="R652"/>
  <c r="R653"/>
  <c r="R654"/>
  <c r="R655"/>
  <c r="R656"/>
  <c r="R657"/>
  <c r="R658"/>
  <c r="R659"/>
  <c r="R660"/>
  <c r="R661"/>
  <c r="R662"/>
  <c r="R663"/>
  <c r="R664"/>
  <c r="R665"/>
  <c r="R666"/>
  <c r="R667"/>
  <c r="R668"/>
  <c r="R669"/>
  <c r="R670"/>
  <c r="R671"/>
  <c r="R672"/>
  <c r="R673"/>
  <c r="R674"/>
  <c r="R675"/>
  <c r="R676"/>
  <c r="R677"/>
  <c r="R678"/>
  <c r="R679"/>
  <c r="R680"/>
  <c r="R681"/>
  <c r="R682"/>
  <c r="R683"/>
  <c r="R684"/>
  <c r="R685"/>
  <c r="R686"/>
  <c r="R687"/>
  <c r="R688"/>
  <c r="R689"/>
  <c r="R690"/>
  <c r="R691"/>
  <c r="R692"/>
  <c r="R693"/>
  <c r="R694"/>
  <c r="R695"/>
  <c r="R696"/>
  <c r="R697"/>
  <c r="R698"/>
  <c r="R699"/>
  <c r="R700"/>
  <c r="R701"/>
  <c r="R702"/>
  <c r="R703"/>
  <c r="R704"/>
  <c r="R705"/>
  <c r="R706"/>
  <c r="R707"/>
  <c r="R708"/>
  <c r="R709"/>
  <c r="R710"/>
  <c r="R711"/>
  <c r="R712"/>
  <c r="R713"/>
  <c r="R714"/>
  <c r="R715"/>
  <c r="R716"/>
  <c r="R717"/>
  <c r="R718"/>
  <c r="R719"/>
  <c r="R720"/>
  <c r="R721"/>
  <c r="R722"/>
  <c r="R723"/>
  <c r="R724"/>
  <c r="R725"/>
  <c r="R726"/>
  <c r="R727"/>
  <c r="R728"/>
  <c r="R729"/>
  <c r="R730"/>
  <c r="R731"/>
  <c r="R732"/>
  <c r="R733"/>
  <c r="R734"/>
  <c r="R735"/>
  <c r="R736"/>
  <c r="R737"/>
  <c r="R738"/>
  <c r="R739"/>
  <c r="R740"/>
  <c r="R741"/>
  <c r="R742"/>
  <c r="R743"/>
  <c r="R744"/>
  <c r="R745"/>
  <c r="R746"/>
  <c r="R747"/>
  <c r="R748"/>
  <c r="R749"/>
  <c r="R750"/>
  <c r="R751"/>
  <c r="R752"/>
  <c r="R753"/>
  <c r="R754"/>
  <c r="R755"/>
  <c r="R756"/>
  <c r="R757"/>
  <c r="R758"/>
  <c r="R759"/>
  <c r="R760"/>
  <c r="R761"/>
  <c r="R762"/>
  <c r="R763"/>
  <c r="R764"/>
  <c r="R765"/>
  <c r="R766"/>
  <c r="R767"/>
  <c r="R768"/>
  <c r="R769"/>
  <c r="R770"/>
  <c r="R771"/>
  <c r="R772"/>
  <c r="R773"/>
  <c r="R774"/>
  <c r="R775"/>
  <c r="R776"/>
  <c r="R777"/>
  <c r="R778"/>
  <c r="R779"/>
  <c r="R780"/>
  <c r="R781"/>
  <c r="R782"/>
  <c r="R783"/>
  <c r="R784"/>
  <c r="R785"/>
  <c r="R786"/>
  <c r="R787"/>
  <c r="R788"/>
  <c r="R789"/>
  <c r="R790"/>
  <c r="R791"/>
  <c r="R792"/>
  <c r="R793"/>
  <c r="R794"/>
  <c r="R795"/>
  <c r="R796"/>
  <c r="R797"/>
  <c r="R798"/>
  <c r="R799"/>
  <c r="R800"/>
  <c r="R801"/>
  <c r="R802"/>
  <c r="R803"/>
  <c r="R804"/>
  <c r="R805"/>
  <c r="R806"/>
  <c r="R807"/>
  <c r="R808"/>
  <c r="R809"/>
  <c r="R810"/>
  <c r="R811"/>
  <c r="R812"/>
  <c r="R813"/>
  <c r="R814"/>
  <c r="R815"/>
  <c r="R816"/>
  <c r="R817"/>
  <c r="R818"/>
  <c r="R819"/>
  <c r="R820"/>
  <c r="R821"/>
  <c r="R822"/>
  <c r="R823"/>
  <c r="R824"/>
  <c r="R825"/>
  <c r="R826"/>
  <c r="R827"/>
  <c r="R828"/>
  <c r="R829"/>
  <c r="R830"/>
  <c r="R831"/>
  <c r="R832"/>
  <c r="R833"/>
  <c r="R834"/>
  <c r="R835"/>
  <c r="R836"/>
  <c r="R837"/>
  <c r="R838"/>
  <c r="R839"/>
  <c r="R840"/>
  <c r="R841"/>
  <c r="R842"/>
  <c r="R843"/>
  <c r="R844"/>
  <c r="R845"/>
  <c r="R846"/>
  <c r="R847"/>
  <c r="R848"/>
  <c r="R849"/>
  <c r="R850"/>
  <c r="R851"/>
  <c r="R852"/>
  <c r="R853"/>
  <c r="R854"/>
  <c r="R855"/>
  <c r="R856"/>
  <c r="R857"/>
  <c r="R858"/>
  <c r="R859"/>
  <c r="R860"/>
  <c r="R861"/>
  <c r="R862"/>
  <c r="R863"/>
  <c r="R864"/>
  <c r="R865"/>
  <c r="R866"/>
  <c r="R867"/>
  <c r="R868"/>
  <c r="R869"/>
  <c r="R870"/>
  <c r="R871"/>
  <c r="R872"/>
  <c r="R873"/>
  <c r="R874"/>
  <c r="R875"/>
  <c r="R876"/>
  <c r="R877"/>
  <c r="R878"/>
  <c r="R879"/>
  <c r="R880"/>
  <c r="R881"/>
  <c r="R882"/>
  <c r="R883"/>
  <c r="R884"/>
  <c r="R885"/>
  <c r="R886"/>
  <c r="R887"/>
  <c r="R888"/>
  <c r="R889"/>
  <c r="R890"/>
  <c r="R891"/>
  <c r="R892"/>
  <c r="R893"/>
  <c r="R894"/>
  <c r="R895"/>
  <c r="R896"/>
  <c r="R897"/>
  <c r="R898"/>
  <c r="R899"/>
  <c r="R900"/>
  <c r="R901"/>
  <c r="R902"/>
  <c r="R903"/>
  <c r="R904"/>
  <c r="R905"/>
  <c r="R906"/>
  <c r="R907"/>
  <c r="R908"/>
  <c r="R909"/>
  <c r="R910"/>
  <c r="R911"/>
  <c r="R912"/>
  <c r="R913"/>
  <c r="R914"/>
  <c r="R915"/>
  <c r="R916"/>
  <c r="R917"/>
  <c r="R918"/>
  <c r="R919"/>
  <c r="R920"/>
  <c r="R921"/>
  <c r="R922"/>
  <c r="R923"/>
  <c r="R924"/>
  <c r="R925"/>
  <c r="R926"/>
  <c r="R927"/>
  <c r="R928"/>
  <c r="R929"/>
  <c r="R930"/>
  <c r="R931"/>
  <c r="R932"/>
  <c r="R933"/>
  <c r="R934"/>
  <c r="R935"/>
  <c r="R936"/>
  <c r="R937"/>
  <c r="R938"/>
  <c r="R939"/>
  <c r="R940"/>
  <c r="R941"/>
  <c r="R942"/>
  <c r="R943"/>
  <c r="R944"/>
  <c r="R945"/>
  <c r="R946"/>
  <c r="R947"/>
  <c r="R948"/>
  <c r="R949"/>
  <c r="R950"/>
  <c r="R951"/>
  <c r="R952"/>
  <c r="R953"/>
  <c r="R954"/>
  <c r="R955"/>
  <c r="R956"/>
  <c r="R957"/>
  <c r="R958"/>
  <c r="R959"/>
  <c r="R960"/>
  <c r="R961"/>
  <c r="R962"/>
  <c r="R963"/>
  <c r="R964"/>
  <c r="R965"/>
  <c r="R966"/>
  <c r="R967"/>
  <c r="R968"/>
  <c r="R969"/>
  <c r="R970"/>
  <c r="R971"/>
  <c r="R972"/>
  <c r="R973"/>
  <c r="R974"/>
  <c r="R975"/>
  <c r="R976"/>
  <c r="R977"/>
  <c r="R978"/>
  <c r="R979"/>
  <c r="R980"/>
  <c r="R981"/>
  <c r="R982"/>
  <c r="R983"/>
  <c r="R984"/>
  <c r="R985"/>
  <c r="R986"/>
  <c r="R987"/>
  <c r="R988"/>
  <c r="R989"/>
  <c r="R990"/>
  <c r="R991"/>
  <c r="R992"/>
  <c r="R993"/>
  <c r="R994"/>
  <c r="R995"/>
  <c r="R996"/>
  <c r="R997"/>
  <c r="R998"/>
  <c r="R999"/>
  <c r="R1000"/>
  <c r="R1001"/>
  <c r="R1002"/>
  <c r="R1003"/>
  <c r="R1004"/>
  <c r="R1005"/>
  <c r="R1006"/>
  <c r="R1007"/>
  <c r="R1008"/>
  <c r="R1009"/>
  <c r="R1010"/>
  <c r="R1011"/>
  <c r="R1012"/>
  <c r="R1013"/>
  <c r="R1014"/>
  <c r="R1015"/>
  <c r="R1016"/>
  <c r="R1017"/>
  <c r="R1018"/>
  <c r="R1019"/>
  <c r="R1020"/>
  <c r="R1021"/>
  <c r="R1022"/>
  <c r="R1023"/>
  <c r="R1024"/>
  <c r="R1025"/>
  <c r="R1026"/>
  <c r="R1027"/>
  <c r="R1028"/>
  <c r="R1029"/>
  <c r="R1030"/>
  <c r="R1031"/>
  <c r="R1032"/>
  <c r="R1033"/>
  <c r="R1034"/>
  <c r="R1035"/>
  <c r="R1036"/>
  <c r="R1037"/>
  <c r="R1038"/>
  <c r="R1039"/>
  <c r="R1040"/>
  <c r="R1041"/>
  <c r="R1042"/>
  <c r="R1043"/>
  <c r="R1044"/>
  <c r="R1045"/>
  <c r="R1046"/>
  <c r="R1047"/>
  <c r="R1048"/>
  <c r="R1049"/>
  <c r="R1050"/>
  <c r="R1051"/>
  <c r="R1052"/>
  <c r="R1053"/>
  <c r="R1054"/>
  <c r="R1055"/>
  <c r="R1056"/>
  <c r="R1057"/>
  <c r="R1058"/>
  <c r="R1059"/>
  <c r="R1060"/>
  <c r="R1061"/>
  <c r="R1062"/>
  <c r="R1063"/>
  <c r="R1064"/>
  <c r="R1065"/>
  <c r="R1066"/>
  <c r="R1067"/>
  <c r="R1068"/>
  <c r="R1069"/>
  <c r="R1070"/>
  <c r="R1071"/>
  <c r="R1072"/>
  <c r="R1073"/>
  <c r="R1074"/>
  <c r="R1075"/>
  <c r="R1076"/>
  <c r="R1077"/>
  <c r="R1078"/>
  <c r="R1079"/>
  <c r="R1080"/>
  <c r="R1081"/>
  <c r="R1082"/>
  <c r="R1083"/>
  <c r="R1084"/>
  <c r="R1085"/>
  <c r="R1086"/>
  <c r="R1087"/>
  <c r="R1088"/>
  <c r="R1089"/>
  <c r="R1090"/>
  <c r="R1091"/>
  <c r="R1092"/>
  <c r="R1093"/>
  <c r="R1094"/>
  <c r="R1095"/>
  <c r="R1096"/>
  <c r="R1097"/>
  <c r="R1098"/>
  <c r="R1099"/>
  <c r="R1100"/>
  <c r="R1101"/>
  <c r="R1102"/>
  <c r="R1103"/>
  <c r="R1104"/>
  <c r="R1105"/>
  <c r="R1106"/>
  <c r="R1107"/>
  <c r="R1108"/>
  <c r="R1109"/>
  <c r="R1110"/>
  <c r="R1111"/>
  <c r="R1112"/>
  <c r="R1113"/>
  <c r="R1114"/>
  <c r="R1115"/>
  <c r="R1116"/>
  <c r="R1117"/>
  <c r="R1118"/>
  <c r="R1119"/>
  <c r="R1120"/>
  <c r="R1121"/>
  <c r="R1122"/>
  <c r="R1123"/>
  <c r="R1124"/>
  <c r="R1125"/>
  <c r="R1126"/>
  <c r="R43"/>
  <c r="R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1"/>
  <c r="N552"/>
  <c r="N553"/>
  <c r="N554"/>
  <c r="N555"/>
  <c r="N556"/>
  <c r="N557"/>
  <c r="N558"/>
  <c r="N559"/>
  <c r="N560"/>
  <c r="N561"/>
  <c r="N562"/>
  <c r="N563"/>
  <c r="N564"/>
  <c r="N565"/>
  <c r="N566"/>
  <c r="N567"/>
  <c r="N568"/>
  <c r="N569"/>
  <c r="N570"/>
  <c r="N571"/>
  <c r="N572"/>
  <c r="N573"/>
  <c r="N574"/>
  <c r="N575"/>
  <c r="N576"/>
  <c r="N577"/>
  <c r="N578"/>
  <c r="N579"/>
  <c r="N580"/>
  <c r="N581"/>
  <c r="N582"/>
  <c r="N583"/>
  <c r="N584"/>
  <c r="N585"/>
  <c r="N586"/>
  <c r="N587"/>
  <c r="N588"/>
  <c r="N589"/>
  <c r="N590"/>
  <c r="N591"/>
  <c r="N592"/>
  <c r="N593"/>
  <c r="N594"/>
  <c r="N595"/>
  <c r="N596"/>
  <c r="N597"/>
  <c r="N598"/>
  <c r="N599"/>
  <c r="N600"/>
  <c r="N601"/>
  <c r="N602"/>
  <c r="N603"/>
  <c r="N604"/>
  <c r="N605"/>
  <c r="N606"/>
  <c r="N607"/>
  <c r="N608"/>
  <c r="N609"/>
  <c r="N610"/>
  <c r="N611"/>
  <c r="N612"/>
  <c r="N613"/>
  <c r="N614"/>
  <c r="N615"/>
  <c r="N616"/>
  <c r="N617"/>
  <c r="N618"/>
  <c r="N619"/>
  <c r="N620"/>
  <c r="N621"/>
  <c r="N622"/>
  <c r="N623"/>
  <c r="N624"/>
  <c r="N625"/>
  <c r="N626"/>
  <c r="N627"/>
  <c r="N628"/>
  <c r="N629"/>
  <c r="N630"/>
  <c r="N631"/>
  <c r="N632"/>
  <c r="N633"/>
  <c r="N634"/>
  <c r="N635"/>
  <c r="N636"/>
  <c r="N637"/>
  <c r="N638"/>
  <c r="N639"/>
  <c r="N640"/>
  <c r="N641"/>
  <c r="N642"/>
  <c r="N643"/>
  <c r="N644"/>
  <c r="N645"/>
  <c r="N646"/>
  <c r="N647"/>
  <c r="N648"/>
  <c r="N649"/>
  <c r="N650"/>
  <c r="N651"/>
  <c r="N652"/>
  <c r="N653"/>
  <c r="N654"/>
  <c r="N655"/>
  <c r="N656"/>
  <c r="N657"/>
  <c r="N658"/>
  <c r="N659"/>
  <c r="N660"/>
  <c r="N661"/>
  <c r="N662"/>
  <c r="N663"/>
  <c r="N664"/>
  <c r="N665"/>
  <c r="N666"/>
  <c r="N667"/>
  <c r="N668"/>
  <c r="N669"/>
  <c r="N670"/>
  <c r="N671"/>
  <c r="N672"/>
  <c r="N673"/>
  <c r="N674"/>
  <c r="N675"/>
  <c r="N676"/>
  <c r="N677"/>
  <c r="N678"/>
  <c r="N679"/>
  <c r="N680"/>
  <c r="N681"/>
  <c r="N682"/>
  <c r="N683"/>
  <c r="N684"/>
  <c r="N685"/>
  <c r="N686"/>
  <c r="N687"/>
  <c r="N688"/>
  <c r="N689"/>
  <c r="N690"/>
  <c r="N691"/>
  <c r="N692"/>
  <c r="N693"/>
  <c r="N694"/>
  <c r="N695"/>
  <c r="N696"/>
  <c r="N697"/>
  <c r="N698"/>
  <c r="N699"/>
  <c r="N700"/>
  <c r="N701"/>
  <c r="N702"/>
  <c r="N703"/>
  <c r="N704"/>
  <c r="N705"/>
  <c r="N706"/>
  <c r="N707"/>
  <c r="N708"/>
  <c r="N709"/>
  <c r="N710"/>
  <c r="N711"/>
  <c r="N712"/>
  <c r="N713"/>
  <c r="N714"/>
  <c r="N715"/>
  <c r="N716"/>
  <c r="N717"/>
  <c r="N718"/>
  <c r="N719"/>
  <c r="N720"/>
  <c r="N721"/>
  <c r="N722"/>
  <c r="N723"/>
  <c r="N724"/>
  <c r="N725"/>
  <c r="N726"/>
  <c r="N727"/>
  <c r="N728"/>
  <c r="N729"/>
  <c r="N730"/>
  <c r="N731"/>
  <c r="N732"/>
  <c r="N733"/>
  <c r="N734"/>
  <c r="N735"/>
  <c r="N736"/>
  <c r="N737"/>
  <c r="N738"/>
  <c r="N739"/>
  <c r="N740"/>
  <c r="N741"/>
  <c r="N742"/>
  <c r="N743"/>
  <c r="N744"/>
  <c r="N745"/>
  <c r="N746"/>
  <c r="N747"/>
  <c r="N748"/>
  <c r="N749"/>
  <c r="N750"/>
  <c r="N751"/>
  <c r="N752"/>
  <c r="N753"/>
  <c r="N754"/>
  <c r="N755"/>
  <c r="N756"/>
  <c r="N757"/>
  <c r="N758"/>
  <c r="N759"/>
  <c r="N760"/>
  <c r="N761"/>
  <c r="N762"/>
  <c r="N763"/>
  <c r="N764"/>
  <c r="N765"/>
  <c r="N766"/>
  <c r="N767"/>
  <c r="N768"/>
  <c r="N769"/>
  <c r="N770"/>
  <c r="N771"/>
  <c r="N772"/>
  <c r="N773"/>
  <c r="N774"/>
  <c r="N775"/>
  <c r="N776"/>
  <c r="N777"/>
  <c r="N778"/>
  <c r="N779"/>
  <c r="N780"/>
  <c r="N781"/>
  <c r="N782"/>
  <c r="N783"/>
  <c r="N784"/>
  <c r="N785"/>
  <c r="N786"/>
  <c r="N787"/>
  <c r="N788"/>
  <c r="N789"/>
  <c r="N790"/>
  <c r="N791"/>
  <c r="N792"/>
  <c r="N793"/>
  <c r="N794"/>
  <c r="N795"/>
  <c r="N796"/>
  <c r="N797"/>
  <c r="N798"/>
  <c r="N799"/>
  <c r="N800"/>
  <c r="N801"/>
  <c r="N802"/>
  <c r="N803"/>
  <c r="N804"/>
  <c r="N805"/>
  <c r="N806"/>
  <c r="N807"/>
  <c r="N808"/>
  <c r="N809"/>
  <c r="N810"/>
  <c r="N811"/>
  <c r="N812"/>
  <c r="N813"/>
  <c r="N814"/>
  <c r="N815"/>
  <c r="N816"/>
  <c r="N817"/>
  <c r="N818"/>
  <c r="N819"/>
  <c r="N820"/>
  <c r="N821"/>
  <c r="N822"/>
  <c r="N823"/>
  <c r="N824"/>
  <c r="N825"/>
  <c r="N826"/>
  <c r="N827"/>
  <c r="N828"/>
  <c r="N829"/>
  <c r="N830"/>
  <c r="N831"/>
  <c r="N832"/>
  <c r="N833"/>
  <c r="N834"/>
  <c r="N835"/>
  <c r="N836"/>
  <c r="N837"/>
  <c r="N838"/>
  <c r="N839"/>
  <c r="N840"/>
  <c r="N841"/>
  <c r="N842"/>
  <c r="N843"/>
  <c r="N844"/>
  <c r="N845"/>
  <c r="N846"/>
  <c r="N847"/>
  <c r="N848"/>
  <c r="N849"/>
  <c r="N850"/>
  <c r="N851"/>
  <c r="N852"/>
  <c r="N853"/>
  <c r="N854"/>
  <c r="N855"/>
  <c r="N856"/>
  <c r="N857"/>
  <c r="N858"/>
  <c r="N859"/>
  <c r="N860"/>
  <c r="N861"/>
  <c r="N862"/>
  <c r="N863"/>
  <c r="N864"/>
  <c r="N865"/>
  <c r="N866"/>
  <c r="N867"/>
  <c r="N868"/>
  <c r="N869"/>
  <c r="N870"/>
  <c r="N871"/>
  <c r="N872"/>
  <c r="N873"/>
  <c r="N874"/>
  <c r="N875"/>
  <c r="N876"/>
  <c r="N877"/>
  <c r="N878"/>
  <c r="N879"/>
  <c r="N880"/>
  <c r="N881"/>
  <c r="N882"/>
  <c r="N883"/>
  <c r="N884"/>
  <c r="N885"/>
  <c r="N886"/>
  <c r="N887"/>
  <c r="N888"/>
  <c r="N889"/>
  <c r="N890"/>
  <c r="N891"/>
  <c r="N892"/>
  <c r="N893"/>
  <c r="N894"/>
  <c r="N895"/>
  <c r="N896"/>
  <c r="N897"/>
  <c r="N898"/>
  <c r="N899"/>
  <c r="N900"/>
  <c r="N901"/>
  <c r="N902"/>
  <c r="N903"/>
  <c r="N904"/>
  <c r="N905"/>
  <c r="N906"/>
  <c r="N907"/>
  <c r="N908"/>
  <c r="N909"/>
  <c r="N910"/>
  <c r="N911"/>
  <c r="N912"/>
  <c r="N913"/>
  <c r="N914"/>
  <c r="N915"/>
  <c r="N916"/>
  <c r="N917"/>
  <c r="N918"/>
  <c r="N919"/>
  <c r="N920"/>
  <c r="N921"/>
  <c r="N922"/>
  <c r="N923"/>
  <c r="N924"/>
  <c r="N925"/>
  <c r="N926"/>
  <c r="N927"/>
  <c r="N928"/>
  <c r="N929"/>
  <c r="N930"/>
  <c r="N931"/>
  <c r="N932"/>
  <c r="N933"/>
  <c r="N934"/>
  <c r="N935"/>
  <c r="N936"/>
  <c r="N937"/>
  <c r="N938"/>
  <c r="N939"/>
  <c r="N940"/>
  <c r="N941"/>
  <c r="N942"/>
  <c r="N943"/>
  <c r="N944"/>
  <c r="N945"/>
  <c r="N946"/>
  <c r="N947"/>
  <c r="N948"/>
  <c r="N949"/>
  <c r="N950"/>
  <c r="N951"/>
  <c r="N952"/>
  <c r="N953"/>
  <c r="N954"/>
  <c r="N955"/>
  <c r="N956"/>
  <c r="N957"/>
  <c r="N958"/>
  <c r="N959"/>
  <c r="N960"/>
  <c r="N961"/>
  <c r="N962"/>
  <c r="N963"/>
  <c r="N964"/>
  <c r="N965"/>
  <c r="N966"/>
  <c r="N967"/>
  <c r="N968"/>
  <c r="N969"/>
  <c r="N970"/>
  <c r="N971"/>
  <c r="N972"/>
  <c r="N973"/>
  <c r="N974"/>
  <c r="N975"/>
  <c r="N976"/>
  <c r="N977"/>
  <c r="N978"/>
  <c r="N979"/>
  <c r="N980"/>
  <c r="N981"/>
  <c r="N982"/>
  <c r="N983"/>
  <c r="N984"/>
  <c r="N985"/>
  <c r="N986"/>
  <c r="N987"/>
  <c r="N988"/>
  <c r="N989"/>
  <c r="N990"/>
  <c r="N991"/>
  <c r="N992"/>
  <c r="N993"/>
  <c r="N994"/>
  <c r="N995"/>
  <c r="N996"/>
  <c r="N997"/>
  <c r="N998"/>
  <c r="N999"/>
  <c r="N1000"/>
  <c r="N1001"/>
  <c r="N1002"/>
  <c r="N1003"/>
  <c r="N1004"/>
  <c r="N1005"/>
  <c r="N1006"/>
  <c r="N1007"/>
  <c r="N1008"/>
  <c r="N1009"/>
  <c r="N1010"/>
  <c r="N1011"/>
  <c r="N1012"/>
  <c r="N1013"/>
  <c r="N1014"/>
  <c r="N1015"/>
  <c r="N1016"/>
  <c r="N1017"/>
  <c r="N1018"/>
  <c r="N1019"/>
  <c r="N1020"/>
  <c r="N1021"/>
  <c r="N1022"/>
  <c r="N1023"/>
  <c r="N1024"/>
  <c r="N1025"/>
  <c r="N1026"/>
  <c r="N1027"/>
  <c r="N1028"/>
  <c r="N1029"/>
  <c r="N1030"/>
  <c r="N1031"/>
  <c r="N1032"/>
  <c r="N1033"/>
  <c r="N1034"/>
  <c r="N1035"/>
  <c r="N1036"/>
  <c r="N1037"/>
  <c r="N1038"/>
  <c r="N1039"/>
  <c r="N1040"/>
  <c r="N1041"/>
  <c r="N1042"/>
  <c r="N1043"/>
  <c r="N1044"/>
  <c r="N1045"/>
  <c r="N1046"/>
  <c r="N1047"/>
  <c r="N1048"/>
  <c r="N1049"/>
  <c r="N1050"/>
  <c r="N1051"/>
  <c r="N1052"/>
  <c r="N1053"/>
  <c r="N1054"/>
  <c r="N1055"/>
  <c r="N1056"/>
  <c r="N1057"/>
  <c r="N1058"/>
  <c r="N1059"/>
  <c r="N1060"/>
  <c r="N1061"/>
  <c r="N1062"/>
  <c r="N1063"/>
  <c r="N1064"/>
  <c r="N1065"/>
  <c r="N1066"/>
  <c r="N1067"/>
  <c r="N1068"/>
  <c r="N1069"/>
  <c r="N1070"/>
  <c r="N1071"/>
  <c r="N1072"/>
  <c r="N1073"/>
  <c r="N1074"/>
  <c r="N1075"/>
  <c r="N1076"/>
  <c r="N1077"/>
  <c r="N1078"/>
  <c r="N1079"/>
  <c r="N1080"/>
  <c r="N1081"/>
  <c r="N1082"/>
  <c r="N1083"/>
  <c r="N1084"/>
  <c r="N1085"/>
  <c r="N1086"/>
  <c r="N1087"/>
  <c r="N1088"/>
  <c r="N1089"/>
  <c r="N1090"/>
  <c r="N1091"/>
  <c r="N1092"/>
  <c r="N1093"/>
  <c r="N1094"/>
  <c r="N1095"/>
  <c r="N1096"/>
  <c r="N1097"/>
  <c r="N1098"/>
  <c r="N1099"/>
  <c r="N1100"/>
  <c r="N1101"/>
  <c r="N1102"/>
  <c r="N1103"/>
  <c r="N1104"/>
  <c r="N1105"/>
  <c r="N1106"/>
  <c r="N1107"/>
  <c r="N1108"/>
  <c r="N1109"/>
  <c r="N1110"/>
  <c r="N1111"/>
  <c r="N1112"/>
  <c r="N1113"/>
  <c r="N1114"/>
  <c r="N1115"/>
  <c r="N1116"/>
  <c r="N1117"/>
  <c r="N1118"/>
  <c r="N1119"/>
  <c r="N1120"/>
  <c r="N1121"/>
  <c r="N1122"/>
  <c r="N1123"/>
  <c r="N1124"/>
  <c r="N1125"/>
  <c r="N1126"/>
  <c r="N1127"/>
  <c r="N1128"/>
  <c r="N1129"/>
  <c r="N1130"/>
  <c r="N1131"/>
  <c r="N1132"/>
  <c r="N1133"/>
  <c r="N1134"/>
  <c r="N1135"/>
  <c r="N1136"/>
  <c r="N1137"/>
  <c r="N1138"/>
  <c r="N1139"/>
  <c r="N1140"/>
  <c r="N1141"/>
  <c r="N1142"/>
  <c r="N1143"/>
  <c r="N1144"/>
  <c r="N1145"/>
  <c r="N1146"/>
  <c r="N1147"/>
  <c r="N1148"/>
  <c r="N1149"/>
  <c r="N1150"/>
  <c r="N1151"/>
  <c r="N1152"/>
  <c r="N1153"/>
  <c r="N1154"/>
  <c r="N1155"/>
  <c r="N1156"/>
  <c r="N1157"/>
  <c r="N1158"/>
  <c r="N1159"/>
  <c r="N1160"/>
  <c r="N1161"/>
  <c r="N1162"/>
  <c r="N1163"/>
  <c r="N1164"/>
  <c r="N1165"/>
  <c r="N1166"/>
  <c r="N1167"/>
  <c r="N1168"/>
  <c r="N1169"/>
  <c r="N1170"/>
  <c r="N1171"/>
  <c r="N1172"/>
  <c r="N1173"/>
  <c r="N1174"/>
  <c r="N1175"/>
  <c r="N1176"/>
  <c r="N1177"/>
  <c r="N1178"/>
  <c r="N1179"/>
  <c r="N1180"/>
  <c r="N1181"/>
  <c r="N1182"/>
  <c r="N1183"/>
  <c r="N1184"/>
  <c r="N1185"/>
  <c r="N1186"/>
  <c r="N1187"/>
  <c r="N1188"/>
  <c r="N1189"/>
  <c r="N1190"/>
  <c r="N1191"/>
  <c r="N1192"/>
  <c r="N1193"/>
  <c r="N1194"/>
  <c r="N1195"/>
  <c r="N1196"/>
  <c r="N1197"/>
  <c r="N1198"/>
  <c r="N1199"/>
  <c r="N1200"/>
  <c r="N1201"/>
  <c r="N1202"/>
  <c r="N1203"/>
  <c r="N1204"/>
  <c r="N1205"/>
  <c r="N1206"/>
  <c r="N1207"/>
  <c r="N1208"/>
  <c r="N1209"/>
  <c r="N1210"/>
  <c r="N1211"/>
  <c r="N1212"/>
  <c r="N1213"/>
  <c r="N1214"/>
  <c r="N1215"/>
  <c r="N1216"/>
  <c r="N1217"/>
  <c r="N1218"/>
  <c r="N1219"/>
  <c r="N1220"/>
  <c r="N1221"/>
  <c r="N1222"/>
  <c r="N1223"/>
  <c r="N1224"/>
  <c r="N1225"/>
  <c r="N1226"/>
  <c r="N1227"/>
  <c r="N1228"/>
  <c r="N1229"/>
  <c r="N1230"/>
  <c r="N1231"/>
  <c r="N1232"/>
  <c r="N1233"/>
  <c r="N1234"/>
  <c r="N1235"/>
  <c r="N1236"/>
  <c r="N1237"/>
  <c r="N1238"/>
  <c r="N1239"/>
  <c r="N1240"/>
  <c r="N1241"/>
  <c r="N1242"/>
  <c r="N1243"/>
  <c r="N1244"/>
  <c r="N1245"/>
  <c r="N1246"/>
  <c r="N1247"/>
  <c r="N1248"/>
  <c r="N1249"/>
  <c r="N1250"/>
  <c r="N1251"/>
  <c r="N1252"/>
  <c r="N1253"/>
  <c r="N1254"/>
  <c r="N1255"/>
  <c r="N1256"/>
  <c r="N1257"/>
  <c r="N1258"/>
  <c r="N1259"/>
  <c r="N1260"/>
  <c r="N1261"/>
  <c r="N1262"/>
  <c r="N1263"/>
  <c r="N1264"/>
  <c r="N1265"/>
  <c r="N1266"/>
  <c r="N1267"/>
  <c r="N1268"/>
  <c r="N1269"/>
  <c r="N1270"/>
  <c r="N1271"/>
  <c r="N1272"/>
  <c r="N1273"/>
  <c r="N1274"/>
  <c r="N1275"/>
  <c r="N1276"/>
  <c r="N1277"/>
  <c r="N1278"/>
  <c r="N1279"/>
  <c r="N1280"/>
  <c r="N1281"/>
  <c r="N1282"/>
  <c r="N1283"/>
  <c r="N1284"/>
  <c r="N1285"/>
  <c r="N1286"/>
  <c r="N1287"/>
  <c r="N1288"/>
  <c r="N1289"/>
  <c r="N1290"/>
  <c r="N1291"/>
  <c r="N1292"/>
  <c r="N1293"/>
  <c r="N1294"/>
  <c r="N1295"/>
  <c r="N1296"/>
  <c r="N1297"/>
  <c r="N1298"/>
  <c r="N1299"/>
  <c r="N1300"/>
  <c r="N1301"/>
  <c r="N1302"/>
  <c r="N1303"/>
  <c r="N1304"/>
  <c r="N1305"/>
  <c r="N1306"/>
  <c r="N1307"/>
  <c r="N1308"/>
  <c r="N1309"/>
  <c r="N1310"/>
  <c r="N1311"/>
  <c r="N1312"/>
  <c r="N1313"/>
  <c r="N1314"/>
  <c r="N1315"/>
  <c r="N1316"/>
  <c r="N1317"/>
  <c r="N1318"/>
  <c r="N1319"/>
  <c r="N1320"/>
  <c r="N1321"/>
  <c r="N1322"/>
  <c r="N1323"/>
  <c r="N1324"/>
  <c r="N1325"/>
  <c r="N1326"/>
  <c r="N1327"/>
  <c r="N1328"/>
  <c r="N1329"/>
  <c r="N1330"/>
  <c r="N1331"/>
  <c r="N1332"/>
  <c r="N1333"/>
  <c r="N1334"/>
  <c r="N1335"/>
  <c r="N1336"/>
  <c r="N1337"/>
  <c r="N1338"/>
  <c r="N1339"/>
  <c r="N1340"/>
  <c r="N1341"/>
  <c r="N1342"/>
  <c r="N1343"/>
  <c r="N1344"/>
  <c r="N1345"/>
  <c r="N1346"/>
  <c r="N1347"/>
  <c r="N1348"/>
  <c r="N1349"/>
  <c r="N1350"/>
  <c r="N1351"/>
  <c r="N1352"/>
  <c r="N1353"/>
  <c r="N1354"/>
  <c r="N1355"/>
  <c r="N1356"/>
  <c r="N1357"/>
  <c r="N1358"/>
  <c r="N1359"/>
  <c r="N1360"/>
  <c r="N1361"/>
  <c r="N1362"/>
  <c r="N1363"/>
  <c r="N1364"/>
  <c r="N1365"/>
  <c r="N1366"/>
  <c r="N1367"/>
  <c r="N1368"/>
  <c r="N1369"/>
  <c r="N1370"/>
  <c r="N1371"/>
  <c r="N1372"/>
  <c r="N1373"/>
  <c r="N1374"/>
  <c r="N1375"/>
  <c r="N1376"/>
  <c r="N1377"/>
  <c r="N1378"/>
  <c r="N1379"/>
  <c r="N1380"/>
  <c r="N1381"/>
  <c r="N1382"/>
  <c r="N1383"/>
  <c r="N1384"/>
  <c r="N1385"/>
  <c r="N1386"/>
  <c r="N1387"/>
  <c r="N1388"/>
  <c r="N1389"/>
  <c r="N1390"/>
  <c r="N1391"/>
  <c r="N1392"/>
  <c r="N1393"/>
  <c r="N1394"/>
  <c r="N1395"/>
  <c r="N1396"/>
  <c r="N1397"/>
  <c r="N1398"/>
  <c r="N1399"/>
  <c r="N1400"/>
  <c r="N1401"/>
  <c r="N1402"/>
  <c r="N1403"/>
  <c r="N1404"/>
  <c r="N1405"/>
  <c r="N1406"/>
  <c r="N1407"/>
  <c r="N1408"/>
  <c r="N1409"/>
  <c r="N1410"/>
  <c r="N1411"/>
  <c r="N1412"/>
  <c r="N1413"/>
  <c r="N1414"/>
  <c r="N1415"/>
  <c r="N1416"/>
  <c r="N1417"/>
  <c r="N1418"/>
  <c r="N1419"/>
  <c r="N1420"/>
  <c r="N1421"/>
  <c r="N1422"/>
  <c r="N1423"/>
  <c r="N1424"/>
  <c r="N1425"/>
  <c r="N1426"/>
  <c r="N1427"/>
  <c r="N1428"/>
  <c r="N1429"/>
  <c r="N1430"/>
  <c r="N1431"/>
  <c r="N1432"/>
  <c r="N1433"/>
  <c r="N1434"/>
  <c r="N1435"/>
  <c r="N1436"/>
  <c r="N1437"/>
  <c r="N1438"/>
  <c r="N1439"/>
  <c r="N1440"/>
  <c r="N1441"/>
  <c r="N1442"/>
  <c r="N1443"/>
  <c r="N1444"/>
  <c r="N1445"/>
  <c r="N1446"/>
  <c r="N1447"/>
  <c r="N1448"/>
  <c r="N1449"/>
  <c r="N1450"/>
  <c r="N1451"/>
  <c r="N1452"/>
  <c r="N1453"/>
  <c r="N1454"/>
  <c r="N1455"/>
  <c r="N1456"/>
  <c r="N1457"/>
  <c r="N1458"/>
  <c r="N1459"/>
  <c r="N1460"/>
  <c r="N1461"/>
  <c r="N1462"/>
  <c r="N1463"/>
  <c r="N1464"/>
  <c r="N1465"/>
  <c r="N1466"/>
  <c r="N1467"/>
  <c r="N1468"/>
  <c r="N1469"/>
  <c r="N1470"/>
  <c r="N1471"/>
  <c r="N1472"/>
  <c r="N1473"/>
  <c r="N1474"/>
  <c r="N1475"/>
  <c r="N1476"/>
  <c r="N1477"/>
  <c r="N1478"/>
  <c r="N1479"/>
  <c r="N1480"/>
  <c r="N1481"/>
  <c r="N1482"/>
  <c r="N1483"/>
  <c r="N1484"/>
  <c r="N1485"/>
  <c r="N1486"/>
  <c r="N1487"/>
  <c r="N1488"/>
  <c r="N1489"/>
  <c r="N1490"/>
  <c r="N1491"/>
  <c r="N1492"/>
  <c r="N1493"/>
  <c r="N1494"/>
  <c r="N1495"/>
  <c r="N1496"/>
  <c r="N1497"/>
  <c r="N1498"/>
  <c r="N1499"/>
  <c r="N1500"/>
  <c r="N1501"/>
  <c r="N1502"/>
  <c r="N1503"/>
  <c r="N1504"/>
  <c r="N1505"/>
  <c r="N1506"/>
  <c r="N1507"/>
  <c r="N1508"/>
  <c r="N1509"/>
  <c r="N1510"/>
  <c r="N1511"/>
  <c r="N1512"/>
  <c r="N1513"/>
  <c r="N1514"/>
  <c r="N1515"/>
  <c r="N1516"/>
  <c r="N1517"/>
  <c r="N1518"/>
  <c r="N1519"/>
  <c r="N1520"/>
  <c r="N1521"/>
  <c r="N1522"/>
  <c r="N1523"/>
  <c r="N1524"/>
  <c r="N1525"/>
  <c r="N1526"/>
  <c r="N1527"/>
  <c r="N1528"/>
  <c r="N1529"/>
  <c r="N1530"/>
  <c r="N1531"/>
  <c r="N1532"/>
  <c r="N1533"/>
  <c r="N1534"/>
  <c r="N1535"/>
  <c r="N1536"/>
  <c r="N1537"/>
  <c r="N1538"/>
  <c r="N1539"/>
  <c r="N1540"/>
  <c r="N1541"/>
  <c r="N1542"/>
  <c r="N1543"/>
  <c r="N1544"/>
  <c r="N1545"/>
  <c r="N1546"/>
  <c r="N1547"/>
  <c r="N1548"/>
  <c r="N1549"/>
  <c r="N1550"/>
  <c r="N1551"/>
  <c r="N1552"/>
  <c r="N1553"/>
  <c r="N1554"/>
  <c r="N1555"/>
  <c r="N1556"/>
  <c r="N1557"/>
  <c r="N1558"/>
  <c r="N1559"/>
  <c r="N1560"/>
  <c r="N1561"/>
  <c r="N1562"/>
  <c r="N1563"/>
  <c r="N1564"/>
  <c r="N1565"/>
  <c r="N1566"/>
  <c r="N1567"/>
  <c r="N1568"/>
  <c r="N1569"/>
  <c r="N1570"/>
  <c r="N1571"/>
  <c r="N1572"/>
  <c r="N1573"/>
  <c r="N1574"/>
  <c r="N1575"/>
  <c r="N1576"/>
  <c r="N1577"/>
  <c r="N1578"/>
  <c r="N1579"/>
  <c r="N1580"/>
  <c r="N1581"/>
  <c r="N1582"/>
  <c r="N1583"/>
  <c r="N1584"/>
  <c r="N1585"/>
  <c r="N1586"/>
  <c r="N1587"/>
  <c r="N1588"/>
  <c r="N1589"/>
  <c r="N1590"/>
  <c r="N1591"/>
  <c r="N1592"/>
  <c r="N1593"/>
  <c r="N1594"/>
  <c r="N1595"/>
  <c r="N1596"/>
  <c r="N1597"/>
  <c r="N1598"/>
  <c r="N1599"/>
  <c r="N1600"/>
  <c r="N1601"/>
  <c r="N1602"/>
  <c r="N1603"/>
  <c r="N1604"/>
  <c r="N1605"/>
  <c r="N1606"/>
  <c r="N1607"/>
  <c r="N1608"/>
  <c r="N1609"/>
  <c r="N1610"/>
  <c r="N1611"/>
  <c r="N1612"/>
  <c r="N1613"/>
  <c r="N1614"/>
  <c r="N1615"/>
  <c r="N1616"/>
  <c r="N1617"/>
  <c r="N1618"/>
  <c r="N1619"/>
  <c r="N1620"/>
  <c r="N1621"/>
  <c r="N1622"/>
  <c r="N1623"/>
  <c r="N1624"/>
  <c r="N1625"/>
  <c r="N1626"/>
  <c r="N1627"/>
  <c r="N1628"/>
  <c r="N1629"/>
  <c r="N1630"/>
  <c r="N1631"/>
  <c r="N1632"/>
  <c r="N1633"/>
  <c r="N1634"/>
  <c r="N1635"/>
  <c r="N1636"/>
  <c r="N1637"/>
  <c r="N1638"/>
  <c r="N1639"/>
  <c r="N1640"/>
  <c r="N1641"/>
  <c r="N1642"/>
  <c r="N1643"/>
  <c r="N1644"/>
  <c r="N1645"/>
  <c r="N1646"/>
  <c r="N1647"/>
  <c r="N1648"/>
  <c r="N1649"/>
  <c r="N1650"/>
  <c r="N1651"/>
  <c r="N1652"/>
  <c r="N1653"/>
  <c r="N1654"/>
  <c r="N1655"/>
  <c r="N1656"/>
  <c r="N1657"/>
  <c r="N1658"/>
  <c r="N1659"/>
  <c r="N1660"/>
  <c r="N1661"/>
  <c r="N1662"/>
  <c r="N1663"/>
  <c r="N1664"/>
  <c r="N1665"/>
  <c r="N1666"/>
  <c r="N1667"/>
  <c r="N1668"/>
  <c r="N1669"/>
  <c r="N1670"/>
  <c r="N1671"/>
  <c r="N1672"/>
  <c r="N1673"/>
  <c r="N1674"/>
  <c r="N1675"/>
  <c r="N1676"/>
  <c r="N1677"/>
  <c r="N1678"/>
  <c r="N1679"/>
  <c r="N1680"/>
  <c r="N1681"/>
  <c r="N1682"/>
  <c r="N1683"/>
  <c r="N1684"/>
  <c r="N1685"/>
  <c r="N1686"/>
  <c r="N1687"/>
  <c r="N1688"/>
  <c r="N1689"/>
  <c r="N1690"/>
  <c r="N1691"/>
  <c r="N1692"/>
  <c r="N1693"/>
  <c r="N1694"/>
  <c r="N1695"/>
  <c r="N1696"/>
  <c r="N1697"/>
  <c r="N1698"/>
  <c r="N1699"/>
  <c r="N1700"/>
  <c r="N1701"/>
  <c r="N1702"/>
  <c r="N1703"/>
  <c r="N1704"/>
  <c r="N1705"/>
  <c r="N1706"/>
  <c r="N1707"/>
  <c r="N1708"/>
  <c r="N1709"/>
  <c r="N1710"/>
  <c r="N1711"/>
  <c r="N1712"/>
  <c r="N1713"/>
  <c r="N1714"/>
  <c r="N1715"/>
  <c r="N1716"/>
  <c r="N1717"/>
  <c r="N1718"/>
  <c r="N1719"/>
  <c r="N1720"/>
  <c r="N1721"/>
  <c r="N1722"/>
  <c r="N1723"/>
  <c r="N1724"/>
  <c r="N1725"/>
  <c r="N1726"/>
  <c r="N1727"/>
  <c r="N1728"/>
  <c r="N1729"/>
  <c r="N1730"/>
  <c r="N1731"/>
  <c r="N1732"/>
  <c r="N1733"/>
  <c r="N1734"/>
  <c r="N1735"/>
  <c r="N1736"/>
  <c r="N1737"/>
  <c r="N1738"/>
  <c r="N1739"/>
  <c r="N1740"/>
  <c r="N1741"/>
  <c r="N1742"/>
  <c r="N1743"/>
  <c r="N1744"/>
  <c r="N1745"/>
  <c r="N1746"/>
  <c r="N1747"/>
  <c r="N1748"/>
  <c r="N1749"/>
  <c r="N1750"/>
  <c r="N1751"/>
  <c r="N1752"/>
  <c r="N1753"/>
  <c r="N1754"/>
  <c r="N1755"/>
  <c r="N1756"/>
  <c r="N1757"/>
  <c r="N1758"/>
  <c r="N1759"/>
  <c r="N1760"/>
  <c r="N1761"/>
  <c r="N1762"/>
  <c r="N1763"/>
  <c r="N1764"/>
  <c r="N1765"/>
  <c r="N1766"/>
  <c r="N1767"/>
  <c r="N1768"/>
  <c r="N1769"/>
  <c r="N1770"/>
  <c r="N1771"/>
  <c r="N1772"/>
  <c r="N1773"/>
  <c r="N1774"/>
  <c r="N1775"/>
  <c r="N1776"/>
  <c r="N1777"/>
  <c r="N1778"/>
  <c r="N1779"/>
  <c r="N1780"/>
  <c r="N1781"/>
  <c r="N1782"/>
  <c r="N1783"/>
  <c r="N1784"/>
  <c r="N1785"/>
  <c r="N1786"/>
  <c r="N1787"/>
  <c r="N1788"/>
  <c r="N1789"/>
  <c r="N1790"/>
  <c r="N1791"/>
  <c r="N1792"/>
  <c r="N1793"/>
  <c r="N1794"/>
  <c r="N1795"/>
  <c r="N1796"/>
  <c r="N1797"/>
  <c r="N1798"/>
  <c r="N1799"/>
  <c r="N1800"/>
  <c r="N1801"/>
  <c r="N1802"/>
  <c r="N1803"/>
  <c r="N1804"/>
  <c r="N1805"/>
  <c r="N1806"/>
  <c r="N1807"/>
  <c r="N1808"/>
  <c r="N1809"/>
  <c r="N1810"/>
  <c r="N1811"/>
  <c r="N1812"/>
  <c r="N1813"/>
  <c r="N1814"/>
  <c r="N1815"/>
  <c r="N1816"/>
  <c r="N1817"/>
  <c r="N1818"/>
  <c r="N1819"/>
  <c r="N1820"/>
  <c r="N1821"/>
  <c r="N1822"/>
  <c r="N1823"/>
  <c r="N1824"/>
  <c r="N1825"/>
  <c r="N1826"/>
  <c r="N1827"/>
  <c r="N1828"/>
  <c r="N1829"/>
  <c r="N1830"/>
  <c r="N1831"/>
  <c r="N1832"/>
  <c r="N1833"/>
  <c r="N1834"/>
  <c r="N1835"/>
  <c r="N1836"/>
  <c r="N1837"/>
  <c r="N1838"/>
  <c r="N1839"/>
  <c r="N1840"/>
  <c r="N1841"/>
  <c r="N1842"/>
  <c r="N1843"/>
  <c r="N1844"/>
  <c r="N1845"/>
  <c r="N1846"/>
  <c r="N1847"/>
  <c r="N1848"/>
  <c r="N1849"/>
  <c r="N1850"/>
  <c r="N1851"/>
  <c r="N1852"/>
  <c r="N1853"/>
  <c r="N1854"/>
  <c r="N1855"/>
  <c r="N1856"/>
  <c r="N1857"/>
  <c r="N1858"/>
  <c r="N1859"/>
  <c r="N1860"/>
  <c r="N1861"/>
  <c r="N1862"/>
  <c r="N1863"/>
  <c r="N1864"/>
  <c r="N1865"/>
  <c r="N1866"/>
  <c r="N1867"/>
  <c r="N1868"/>
  <c r="N1869"/>
  <c r="N1870"/>
  <c r="N1871"/>
  <c r="N1872"/>
  <c r="N1873"/>
  <c r="N1874"/>
  <c r="N1875"/>
  <c r="N1876"/>
  <c r="N1877"/>
  <c r="N1878"/>
  <c r="N1879"/>
  <c r="N1880"/>
  <c r="N1881"/>
  <c r="N1882"/>
  <c r="N1883"/>
  <c r="N1884"/>
  <c r="N1885"/>
  <c r="N1886"/>
  <c r="N1887"/>
  <c r="N1888"/>
  <c r="N1889"/>
  <c r="N1890"/>
  <c r="N1891"/>
  <c r="N1892"/>
  <c r="N1893"/>
  <c r="N1894"/>
  <c r="N1895"/>
  <c r="N1896"/>
  <c r="N1897"/>
  <c r="N1898"/>
  <c r="N1899"/>
  <c r="N1900"/>
  <c r="N1901"/>
  <c r="N1902"/>
  <c r="N1903"/>
  <c r="N1904"/>
  <c r="N1905"/>
  <c r="N1906"/>
  <c r="N1907"/>
  <c r="N1908"/>
  <c r="N1909"/>
  <c r="N1910"/>
  <c r="N1911"/>
  <c r="N1912"/>
  <c r="N1913"/>
  <c r="N1914"/>
  <c r="N1915"/>
  <c r="N1916"/>
  <c r="N1917"/>
  <c r="N1918"/>
  <c r="N1919"/>
  <c r="N1920"/>
  <c r="N1921"/>
  <c r="N1922"/>
  <c r="N1923"/>
  <c r="N1924"/>
  <c r="N1925"/>
  <c r="N1926"/>
  <c r="N1927"/>
  <c r="N1928"/>
  <c r="N1929"/>
  <c r="N1930"/>
  <c r="N1931"/>
  <c r="N1932"/>
  <c r="N1933"/>
  <c r="N1934"/>
  <c r="N1935"/>
  <c r="N1936"/>
  <c r="N1937"/>
  <c r="N1938"/>
  <c r="N1939"/>
  <c r="N1940"/>
  <c r="N1941"/>
  <c r="N1942"/>
  <c r="N1943"/>
  <c r="N1944"/>
  <c r="N1945"/>
  <c r="N1946"/>
  <c r="N1947"/>
  <c r="N1948"/>
  <c r="N1949"/>
  <c r="N1950"/>
  <c r="N1951"/>
  <c r="N1952"/>
  <c r="N1953"/>
  <c r="N1954"/>
  <c r="N1955"/>
  <c r="N1956"/>
  <c r="N1957"/>
  <c r="N1958"/>
  <c r="N1959"/>
  <c r="N1960"/>
  <c r="N1961"/>
  <c r="N1962"/>
  <c r="N1963"/>
  <c r="N1964"/>
  <c r="N1965"/>
  <c r="N1966"/>
  <c r="N1967"/>
  <c r="N1968"/>
  <c r="N1969"/>
  <c r="N1970"/>
  <c r="N1971"/>
  <c r="N1972"/>
  <c r="N1973"/>
  <c r="N1974"/>
  <c r="N1975"/>
  <c r="N1976"/>
  <c r="N1977"/>
  <c r="N1978"/>
  <c r="N1979"/>
  <c r="N1980"/>
  <c r="N1981"/>
  <c r="N1982"/>
  <c r="N1983"/>
  <c r="N1984"/>
  <c r="N1985"/>
  <c r="N1986"/>
  <c r="N1987"/>
  <c r="N1988"/>
  <c r="N1989"/>
  <c r="N1990"/>
  <c r="N1991"/>
  <c r="N1992"/>
  <c r="N1993"/>
  <c r="N1994"/>
  <c r="N1995"/>
  <c r="N1996"/>
  <c r="N1997"/>
  <c r="N1998"/>
  <c r="N1999"/>
  <c r="N2000"/>
  <c r="N2001"/>
  <c r="N2002"/>
  <c r="N2003"/>
  <c r="N2004"/>
  <c r="N2005"/>
  <c r="N2006"/>
  <c r="N2007"/>
  <c r="N2008"/>
  <c r="N2009"/>
  <c r="N2010"/>
  <c r="N2011"/>
  <c r="N2012"/>
  <c r="N2013"/>
  <c r="N2014"/>
  <c r="N2015"/>
  <c r="N2016"/>
  <c r="N2017"/>
  <c r="N2018"/>
  <c r="N2019"/>
  <c r="N2020"/>
  <c r="N2021"/>
  <c r="N2022"/>
  <c r="N2023"/>
  <c r="N2024"/>
  <c r="N2025"/>
  <c r="N2026"/>
  <c r="N2027"/>
  <c r="N2028"/>
  <c r="N2029"/>
  <c r="N2030"/>
  <c r="N2031"/>
  <c r="N2032"/>
  <c r="N2033"/>
  <c r="N2034"/>
  <c r="N2035"/>
  <c r="N2036"/>
  <c r="N2037"/>
  <c r="N2038"/>
  <c r="N2039"/>
  <c r="N2040"/>
  <c r="N2041"/>
  <c r="N2042"/>
  <c r="N2043"/>
  <c r="N2044"/>
  <c r="N2045"/>
  <c r="N2046"/>
  <c r="N2047"/>
  <c r="N2048"/>
  <c r="N2049"/>
  <c r="N2050"/>
  <c r="N2051"/>
  <c r="N2052"/>
  <c r="N2053"/>
  <c r="N2054"/>
  <c r="N2055"/>
  <c r="N2056"/>
  <c r="N2057"/>
  <c r="N2058"/>
  <c r="N2059"/>
  <c r="N2060"/>
  <c r="N2061"/>
  <c r="N2062"/>
  <c r="N2063"/>
  <c r="N2064"/>
  <c r="N2065"/>
  <c r="N2066"/>
  <c r="N2067"/>
  <c r="N2068"/>
  <c r="N2069"/>
  <c r="N2070"/>
  <c r="N2071"/>
  <c r="N2072"/>
  <c r="N2073"/>
  <c r="N2074"/>
  <c r="N2075"/>
  <c r="N2076"/>
  <c r="N2077"/>
  <c r="N2078"/>
  <c r="N2079"/>
  <c r="N2080"/>
  <c r="N2081"/>
  <c r="N2082"/>
  <c r="N2083"/>
  <c r="N2084"/>
  <c r="N2085"/>
  <c r="N2086"/>
  <c r="N2087"/>
  <c r="N2088"/>
  <c r="N2089"/>
  <c r="N2090"/>
  <c r="N2091"/>
  <c r="N2092"/>
  <c r="N2093"/>
  <c r="N2094"/>
  <c r="N2095"/>
  <c r="N2096"/>
  <c r="N2097"/>
  <c r="N2098"/>
  <c r="N2099"/>
  <c r="N2100"/>
  <c r="N2101"/>
  <c r="N2102"/>
  <c r="N2103"/>
  <c r="N2104"/>
  <c r="N2105"/>
  <c r="N2106"/>
  <c r="N2107"/>
  <c r="N2108"/>
  <c r="N2109"/>
  <c r="N2110"/>
  <c r="N2111"/>
  <c r="N2112"/>
  <c r="N2113"/>
  <c r="N2114"/>
  <c r="N2115"/>
  <c r="N2116"/>
  <c r="N2117"/>
  <c r="N2118"/>
  <c r="N2119"/>
  <c r="N2120"/>
  <c r="N2121"/>
  <c r="N2122"/>
  <c r="N2123"/>
  <c r="N2124"/>
  <c r="N2125"/>
  <c r="N2126"/>
  <c r="N2127"/>
  <c r="N2128"/>
  <c r="N2129"/>
  <c r="N2130"/>
  <c r="N2131"/>
  <c r="N2132"/>
  <c r="N2133"/>
  <c r="N2134"/>
  <c r="N2135"/>
  <c r="N2136"/>
  <c r="N2137"/>
  <c r="N2138"/>
  <c r="N2139"/>
  <c r="N2140"/>
  <c r="N2141"/>
  <c r="N2142"/>
  <c r="N2143"/>
  <c r="N2144"/>
  <c r="N2145"/>
  <c r="N2146"/>
  <c r="N2147"/>
  <c r="N2148"/>
  <c r="N2149"/>
  <c r="N2150"/>
  <c r="N2151"/>
  <c r="N2152"/>
  <c r="N2153"/>
  <c r="N2154"/>
  <c r="N2155"/>
  <c r="N2156"/>
  <c r="N2157"/>
  <c r="N2158"/>
  <c r="N2159"/>
  <c r="N2160"/>
  <c r="N2161"/>
  <c r="N2162"/>
  <c r="N2163"/>
  <c r="N2164"/>
  <c r="N2165"/>
  <c r="N2166"/>
  <c r="N2167"/>
  <c r="N2168"/>
  <c r="N2169"/>
  <c r="N2170"/>
  <c r="N2171"/>
  <c r="N2172"/>
  <c r="N2173"/>
  <c r="N2174"/>
  <c r="N2175"/>
  <c r="N2176"/>
  <c r="N2177"/>
  <c r="N2178"/>
  <c r="N2179"/>
  <c r="N2180"/>
  <c r="N2181"/>
  <c r="N2182"/>
  <c r="N2183"/>
  <c r="N2184"/>
  <c r="N2185"/>
  <c r="N2186"/>
  <c r="N2187"/>
  <c r="N2188"/>
  <c r="N2189"/>
  <c r="N2190"/>
  <c r="N2191"/>
  <c r="N2192"/>
  <c r="N2193"/>
  <c r="N2194"/>
  <c r="N2195"/>
  <c r="N2196"/>
  <c r="N2197"/>
  <c r="N2198"/>
  <c r="N2199"/>
  <c r="N2200"/>
  <c r="N2201"/>
  <c r="N2202"/>
  <c r="N2203"/>
  <c r="N2204"/>
  <c r="N2205"/>
  <c r="N2206"/>
  <c r="N2207"/>
  <c r="N2208"/>
  <c r="N2209"/>
  <c r="N2210"/>
  <c r="N2211"/>
  <c r="N2212"/>
  <c r="N2213"/>
  <c r="N2214"/>
  <c r="N2215"/>
  <c r="N2216"/>
  <c r="N2217"/>
  <c r="N2218"/>
  <c r="N2219"/>
  <c r="N2220"/>
  <c r="N2221"/>
  <c r="N2222"/>
  <c r="N2223"/>
  <c r="N2224"/>
  <c r="N2225"/>
  <c r="N2226"/>
  <c r="N2227"/>
  <c r="N2228"/>
  <c r="N2229"/>
  <c r="N2230"/>
  <c r="N2231"/>
  <c r="N2232"/>
  <c r="N2233"/>
  <c r="N2234"/>
  <c r="N2235"/>
  <c r="N2236"/>
  <c r="N2237"/>
  <c r="N2238"/>
  <c r="N2239"/>
  <c r="N2240"/>
  <c r="N2241"/>
  <c r="N2242"/>
  <c r="N2243"/>
  <c r="N2244"/>
  <c r="N2245"/>
  <c r="N2246"/>
  <c r="N2247"/>
  <c r="N2248"/>
  <c r="N2249"/>
  <c r="N2250"/>
  <c r="N2251"/>
  <c r="N2252"/>
  <c r="N2253"/>
  <c r="N2254"/>
  <c r="N2255"/>
  <c r="N2256"/>
  <c r="N2257"/>
  <c r="N2258"/>
  <c r="N2259"/>
  <c r="N2260"/>
  <c r="N2261"/>
  <c r="N2262"/>
  <c r="N2263"/>
  <c r="N2264"/>
  <c r="N2265"/>
  <c r="N2266"/>
  <c r="N2267"/>
  <c r="N2268"/>
  <c r="N2269"/>
  <c r="N2270"/>
  <c r="N2271"/>
  <c r="N2272"/>
  <c r="N2273"/>
  <c r="N2274"/>
  <c r="N2275"/>
  <c r="N2276"/>
  <c r="N2277"/>
  <c r="N2278"/>
  <c r="N2279"/>
  <c r="N2280"/>
  <c r="N2281"/>
  <c r="N2282"/>
  <c r="N2283"/>
  <c r="N2284"/>
  <c r="N2285"/>
  <c r="N2286"/>
  <c r="N2287"/>
  <c r="N2288"/>
  <c r="N2289"/>
  <c r="N2290"/>
  <c r="N2291"/>
  <c r="N2292"/>
  <c r="N2293"/>
  <c r="N2294"/>
  <c r="N2295"/>
  <c r="N2296"/>
  <c r="N2297"/>
  <c r="N2298"/>
  <c r="N2299"/>
  <c r="N2300"/>
  <c r="N2301"/>
  <c r="N2302"/>
  <c r="N2303"/>
  <c r="N2304"/>
  <c r="N2305"/>
  <c r="N2306"/>
  <c r="N2307"/>
  <c r="N2308"/>
  <c r="N2309"/>
  <c r="N2310"/>
  <c r="N2311"/>
  <c r="N2312"/>
  <c r="N2313"/>
  <c r="N2314"/>
  <c r="N2315"/>
  <c r="N2316"/>
  <c r="N2317"/>
  <c r="N2318"/>
  <c r="N2319"/>
  <c r="N2320"/>
  <c r="N2321"/>
  <c r="N2322"/>
  <c r="N2323"/>
  <c r="N2324"/>
  <c r="N2325"/>
  <c r="N2326"/>
  <c r="N2327"/>
  <c r="N2328"/>
  <c r="N2329"/>
  <c r="N2330"/>
  <c r="N2331"/>
  <c r="N2332"/>
  <c r="N2333"/>
  <c r="N2334"/>
  <c r="N2335"/>
  <c r="N2336"/>
  <c r="N2337"/>
  <c r="N2338"/>
  <c r="N2339"/>
  <c r="N2340"/>
  <c r="N2341"/>
  <c r="N2342"/>
  <c r="N2343"/>
  <c r="N2344"/>
  <c r="N2345"/>
  <c r="N2346"/>
  <c r="N2347"/>
  <c r="N2348"/>
  <c r="N2349"/>
  <c r="N2350"/>
  <c r="N2351"/>
  <c r="N2352"/>
  <c r="N2353"/>
  <c r="N2354"/>
  <c r="N2355"/>
  <c r="N2356"/>
  <c r="N2357"/>
  <c r="N2358"/>
  <c r="N2359"/>
  <c r="N2360"/>
  <c r="N2361"/>
  <c r="N2362"/>
  <c r="N2363"/>
  <c r="N2364"/>
  <c r="N2365"/>
  <c r="N2366"/>
  <c r="N2367"/>
  <c r="N2368"/>
  <c r="N2369"/>
  <c r="N2370"/>
  <c r="N2371"/>
  <c r="N2372"/>
  <c r="N2373"/>
  <c r="N2374"/>
  <c r="N2375"/>
  <c r="N2376"/>
  <c r="N2377"/>
  <c r="N2378"/>
  <c r="N2379"/>
  <c r="N2380"/>
  <c r="N2381"/>
  <c r="N2382"/>
  <c r="N2383"/>
  <c r="N2384"/>
  <c r="N2385"/>
  <c r="N2386"/>
  <c r="N2387"/>
  <c r="N2388"/>
  <c r="N2389"/>
  <c r="N2390"/>
  <c r="N2391"/>
  <c r="N2392"/>
  <c r="N2393"/>
  <c r="N2394"/>
  <c r="N2395"/>
  <c r="N2396"/>
  <c r="N2397"/>
  <c r="N2398"/>
  <c r="N2399"/>
  <c r="N2400"/>
  <c r="N2401"/>
  <c r="N2402"/>
  <c r="N2403"/>
  <c r="N2404"/>
  <c r="N2405"/>
  <c r="N2406"/>
  <c r="N2407"/>
  <c r="N2408"/>
  <c r="N2409"/>
  <c r="N2410"/>
  <c r="N2411"/>
  <c r="N2412"/>
  <c r="N2413"/>
  <c r="N2414"/>
  <c r="N2415"/>
  <c r="N2416"/>
  <c r="N2417"/>
  <c r="N2418"/>
  <c r="N2419"/>
  <c r="N2420"/>
  <c r="N2421"/>
  <c r="N2422"/>
  <c r="N2423"/>
  <c r="N2424"/>
  <c r="N2425"/>
  <c r="N2426"/>
  <c r="N2427"/>
  <c r="N2428"/>
  <c r="N2429"/>
  <c r="N2430"/>
  <c r="N2431"/>
  <c r="N2432"/>
  <c r="N2433"/>
  <c r="N2434"/>
  <c r="N2435"/>
  <c r="N2436"/>
  <c r="N2437"/>
  <c r="N2438"/>
  <c r="N2439"/>
  <c r="N2440"/>
  <c r="N2441"/>
  <c r="N2442"/>
  <c r="N2443"/>
  <c r="N2444"/>
  <c r="N2445"/>
  <c r="N2446"/>
  <c r="N2447"/>
  <c r="N2448"/>
  <c r="N2449"/>
  <c r="N2450"/>
  <c r="N2451"/>
  <c r="N2452"/>
  <c r="N2453"/>
  <c r="N2454"/>
  <c r="N2455"/>
  <c r="N2456"/>
  <c r="N2457"/>
  <c r="N2458"/>
  <c r="N2459"/>
  <c r="N2460"/>
  <c r="N2461"/>
  <c r="N2462"/>
  <c r="N2463"/>
  <c r="N2464"/>
  <c r="N2465"/>
  <c r="N2466"/>
  <c r="N2467"/>
  <c r="N2468"/>
  <c r="N2469"/>
  <c r="N2470"/>
  <c r="N2471"/>
  <c r="N2472"/>
  <c r="N2473"/>
  <c r="N2474"/>
  <c r="N2475"/>
  <c r="N2476"/>
  <c r="N2477"/>
  <c r="N2478"/>
  <c r="N2479"/>
  <c r="N2480"/>
  <c r="N2481"/>
  <c r="N2482"/>
  <c r="N2483"/>
  <c r="N2484"/>
  <c r="N2485"/>
  <c r="N2486"/>
  <c r="N2487"/>
  <c r="N2488"/>
  <c r="N2489"/>
  <c r="N2490"/>
  <c r="N2491"/>
  <c r="N2492"/>
  <c r="N2493"/>
  <c r="N2494"/>
  <c r="N2495"/>
  <c r="N2496"/>
  <c r="N2497"/>
  <c r="N2498"/>
  <c r="N2499"/>
  <c r="N2500"/>
  <c r="N2501"/>
  <c r="N2502"/>
  <c r="N2503"/>
  <c r="N2504"/>
  <c r="N2505"/>
  <c r="N2506"/>
  <c r="N2507"/>
  <c r="N2508"/>
  <c r="N2509"/>
  <c r="N2510"/>
  <c r="N2511"/>
  <c r="N2512"/>
  <c r="N2513"/>
  <c r="N2514"/>
  <c r="N2515"/>
  <c r="N2516"/>
  <c r="N2517"/>
  <c r="N2518"/>
  <c r="N2519"/>
  <c r="N2520"/>
  <c r="N2521"/>
  <c r="N2522"/>
  <c r="N2523"/>
  <c r="N2524"/>
  <c r="N2525"/>
  <c r="N2526"/>
  <c r="N2527"/>
  <c r="N2528"/>
  <c r="N2529"/>
  <c r="N2530"/>
  <c r="N2531"/>
  <c r="N2532"/>
  <c r="N2533"/>
  <c r="N2534"/>
  <c r="N2535"/>
  <c r="N2536"/>
  <c r="N2537"/>
  <c r="N2538"/>
  <c r="N2539"/>
  <c r="N2540"/>
  <c r="N2541"/>
  <c r="N2542"/>
  <c r="N2543"/>
  <c r="N2544"/>
  <c r="N2545"/>
  <c r="N2546"/>
  <c r="N2547"/>
  <c r="N2548"/>
  <c r="N2549"/>
  <c r="N2550"/>
  <c r="N2551"/>
  <c r="N2552"/>
  <c r="N2553"/>
  <c r="N2554"/>
  <c r="N2555"/>
  <c r="N2556"/>
  <c r="N2557"/>
  <c r="N2558"/>
  <c r="N2559"/>
  <c r="N2560"/>
  <c r="N2561"/>
  <c r="N2562"/>
  <c r="N2563"/>
  <c r="N2564"/>
  <c r="N2565"/>
  <c r="N2566"/>
  <c r="N2567"/>
  <c r="N2568"/>
  <c r="N2569"/>
  <c r="N2570"/>
  <c r="N2571"/>
  <c r="N2572"/>
  <c r="N2573"/>
  <c r="N2574"/>
  <c r="N2575"/>
  <c r="N2576"/>
  <c r="N2577"/>
  <c r="N2578"/>
  <c r="N2579"/>
  <c r="N2580"/>
  <c r="N2581"/>
  <c r="N2582"/>
  <c r="N2583"/>
  <c r="N2584"/>
  <c r="N2585"/>
  <c r="N2586"/>
  <c r="N2587"/>
  <c r="N2588"/>
  <c r="N2589"/>
  <c r="N2590"/>
  <c r="N2591"/>
  <c r="N2592"/>
  <c r="N2593"/>
  <c r="N2594"/>
  <c r="N2595"/>
  <c r="N2596"/>
  <c r="N2597"/>
  <c r="N2598"/>
  <c r="N2599"/>
  <c r="N2600"/>
  <c r="N2601"/>
  <c r="N2602"/>
  <c r="N2603"/>
  <c r="N2604"/>
  <c r="N2605"/>
  <c r="N2606"/>
  <c r="N2607"/>
  <c r="N2608"/>
  <c r="N2609"/>
  <c r="N2610"/>
  <c r="N2611"/>
  <c r="N2612"/>
  <c r="N2613"/>
  <c r="N2614"/>
  <c r="N2615"/>
  <c r="N2616"/>
  <c r="N2617"/>
  <c r="N2618"/>
  <c r="N2619"/>
  <c r="N2620"/>
  <c r="N2621"/>
  <c r="N2622"/>
  <c r="N2623"/>
  <c r="N2624"/>
  <c r="N2625"/>
  <c r="N2626"/>
  <c r="N2627"/>
  <c r="N2628"/>
  <c r="N2629"/>
  <c r="N2630"/>
  <c r="N2631"/>
  <c r="N2632"/>
  <c r="N2633"/>
  <c r="N2634"/>
  <c r="N2635"/>
  <c r="N2636"/>
  <c r="N2637"/>
  <c r="N2638"/>
  <c r="N2639"/>
  <c r="N2640"/>
  <c r="N2641"/>
  <c r="N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J521"/>
  <c r="J522"/>
  <c r="J523"/>
  <c r="J524"/>
  <c r="J525"/>
  <c r="J526"/>
  <c r="J527"/>
  <c r="J528"/>
  <c r="J529"/>
  <c r="J530"/>
  <c r="J531"/>
  <c r="J532"/>
  <c r="J533"/>
  <c r="J534"/>
  <c r="J535"/>
  <c r="J536"/>
  <c r="J537"/>
  <c r="J538"/>
  <c r="J539"/>
  <c r="J540"/>
  <c r="J541"/>
  <c r="J542"/>
  <c r="J543"/>
  <c r="J544"/>
  <c r="J545"/>
  <c r="J546"/>
  <c r="J547"/>
  <c r="J548"/>
  <c r="J549"/>
  <c r="J550"/>
  <c r="J551"/>
  <c r="J552"/>
  <c r="J553"/>
  <c r="J554"/>
  <c r="J555"/>
  <c r="J556"/>
  <c r="J557"/>
  <c r="J558"/>
  <c r="J559"/>
  <c r="J560"/>
  <c r="J561"/>
  <c r="J562"/>
  <c r="J563"/>
  <c r="J564"/>
  <c r="J565"/>
  <c r="J566"/>
  <c r="J567"/>
  <c r="J568"/>
  <c r="J569"/>
  <c r="J570"/>
  <c r="J571"/>
  <c r="J572"/>
  <c r="J573"/>
  <c r="J574"/>
  <c r="J575"/>
  <c r="J576"/>
  <c r="J577"/>
  <c r="J578"/>
  <c r="J579"/>
  <c r="J580"/>
  <c r="J581"/>
  <c r="J582"/>
  <c r="J583"/>
  <c r="J584"/>
  <c r="J585"/>
  <c r="J586"/>
  <c r="J587"/>
  <c r="J588"/>
  <c r="J589"/>
  <c r="J590"/>
  <c r="J591"/>
  <c r="J592"/>
  <c r="J593"/>
  <c r="J594"/>
  <c r="J595"/>
  <c r="J596"/>
  <c r="J597"/>
  <c r="J598"/>
  <c r="J599"/>
  <c r="J600"/>
  <c r="J601"/>
  <c r="J602"/>
  <c r="J603"/>
  <c r="J604"/>
  <c r="J605"/>
  <c r="J606"/>
  <c r="J607"/>
  <c r="J608"/>
  <c r="J609"/>
  <c r="J610"/>
  <c r="J611"/>
  <c r="J612"/>
  <c r="J613"/>
  <c r="J614"/>
  <c r="J615"/>
  <c r="J616"/>
  <c r="J617"/>
  <c r="J618"/>
  <c r="J619"/>
  <c r="J620"/>
  <c r="J621"/>
  <c r="J622"/>
  <c r="J623"/>
  <c r="J624"/>
  <c r="J625"/>
  <c r="J626"/>
  <c r="J627"/>
  <c r="J628"/>
  <c r="J629"/>
  <c r="J630"/>
  <c r="J631"/>
  <c r="J632"/>
  <c r="J633"/>
  <c r="J634"/>
  <c r="J635"/>
  <c r="J636"/>
  <c r="J637"/>
  <c r="J638"/>
  <c r="J639"/>
  <c r="J640"/>
  <c r="J641"/>
  <c r="J642"/>
  <c r="J643"/>
  <c r="J644"/>
  <c r="J645"/>
  <c r="J646"/>
  <c r="J647"/>
  <c r="J648"/>
  <c r="J649"/>
  <c r="J650"/>
  <c r="J651"/>
  <c r="J652"/>
  <c r="J653"/>
  <c r="J654"/>
  <c r="J655"/>
  <c r="J656"/>
  <c r="J657"/>
  <c r="J658"/>
  <c r="J659"/>
  <c r="J660"/>
  <c r="J661"/>
  <c r="J662"/>
  <c r="J663"/>
  <c r="J664"/>
  <c r="J665"/>
  <c r="J666"/>
  <c r="J667"/>
  <c r="J668"/>
  <c r="J669"/>
  <c r="J670"/>
  <c r="J671"/>
  <c r="J672"/>
  <c r="J673"/>
  <c r="J674"/>
  <c r="J675"/>
  <c r="J676"/>
  <c r="J677"/>
  <c r="J678"/>
  <c r="J679"/>
  <c r="J680"/>
  <c r="J681"/>
  <c r="J682"/>
  <c r="J683"/>
  <c r="J684"/>
  <c r="J685"/>
  <c r="J686"/>
  <c r="J687"/>
  <c r="J688"/>
  <c r="J689"/>
  <c r="J690"/>
  <c r="J691"/>
  <c r="J692"/>
  <c r="J693"/>
  <c r="J694"/>
  <c r="J695"/>
  <c r="J696"/>
  <c r="J697"/>
  <c r="J698"/>
  <c r="J699"/>
  <c r="J700"/>
  <c r="J701"/>
  <c r="J702"/>
  <c r="J703"/>
  <c r="J704"/>
  <c r="J705"/>
  <c r="J706"/>
  <c r="J707"/>
  <c r="J708"/>
  <c r="J709"/>
  <c r="J710"/>
  <c r="J711"/>
  <c r="J712"/>
  <c r="J713"/>
  <c r="J714"/>
  <c r="J715"/>
  <c r="J716"/>
  <c r="J717"/>
  <c r="J718"/>
  <c r="J719"/>
  <c r="J720"/>
  <c r="J721"/>
  <c r="J722"/>
  <c r="J723"/>
  <c r="J724"/>
  <c r="J725"/>
  <c r="J726"/>
  <c r="J727"/>
  <c r="J728"/>
  <c r="J729"/>
  <c r="J730"/>
  <c r="J731"/>
  <c r="J732"/>
  <c r="J733"/>
  <c r="J734"/>
  <c r="J735"/>
  <c r="J736"/>
  <c r="J737"/>
  <c r="J738"/>
  <c r="J739"/>
  <c r="J740"/>
  <c r="J741"/>
  <c r="J742"/>
  <c r="J743"/>
  <c r="J744"/>
  <c r="J745"/>
  <c r="J746"/>
  <c r="J747"/>
  <c r="J748"/>
  <c r="J749"/>
  <c r="J750"/>
  <c r="J751"/>
  <c r="J752"/>
  <c r="J753"/>
  <c r="J754"/>
  <c r="J755"/>
  <c r="J756"/>
  <c r="J757"/>
  <c r="J758"/>
  <c r="J759"/>
  <c r="J760"/>
  <c r="J761"/>
  <c r="J762"/>
  <c r="J763"/>
  <c r="J764"/>
  <c r="J765"/>
  <c r="J766"/>
  <c r="J767"/>
  <c r="J768"/>
  <c r="J769"/>
  <c r="J770"/>
  <c r="J771"/>
  <c r="J772"/>
  <c r="J773"/>
  <c r="J774"/>
  <c r="J775"/>
  <c r="J776"/>
  <c r="J777"/>
  <c r="J778"/>
  <c r="J779"/>
  <c r="J780"/>
  <c r="J781"/>
  <c r="J782"/>
  <c r="J783"/>
  <c r="J784"/>
  <c r="J785"/>
  <c r="J786"/>
  <c r="J787"/>
  <c r="J788"/>
  <c r="J789"/>
  <c r="J790"/>
  <c r="J791"/>
  <c r="J792"/>
  <c r="J793"/>
  <c r="J794"/>
  <c r="J795"/>
  <c r="J796"/>
  <c r="J797"/>
  <c r="J798"/>
  <c r="J799"/>
  <c r="J800"/>
  <c r="J801"/>
  <c r="J802"/>
  <c r="J803"/>
  <c r="J804"/>
  <c r="J805"/>
  <c r="J806"/>
  <c r="J807"/>
  <c r="J808"/>
  <c r="J809"/>
  <c r="J810"/>
  <c r="J811"/>
  <c r="J812"/>
  <c r="J813"/>
  <c r="J814"/>
  <c r="J815"/>
  <c r="J816"/>
  <c r="J817"/>
  <c r="J818"/>
  <c r="J819"/>
  <c r="J820"/>
  <c r="J821"/>
  <c r="J822"/>
  <c r="J823"/>
  <c r="J824"/>
  <c r="J825"/>
  <c r="J826"/>
  <c r="J827"/>
  <c r="J828"/>
  <c r="J829"/>
  <c r="J830"/>
  <c r="J831"/>
  <c r="J832"/>
  <c r="J833"/>
  <c r="J834"/>
  <c r="J835"/>
  <c r="J836"/>
  <c r="J837"/>
  <c r="J838"/>
  <c r="J839"/>
  <c r="J840"/>
  <c r="J841"/>
  <c r="J842"/>
  <c r="J843"/>
  <c r="J844"/>
  <c r="J845"/>
  <c r="J846"/>
  <c r="J847"/>
  <c r="J848"/>
  <c r="J849"/>
  <c r="J850"/>
  <c r="J851"/>
  <c r="J852"/>
  <c r="J853"/>
  <c r="J854"/>
  <c r="J855"/>
  <c r="J856"/>
  <c r="J857"/>
  <c r="J858"/>
  <c r="J859"/>
  <c r="J860"/>
  <c r="J861"/>
  <c r="J862"/>
  <c r="J863"/>
  <c r="J864"/>
  <c r="J865"/>
  <c r="J866"/>
  <c r="J867"/>
  <c r="J868"/>
  <c r="J869"/>
  <c r="J870"/>
  <c r="J871"/>
  <c r="J872"/>
  <c r="J873"/>
  <c r="J874"/>
  <c r="J875"/>
  <c r="J876"/>
  <c r="J877"/>
  <c r="J878"/>
  <c r="J879"/>
  <c r="J880"/>
  <c r="J881"/>
  <c r="J882"/>
  <c r="J883"/>
  <c r="J884"/>
  <c r="J885"/>
  <c r="J886"/>
  <c r="J887"/>
  <c r="J888"/>
  <c r="J889"/>
  <c r="J890"/>
  <c r="J891"/>
  <c r="J892"/>
  <c r="J893"/>
  <c r="J894"/>
  <c r="J895"/>
  <c r="J896"/>
  <c r="J897"/>
  <c r="J898"/>
  <c r="J899"/>
  <c r="J900"/>
  <c r="J901"/>
  <c r="J902"/>
  <c r="J903"/>
  <c r="J904"/>
  <c r="J905"/>
  <c r="J906"/>
  <c r="J907"/>
  <c r="J908"/>
  <c r="J909"/>
  <c r="J910"/>
  <c r="J911"/>
  <c r="J912"/>
  <c r="J913"/>
  <c r="J914"/>
  <c r="J915"/>
  <c r="J916"/>
  <c r="J917"/>
  <c r="J918"/>
  <c r="J919"/>
  <c r="J920"/>
  <c r="J921"/>
  <c r="J922"/>
  <c r="J923"/>
  <c r="J924"/>
  <c r="J925"/>
  <c r="J926"/>
  <c r="J927"/>
  <c r="J928"/>
  <c r="J929"/>
  <c r="J930"/>
  <c r="J931"/>
  <c r="J932"/>
  <c r="J933"/>
  <c r="J934"/>
  <c r="J935"/>
  <c r="J936"/>
  <c r="J937"/>
  <c r="J938"/>
  <c r="J939"/>
  <c r="J940"/>
  <c r="J941"/>
  <c r="J942"/>
  <c r="J943"/>
  <c r="J944"/>
  <c r="J945"/>
  <c r="J946"/>
  <c r="J947"/>
  <c r="J948"/>
  <c r="J949"/>
  <c r="J950"/>
  <c r="J951"/>
  <c r="J952"/>
  <c r="J953"/>
  <c r="J954"/>
  <c r="J955"/>
  <c r="J956"/>
  <c r="J957"/>
  <c r="J958"/>
  <c r="J959"/>
  <c r="J960"/>
  <c r="J961"/>
  <c r="J962"/>
  <c r="J963"/>
  <c r="J964"/>
  <c r="J965"/>
  <c r="J966"/>
  <c r="J967"/>
  <c r="J968"/>
  <c r="J969"/>
  <c r="J970"/>
  <c r="J971"/>
  <c r="J972"/>
  <c r="J973"/>
  <c r="J974"/>
  <c r="J975"/>
  <c r="J976"/>
  <c r="J977"/>
  <c r="J978"/>
  <c r="J979"/>
  <c r="J980"/>
  <c r="J981"/>
  <c r="J982"/>
  <c r="J983"/>
  <c r="J984"/>
  <c r="J985"/>
  <c r="J986"/>
  <c r="J987"/>
  <c r="J988"/>
  <c r="J989"/>
  <c r="J990"/>
  <c r="J991"/>
  <c r="J992"/>
  <c r="J993"/>
  <c r="J994"/>
  <c r="J995"/>
  <c r="J996"/>
  <c r="J997"/>
  <c r="J998"/>
  <c r="J999"/>
  <c r="J1000"/>
  <c r="J1001"/>
  <c r="J1002"/>
  <c r="J1003"/>
  <c r="J1004"/>
  <c r="J1005"/>
  <c r="J1006"/>
  <c r="J1007"/>
  <c r="J1008"/>
  <c r="J1009"/>
  <c r="J1010"/>
  <c r="J1011"/>
  <c r="J1012"/>
  <c r="J1013"/>
  <c r="J1014"/>
  <c r="J1015"/>
  <c r="J1016"/>
  <c r="J1017"/>
  <c r="J1018"/>
  <c r="J1019"/>
  <c r="J1020"/>
  <c r="J1021"/>
  <c r="J1022"/>
  <c r="J1023"/>
  <c r="J1024"/>
  <c r="J1025"/>
  <c r="J1026"/>
  <c r="J1027"/>
  <c r="J1028"/>
  <c r="J1029"/>
  <c r="J1030"/>
  <c r="J1031"/>
  <c r="J1032"/>
  <c r="J1033"/>
  <c r="J1034"/>
  <c r="J1035"/>
  <c r="J1036"/>
  <c r="J1037"/>
  <c r="J1038"/>
  <c r="J1039"/>
  <c r="J1040"/>
  <c r="J1041"/>
  <c r="J1042"/>
  <c r="J1043"/>
  <c r="J1044"/>
  <c r="J1045"/>
  <c r="J1046"/>
  <c r="J1047"/>
  <c r="J1048"/>
  <c r="J1049"/>
  <c r="J1050"/>
  <c r="J1051"/>
  <c r="J1052"/>
  <c r="J1053"/>
  <c r="J1054"/>
  <c r="J1055"/>
  <c r="J1056"/>
  <c r="J1057"/>
  <c r="J1058"/>
  <c r="J1059"/>
  <c r="J1060"/>
  <c r="J1061"/>
  <c r="J1062"/>
  <c r="J1063"/>
  <c r="J1064"/>
  <c r="J1065"/>
  <c r="J1066"/>
  <c r="J1067"/>
  <c r="J1068"/>
  <c r="J1069"/>
  <c r="J1070"/>
  <c r="J1071"/>
  <c r="J1072"/>
  <c r="J1073"/>
  <c r="J1074"/>
  <c r="J1075"/>
  <c r="J1076"/>
  <c r="J1077"/>
  <c r="J1078"/>
  <c r="J1079"/>
  <c r="J1080"/>
  <c r="J1081"/>
  <c r="J1082"/>
  <c r="J1083"/>
  <c r="J1084"/>
  <c r="J1085"/>
  <c r="J1086"/>
  <c r="J1087"/>
  <c r="J1088"/>
  <c r="J1089"/>
  <c r="J1090"/>
  <c r="J1091"/>
  <c r="J1092"/>
  <c r="J1093"/>
  <c r="J1094"/>
  <c r="J1095"/>
  <c r="J1096"/>
  <c r="J1097"/>
  <c r="J1098"/>
  <c r="J1099"/>
  <c r="J1100"/>
  <c r="J1101"/>
  <c r="J1102"/>
  <c r="J1103"/>
  <c r="J1104"/>
  <c r="J1105"/>
  <c r="J1106"/>
  <c r="J1107"/>
  <c r="J1108"/>
  <c r="J1109"/>
  <c r="J1110"/>
  <c r="J1111"/>
  <c r="J1112"/>
  <c r="J1113"/>
  <c r="J1114"/>
  <c r="J1115"/>
  <c r="J1116"/>
  <c r="J1117"/>
  <c r="J1118"/>
  <c r="J1119"/>
  <c r="J1120"/>
  <c r="J1121"/>
  <c r="J1122"/>
  <c r="J1123"/>
  <c r="J1124"/>
  <c r="J1125"/>
  <c r="J1126"/>
  <c r="J1127"/>
  <c r="J1128"/>
  <c r="J1129"/>
  <c r="J1130"/>
  <c r="J1131"/>
  <c r="J1132"/>
  <c r="J1133"/>
  <c r="J1134"/>
  <c r="J1135"/>
  <c r="J1136"/>
  <c r="J1137"/>
  <c r="J1138"/>
  <c r="J1139"/>
  <c r="J1140"/>
  <c r="J1141"/>
  <c r="J1142"/>
  <c r="J1143"/>
  <c r="J1144"/>
  <c r="J1145"/>
  <c r="J1146"/>
  <c r="J1147"/>
  <c r="J1148"/>
  <c r="J1149"/>
  <c r="J1150"/>
  <c r="J1151"/>
  <c r="J1152"/>
  <c r="J1153"/>
  <c r="J1154"/>
  <c r="J1155"/>
  <c r="J1156"/>
  <c r="J1157"/>
  <c r="J1158"/>
  <c r="J1159"/>
  <c r="J1160"/>
  <c r="J1161"/>
  <c r="J1162"/>
  <c r="J1163"/>
  <c r="J1164"/>
  <c r="J1165"/>
  <c r="J1166"/>
  <c r="J1167"/>
  <c r="J1168"/>
  <c r="J1169"/>
  <c r="J1170"/>
  <c r="J1171"/>
  <c r="J1172"/>
  <c r="J1173"/>
  <c r="J1174"/>
  <c r="J1175"/>
  <c r="J1176"/>
  <c r="J1177"/>
  <c r="J1178"/>
  <c r="J1179"/>
  <c r="J1180"/>
  <c r="J1181"/>
  <c r="J1182"/>
  <c r="J1183"/>
  <c r="J1184"/>
  <c r="J1185"/>
  <c r="J1186"/>
  <c r="J1187"/>
  <c r="J1188"/>
  <c r="J1189"/>
  <c r="J1190"/>
  <c r="J1191"/>
  <c r="J1192"/>
  <c r="J1193"/>
  <c r="J1194"/>
  <c r="J1195"/>
  <c r="J1196"/>
  <c r="J1197"/>
  <c r="J1198"/>
  <c r="J1199"/>
  <c r="J1200"/>
  <c r="J1201"/>
  <c r="J1202"/>
  <c r="J1203"/>
  <c r="J1204"/>
  <c r="J1205"/>
  <c r="J1206"/>
  <c r="J1207"/>
  <c r="J1208"/>
  <c r="J1209"/>
  <c r="J1210"/>
  <c r="J1211"/>
  <c r="J1212"/>
  <c r="J1213"/>
  <c r="J1214"/>
  <c r="J1215"/>
  <c r="J1216"/>
  <c r="J1217"/>
  <c r="J1218"/>
  <c r="J1219"/>
  <c r="J1220"/>
  <c r="J1221"/>
  <c r="J1222"/>
  <c r="J1223"/>
  <c r="J1224"/>
  <c r="J1225"/>
  <c r="J1226"/>
  <c r="J1227"/>
  <c r="J1228"/>
  <c r="J1229"/>
  <c r="J1230"/>
  <c r="J1231"/>
  <c r="J1232"/>
  <c r="J1233"/>
  <c r="J1234"/>
  <c r="J1235"/>
  <c r="J1236"/>
  <c r="J1237"/>
  <c r="J1238"/>
  <c r="J1239"/>
  <c r="J1240"/>
  <c r="J1241"/>
  <c r="J1242"/>
  <c r="J1243"/>
  <c r="J1244"/>
  <c r="J1245"/>
  <c r="J1246"/>
  <c r="J1247"/>
  <c r="J1248"/>
  <c r="J1249"/>
  <c r="J1250"/>
  <c r="J1251"/>
  <c r="J1252"/>
  <c r="J1253"/>
  <c r="J1254"/>
  <c r="J1255"/>
  <c r="J1256"/>
  <c r="J1257"/>
  <c r="J1258"/>
  <c r="J1259"/>
  <c r="J1260"/>
  <c r="J1261"/>
  <c r="J1262"/>
  <c r="J1263"/>
  <c r="J1264"/>
  <c r="J1265"/>
  <c r="J1266"/>
  <c r="J1267"/>
  <c r="J1268"/>
  <c r="J1269"/>
  <c r="J1270"/>
  <c r="J1271"/>
  <c r="J1272"/>
  <c r="J1273"/>
  <c r="J1274"/>
  <c r="J1275"/>
  <c r="J1276"/>
  <c r="J1277"/>
  <c r="J1278"/>
  <c r="J1279"/>
  <c r="J1280"/>
  <c r="J1281"/>
  <c r="J1282"/>
  <c r="J1283"/>
  <c r="J1284"/>
  <c r="J1285"/>
  <c r="J1286"/>
  <c r="J1287"/>
  <c r="J1288"/>
  <c r="J1289"/>
  <c r="J1290"/>
  <c r="J1291"/>
  <c r="J1292"/>
  <c r="J1293"/>
  <c r="J1294"/>
  <c r="J1295"/>
  <c r="J1296"/>
  <c r="J1297"/>
  <c r="J1298"/>
  <c r="J1299"/>
  <c r="J1300"/>
  <c r="J1301"/>
  <c r="J1302"/>
  <c r="J1303"/>
  <c r="J1304"/>
  <c r="J1305"/>
  <c r="J1306"/>
  <c r="J1307"/>
  <c r="J1308"/>
  <c r="J1309"/>
  <c r="J1310"/>
  <c r="J1311"/>
  <c r="J1312"/>
  <c r="J1313"/>
  <c r="J1314"/>
  <c r="J1315"/>
  <c r="J1316"/>
  <c r="J1317"/>
  <c r="J1318"/>
  <c r="J1319"/>
  <c r="J1320"/>
  <c r="J1321"/>
  <c r="J1322"/>
  <c r="J1323"/>
  <c r="J1324"/>
  <c r="J1325"/>
  <c r="J1326"/>
  <c r="J1327"/>
  <c r="J1328"/>
  <c r="J1329"/>
  <c r="J1330"/>
  <c r="J1331"/>
  <c r="J1332"/>
  <c r="J1333"/>
  <c r="J1334"/>
  <c r="J1335"/>
  <c r="J1336"/>
  <c r="J1337"/>
  <c r="J1338"/>
  <c r="J1339"/>
  <c r="J1340"/>
  <c r="J1341"/>
  <c r="J1342"/>
  <c r="J1343"/>
  <c r="J1344"/>
  <c r="J1345"/>
  <c r="J1346"/>
  <c r="J1347"/>
  <c r="J1348"/>
  <c r="J1349"/>
  <c r="J1350"/>
  <c r="J1351"/>
  <c r="J1352"/>
  <c r="J1353"/>
  <c r="J1354"/>
  <c r="J1355"/>
  <c r="J1356"/>
  <c r="J1357"/>
  <c r="J1358"/>
  <c r="J1359"/>
  <c r="J1360"/>
  <c r="J1361"/>
  <c r="J1362"/>
  <c r="J1363"/>
  <c r="J1364"/>
  <c r="J1365"/>
  <c r="J1366"/>
  <c r="J1367"/>
  <c r="J1368"/>
  <c r="J1369"/>
  <c r="J1370"/>
  <c r="J1371"/>
  <c r="J1372"/>
  <c r="J1373"/>
  <c r="J1374"/>
  <c r="J1375"/>
  <c r="J1376"/>
  <c r="J1377"/>
  <c r="J1378"/>
  <c r="J1379"/>
  <c r="J1380"/>
  <c r="J1381"/>
  <c r="J1382"/>
  <c r="J1383"/>
  <c r="J1384"/>
  <c r="J1385"/>
  <c r="J1386"/>
  <c r="J1387"/>
  <c r="J1388"/>
  <c r="J1389"/>
  <c r="J1390"/>
  <c r="J1391"/>
  <c r="J1392"/>
  <c r="J1393"/>
  <c r="J1394"/>
  <c r="J1395"/>
  <c r="J1396"/>
  <c r="J1397"/>
  <c r="J1398"/>
  <c r="J1399"/>
  <c r="J1400"/>
  <c r="J1401"/>
  <c r="J1402"/>
  <c r="J1403"/>
  <c r="J1404"/>
  <c r="J1405"/>
  <c r="J1406"/>
  <c r="J1407"/>
  <c r="J1408"/>
  <c r="J1409"/>
  <c r="J1410"/>
  <c r="J1411"/>
  <c r="J1412"/>
  <c r="J1413"/>
  <c r="J1414"/>
  <c r="J1415"/>
  <c r="J1416"/>
  <c r="J1417"/>
  <c r="J1418"/>
  <c r="J1419"/>
  <c r="J1420"/>
  <c r="J1421"/>
  <c r="J1422"/>
  <c r="J1423"/>
  <c r="J1424"/>
  <c r="J1425"/>
  <c r="J1426"/>
  <c r="J1427"/>
  <c r="J1428"/>
  <c r="J1429"/>
  <c r="J1430"/>
  <c r="J1431"/>
  <c r="J1432"/>
  <c r="J1433"/>
  <c r="J1434"/>
  <c r="J1435"/>
  <c r="J1436"/>
  <c r="J1437"/>
  <c r="J1438"/>
  <c r="J1439"/>
  <c r="J1440"/>
  <c r="J1441"/>
  <c r="J1442"/>
  <c r="J1443"/>
  <c r="J1444"/>
  <c r="J1445"/>
  <c r="J1446"/>
  <c r="J1447"/>
  <c r="J1448"/>
  <c r="J1449"/>
  <c r="J1450"/>
  <c r="J1451"/>
  <c r="J1452"/>
  <c r="J1453"/>
  <c r="J1454"/>
  <c r="J1455"/>
  <c r="J1456"/>
  <c r="J1457"/>
  <c r="J1458"/>
  <c r="J1459"/>
  <c r="J1460"/>
  <c r="J1461"/>
  <c r="J1462"/>
  <c r="J1463"/>
  <c r="J1464"/>
  <c r="J1465"/>
  <c r="J1466"/>
  <c r="J1467"/>
  <c r="J1468"/>
  <c r="J1469"/>
  <c r="J1470"/>
  <c r="J1471"/>
  <c r="J1472"/>
  <c r="J1473"/>
  <c r="J1474"/>
  <c r="J1475"/>
  <c r="J1476"/>
  <c r="J1477"/>
  <c r="J1478"/>
  <c r="J1479"/>
  <c r="J1480"/>
  <c r="J1481"/>
  <c r="J1482"/>
  <c r="J1483"/>
  <c r="J1484"/>
  <c r="J1485"/>
  <c r="J1486"/>
  <c r="J1487"/>
  <c r="J1488"/>
  <c r="J1489"/>
  <c r="J1490"/>
  <c r="J1491"/>
  <c r="J1492"/>
  <c r="J1493"/>
  <c r="J1494"/>
  <c r="J1495"/>
  <c r="J1496"/>
  <c r="J1497"/>
  <c r="J1498"/>
  <c r="J1499"/>
  <c r="J1500"/>
  <c r="J1501"/>
  <c r="J1502"/>
  <c r="J1503"/>
  <c r="J1504"/>
  <c r="J1505"/>
  <c r="J1506"/>
  <c r="J1507"/>
  <c r="J1508"/>
  <c r="J1509"/>
  <c r="J1510"/>
  <c r="J1511"/>
  <c r="J1512"/>
  <c r="J1513"/>
  <c r="J1514"/>
  <c r="J1515"/>
  <c r="J1516"/>
  <c r="J1517"/>
  <c r="J1518"/>
  <c r="J1519"/>
  <c r="J1520"/>
  <c r="J1521"/>
  <c r="J1522"/>
  <c r="J1523"/>
  <c r="J1524"/>
  <c r="J1525"/>
  <c r="J1526"/>
  <c r="J1527"/>
  <c r="J1528"/>
  <c r="J1529"/>
  <c r="J1530"/>
  <c r="J1531"/>
  <c r="J1532"/>
  <c r="J1533"/>
  <c r="J1534"/>
  <c r="J1535"/>
  <c r="J1536"/>
  <c r="J1537"/>
  <c r="J1538"/>
  <c r="J1539"/>
  <c r="J1540"/>
  <c r="J1541"/>
  <c r="J1542"/>
  <c r="J1543"/>
  <c r="J1544"/>
  <c r="J1545"/>
  <c r="J1546"/>
  <c r="J1547"/>
  <c r="J1548"/>
  <c r="J1549"/>
  <c r="J1550"/>
  <c r="J1551"/>
  <c r="J1552"/>
  <c r="J1553"/>
  <c r="J1554"/>
  <c r="J1555"/>
  <c r="J1556"/>
  <c r="J1557"/>
  <c r="J1558"/>
  <c r="J1559"/>
  <c r="J1560"/>
  <c r="J1561"/>
  <c r="J1562"/>
  <c r="J1563"/>
  <c r="J1564"/>
  <c r="J1565"/>
  <c r="J1566"/>
  <c r="J1567"/>
  <c r="J1568"/>
  <c r="J1569"/>
  <c r="J1570"/>
  <c r="J1571"/>
  <c r="J1572"/>
  <c r="J1573"/>
  <c r="J1574"/>
  <c r="J1575"/>
  <c r="J1576"/>
  <c r="J1577"/>
  <c r="J1578"/>
  <c r="J1579"/>
  <c r="J1580"/>
  <c r="J1581"/>
  <c r="J1582"/>
  <c r="J1583"/>
  <c r="J1584"/>
  <c r="J1585"/>
  <c r="J1586"/>
  <c r="J1587"/>
  <c r="J1588"/>
  <c r="J1589"/>
  <c r="J1590"/>
  <c r="J1591"/>
  <c r="J1592"/>
  <c r="J1593"/>
  <c r="J1594"/>
  <c r="J1595"/>
  <c r="J1596"/>
  <c r="J1597"/>
  <c r="J1598"/>
  <c r="J1599"/>
  <c r="J1600"/>
  <c r="J1601"/>
  <c r="J1602"/>
  <c r="J1603"/>
  <c r="J1604"/>
  <c r="J1605"/>
  <c r="J1606"/>
  <c r="J1607"/>
  <c r="J1608"/>
  <c r="J1609"/>
  <c r="J1610"/>
  <c r="J1611"/>
  <c r="J1612"/>
  <c r="J1613"/>
  <c r="J1614"/>
  <c r="J1615"/>
  <c r="J1616"/>
  <c r="J1617"/>
  <c r="J1618"/>
  <c r="J1619"/>
  <c r="J1620"/>
  <c r="J1621"/>
  <c r="J1622"/>
  <c r="J1623"/>
  <c r="J1624"/>
  <c r="J1625"/>
  <c r="J1626"/>
  <c r="J1627"/>
  <c r="J1628"/>
  <c r="J1629"/>
  <c r="J1630"/>
  <c r="J1631"/>
  <c r="J1632"/>
  <c r="J1633"/>
  <c r="J1634"/>
  <c r="J1635"/>
  <c r="J1636"/>
  <c r="J1637"/>
  <c r="J1638"/>
  <c r="J1639"/>
  <c r="J1640"/>
  <c r="J1641"/>
  <c r="J1642"/>
  <c r="J1643"/>
  <c r="J1644"/>
  <c r="J1645"/>
  <c r="J1646"/>
  <c r="J1647"/>
  <c r="J1648"/>
  <c r="J1649"/>
  <c r="J1650"/>
  <c r="J1651"/>
  <c r="J1652"/>
  <c r="J1653"/>
  <c r="J1654"/>
  <c r="J1655"/>
  <c r="J1656"/>
  <c r="J1657"/>
  <c r="J1658"/>
  <c r="J1659"/>
  <c r="J1660"/>
  <c r="J1661"/>
  <c r="J1662"/>
  <c r="J1663"/>
  <c r="J1664"/>
  <c r="J1665"/>
  <c r="J1666"/>
  <c r="J1667"/>
  <c r="J1668"/>
  <c r="J1669"/>
  <c r="J1670"/>
  <c r="J1671"/>
  <c r="J1672"/>
  <c r="J1673"/>
  <c r="J1674"/>
  <c r="J1675"/>
  <c r="J1676"/>
  <c r="J1677"/>
  <c r="J1678"/>
  <c r="J1679"/>
  <c r="J1680"/>
  <c r="J1681"/>
  <c r="J1682"/>
  <c r="J1683"/>
  <c r="J1684"/>
  <c r="J1685"/>
  <c r="J1686"/>
  <c r="J1687"/>
  <c r="J1688"/>
  <c r="J1689"/>
  <c r="J1690"/>
  <c r="J1691"/>
  <c r="J1692"/>
  <c r="J1693"/>
  <c r="J1694"/>
  <c r="J1695"/>
  <c r="J1696"/>
  <c r="J1697"/>
  <c r="J1698"/>
  <c r="J1699"/>
  <c r="J1700"/>
  <c r="J1701"/>
  <c r="J1702"/>
  <c r="J1703"/>
  <c r="J1704"/>
  <c r="J1705"/>
  <c r="J1706"/>
  <c r="J1707"/>
  <c r="J1708"/>
  <c r="J1709"/>
  <c r="J1710"/>
  <c r="J1711"/>
  <c r="J1712"/>
  <c r="J1713"/>
  <c r="J1714"/>
  <c r="J1715"/>
  <c r="J1716"/>
  <c r="J1717"/>
  <c r="J1718"/>
  <c r="J1719"/>
  <c r="J1720"/>
  <c r="J1721"/>
  <c r="J1722"/>
  <c r="J1723"/>
  <c r="J1724"/>
  <c r="J1725"/>
  <c r="J1726"/>
  <c r="J1727"/>
  <c r="J1728"/>
  <c r="J1729"/>
  <c r="J1730"/>
  <c r="J1731"/>
  <c r="J1732"/>
  <c r="J1733"/>
  <c r="J1734"/>
  <c r="J1735"/>
  <c r="J1736"/>
  <c r="J1737"/>
  <c r="J1738"/>
  <c r="J1739"/>
  <c r="J1740"/>
  <c r="J1741"/>
  <c r="J1742"/>
  <c r="J1743"/>
  <c r="J1744"/>
  <c r="J1745"/>
  <c r="J1746"/>
  <c r="J1747"/>
  <c r="J1748"/>
  <c r="J1749"/>
  <c r="J1750"/>
  <c r="J1751"/>
  <c r="J1752"/>
  <c r="J1753"/>
  <c r="J1754"/>
  <c r="J1755"/>
  <c r="J1756"/>
  <c r="J1757"/>
  <c r="J1758"/>
  <c r="J1759"/>
  <c r="J1760"/>
  <c r="J1761"/>
  <c r="J1762"/>
  <c r="J1763"/>
  <c r="J1764"/>
  <c r="J1765"/>
  <c r="J1766"/>
  <c r="J1767"/>
  <c r="J1768"/>
  <c r="J1769"/>
  <c r="J1770"/>
  <c r="J1771"/>
  <c r="J1772"/>
  <c r="J1773"/>
  <c r="J1774"/>
  <c r="J1775"/>
  <c r="J1776"/>
  <c r="J1777"/>
  <c r="J1778"/>
  <c r="J1779"/>
  <c r="J1780"/>
  <c r="J1781"/>
  <c r="J1782"/>
  <c r="J1783"/>
  <c r="J1784"/>
  <c r="J1785"/>
  <c r="J1786"/>
  <c r="J1787"/>
  <c r="J1788"/>
  <c r="J1789"/>
  <c r="J1790"/>
  <c r="J1791"/>
  <c r="J1792"/>
  <c r="J1793"/>
  <c r="J1794"/>
  <c r="J1795"/>
  <c r="J1796"/>
  <c r="J1797"/>
  <c r="J1798"/>
  <c r="J1799"/>
  <c r="J1800"/>
  <c r="J1801"/>
  <c r="J1802"/>
  <c r="J1803"/>
  <c r="J1804"/>
  <c r="J1805"/>
  <c r="J1806"/>
  <c r="J1807"/>
  <c r="J1808"/>
  <c r="J1809"/>
  <c r="J1810"/>
  <c r="J1811"/>
  <c r="J1812"/>
  <c r="J1813"/>
  <c r="J1814"/>
  <c r="J1815"/>
  <c r="J1816"/>
  <c r="J1817"/>
  <c r="J1818"/>
  <c r="J1819"/>
  <c r="J1820"/>
  <c r="J1821"/>
  <c r="J1822"/>
  <c r="J1823"/>
  <c r="J1824"/>
  <c r="J1825"/>
  <c r="J1826"/>
  <c r="J1827"/>
  <c r="J1828"/>
  <c r="J1829"/>
  <c r="J1830"/>
  <c r="J1831"/>
  <c r="J1832"/>
  <c r="J1833"/>
  <c r="J1834"/>
  <c r="J1835"/>
  <c r="J1836"/>
  <c r="J1837"/>
  <c r="J1838"/>
  <c r="J1839"/>
  <c r="J1840"/>
  <c r="J1841"/>
  <c r="J1842"/>
  <c r="J1843"/>
  <c r="J1844"/>
  <c r="J1845"/>
  <c r="J1846"/>
  <c r="J1847"/>
  <c r="J1848"/>
  <c r="J1849"/>
  <c r="J1850"/>
  <c r="J1851"/>
  <c r="J1852"/>
  <c r="J1853"/>
  <c r="J1854"/>
  <c r="J1855"/>
  <c r="J1856"/>
  <c r="J1857"/>
  <c r="J1858"/>
  <c r="J1859"/>
  <c r="J1860"/>
  <c r="J1861"/>
  <c r="J1862"/>
  <c r="J1863"/>
  <c r="J1864"/>
  <c r="J1865"/>
  <c r="J1866"/>
  <c r="J1867"/>
  <c r="J1868"/>
  <c r="J1869"/>
  <c r="J1870"/>
  <c r="J1871"/>
  <c r="J1872"/>
  <c r="J1873"/>
  <c r="J1874"/>
  <c r="J1875"/>
  <c r="J1876"/>
  <c r="J1877"/>
  <c r="J1878"/>
  <c r="J1879"/>
  <c r="J1880"/>
  <c r="J1881"/>
  <c r="J1882"/>
  <c r="J1883"/>
  <c r="J1884"/>
  <c r="J1885"/>
  <c r="J1886"/>
  <c r="J1887"/>
  <c r="J1888"/>
  <c r="J1889"/>
  <c r="J1890"/>
  <c r="J1891"/>
  <c r="J1892"/>
  <c r="J1893"/>
  <c r="J1894"/>
  <c r="J1895"/>
  <c r="J1896"/>
  <c r="J1897"/>
  <c r="J1898"/>
  <c r="J1899"/>
  <c r="J1900"/>
  <c r="J1901"/>
  <c r="J1902"/>
  <c r="J1903"/>
  <c r="J1904"/>
  <c r="J1905"/>
  <c r="J1906"/>
  <c r="J1907"/>
  <c r="J1908"/>
  <c r="J1909"/>
  <c r="J1910"/>
  <c r="J1911"/>
  <c r="J1912"/>
  <c r="J1913"/>
  <c r="J1914"/>
  <c r="J1915"/>
  <c r="J1916"/>
  <c r="J1917"/>
  <c r="J1918"/>
  <c r="J1919"/>
  <c r="J1920"/>
  <c r="J1921"/>
  <c r="J1922"/>
  <c r="J1923"/>
  <c r="J1924"/>
  <c r="J1925"/>
  <c r="J1926"/>
  <c r="J1927"/>
  <c r="J1928"/>
  <c r="J1929"/>
  <c r="J1930"/>
  <c r="J1931"/>
  <c r="J1932"/>
  <c r="J1933"/>
  <c r="J1934"/>
  <c r="J1935"/>
  <c r="J1936"/>
  <c r="J1937"/>
  <c r="J1938"/>
  <c r="J1939"/>
  <c r="J1940"/>
  <c r="J1941"/>
  <c r="J1942"/>
  <c r="J1943"/>
  <c r="J1944"/>
  <c r="J1945"/>
  <c r="J1946"/>
  <c r="J1947"/>
  <c r="J1948"/>
  <c r="J1949"/>
  <c r="J1950"/>
  <c r="J1951"/>
  <c r="J1952"/>
  <c r="J1953"/>
  <c r="J1954"/>
  <c r="J1955"/>
  <c r="J1956"/>
  <c r="J1957"/>
  <c r="J1958"/>
  <c r="J1959"/>
  <c r="J1960"/>
  <c r="J1961"/>
  <c r="J1962"/>
  <c r="J1963"/>
  <c r="J1964"/>
  <c r="J1965"/>
  <c r="J1966"/>
  <c r="J1967"/>
  <c r="J1968"/>
  <c r="J1969"/>
  <c r="J1970"/>
  <c r="J1971"/>
  <c r="J1972"/>
  <c r="J1973"/>
  <c r="J1974"/>
  <c r="J1975"/>
  <c r="J1976"/>
  <c r="J1977"/>
  <c r="J1978"/>
  <c r="J1979"/>
  <c r="J1980"/>
  <c r="J1981"/>
  <c r="J1982"/>
  <c r="J1983"/>
  <c r="J1984"/>
  <c r="J1985"/>
  <c r="J1986"/>
  <c r="J1987"/>
  <c r="J1988"/>
  <c r="J1989"/>
  <c r="J1990"/>
  <c r="J1991"/>
  <c r="J1992"/>
  <c r="J1993"/>
  <c r="J1994"/>
  <c r="J1995"/>
  <c r="J1996"/>
  <c r="J1997"/>
  <c r="J1998"/>
  <c r="J1999"/>
  <c r="J2000"/>
  <c r="J2001"/>
  <c r="J2002"/>
  <c r="J2003"/>
  <c r="J2004"/>
  <c r="J2005"/>
  <c r="J2006"/>
  <c r="J2007"/>
  <c r="J2008"/>
  <c r="J2009"/>
  <c r="J2010"/>
  <c r="J2011"/>
  <c r="J2012"/>
  <c r="J2013"/>
  <c r="J2014"/>
  <c r="J2015"/>
  <c r="J2016"/>
  <c r="J2017"/>
  <c r="J2018"/>
  <c r="J2019"/>
  <c r="J2020"/>
  <c r="J2021"/>
  <c r="J2022"/>
  <c r="J2023"/>
  <c r="J2024"/>
  <c r="J2025"/>
  <c r="J2026"/>
  <c r="J2027"/>
  <c r="J2028"/>
  <c r="J2029"/>
  <c r="J2030"/>
  <c r="J2031"/>
  <c r="J2032"/>
  <c r="J2033"/>
  <c r="J2034"/>
  <c r="J2035"/>
  <c r="J2036"/>
  <c r="J2037"/>
  <c r="J2038"/>
  <c r="J2039"/>
  <c r="J2040"/>
  <c r="J2041"/>
  <c r="J2042"/>
  <c r="J2043"/>
  <c r="J2044"/>
  <c r="J2045"/>
  <c r="J2046"/>
  <c r="J2047"/>
  <c r="J2048"/>
  <c r="J2049"/>
  <c r="J2050"/>
  <c r="J2051"/>
  <c r="J2052"/>
  <c r="J2053"/>
  <c r="J2054"/>
  <c r="J2055"/>
  <c r="J2056"/>
  <c r="J2057"/>
  <c r="J2058"/>
  <c r="J2059"/>
  <c r="J2060"/>
  <c r="J2061"/>
  <c r="J2062"/>
  <c r="J2063"/>
  <c r="J2064"/>
  <c r="J2065"/>
  <c r="J2066"/>
  <c r="J2067"/>
  <c r="J2068"/>
  <c r="J2069"/>
  <c r="J2070"/>
  <c r="J2071"/>
  <c r="J2072"/>
  <c r="J2073"/>
  <c r="J2074"/>
  <c r="J2075"/>
  <c r="J2076"/>
  <c r="J2077"/>
  <c r="J2078"/>
  <c r="J2079"/>
  <c r="J2080"/>
  <c r="J2081"/>
  <c r="J2082"/>
  <c r="J2083"/>
  <c r="J2084"/>
  <c r="J2085"/>
  <c r="J2086"/>
  <c r="J2087"/>
  <c r="J2088"/>
  <c r="J2089"/>
  <c r="J2090"/>
  <c r="J2091"/>
  <c r="J2092"/>
  <c r="J2093"/>
  <c r="J2094"/>
  <c r="J2095"/>
  <c r="J2096"/>
  <c r="J2097"/>
  <c r="J2098"/>
  <c r="J2099"/>
  <c r="J2100"/>
  <c r="J2101"/>
  <c r="J2102"/>
  <c r="J2103"/>
  <c r="J2104"/>
  <c r="J2105"/>
  <c r="J2106"/>
  <c r="J2107"/>
  <c r="J2108"/>
  <c r="J2109"/>
  <c r="J2110"/>
  <c r="J2111"/>
  <c r="J2112"/>
  <c r="J2113"/>
  <c r="J2114"/>
  <c r="J2115"/>
  <c r="J2116"/>
  <c r="J2117"/>
  <c r="J2118"/>
  <c r="J2119"/>
  <c r="J2120"/>
  <c r="J2121"/>
  <c r="J2122"/>
  <c r="J2123"/>
  <c r="J2124"/>
  <c r="J2125"/>
  <c r="J2126"/>
  <c r="J2127"/>
  <c r="J2128"/>
  <c r="J2129"/>
  <c r="J2130"/>
  <c r="J2131"/>
  <c r="J2132"/>
  <c r="J2133"/>
  <c r="J2134"/>
  <c r="J2135"/>
  <c r="J2136"/>
  <c r="J2137"/>
  <c r="J2138"/>
  <c r="J2139"/>
  <c r="J2140"/>
  <c r="J2141"/>
  <c r="J2142"/>
  <c r="J2143"/>
  <c r="J2144"/>
  <c r="J2145"/>
  <c r="J2146"/>
  <c r="J2147"/>
  <c r="J2148"/>
  <c r="J2149"/>
  <c r="J2150"/>
  <c r="J2151"/>
  <c r="J2152"/>
  <c r="J2153"/>
  <c r="J2154"/>
  <c r="J2155"/>
  <c r="J2156"/>
  <c r="J2157"/>
  <c r="J2158"/>
  <c r="J2159"/>
  <c r="J2160"/>
  <c r="J2161"/>
  <c r="J2162"/>
  <c r="J2163"/>
  <c r="J2164"/>
  <c r="J2165"/>
  <c r="J2166"/>
  <c r="J2167"/>
  <c r="J2168"/>
  <c r="J2169"/>
  <c r="J2170"/>
  <c r="J2171"/>
  <c r="J2172"/>
  <c r="J2173"/>
  <c r="J2174"/>
  <c r="J2175"/>
  <c r="J2176"/>
  <c r="J2177"/>
  <c r="J2178"/>
  <c r="J2179"/>
  <c r="J2180"/>
  <c r="J2181"/>
  <c r="J2182"/>
  <c r="J2183"/>
  <c r="J2184"/>
  <c r="J2185"/>
  <c r="J2186"/>
  <c r="J2187"/>
  <c r="J2188"/>
  <c r="J2189"/>
  <c r="J2190"/>
  <c r="J2191"/>
  <c r="J2192"/>
  <c r="J2193"/>
  <c r="J2194"/>
  <c r="J2195"/>
  <c r="J2196"/>
  <c r="J2197"/>
  <c r="J2198"/>
  <c r="J2199"/>
  <c r="J2200"/>
  <c r="J2201"/>
  <c r="J2202"/>
  <c r="J2203"/>
  <c r="J2204"/>
  <c r="J2205"/>
  <c r="J2206"/>
  <c r="J2207"/>
  <c r="J2208"/>
  <c r="J2209"/>
  <c r="J2210"/>
  <c r="J2211"/>
  <c r="J2212"/>
  <c r="J2213"/>
  <c r="J2214"/>
  <c r="J2215"/>
  <c r="J2216"/>
  <c r="J2217"/>
  <c r="J2218"/>
  <c r="J2219"/>
  <c r="J2220"/>
  <c r="J2221"/>
  <c r="J2222"/>
  <c r="J2223"/>
  <c r="J2224"/>
  <c r="J2225"/>
  <c r="J2226"/>
  <c r="J2227"/>
  <c r="J2228"/>
  <c r="J2229"/>
  <c r="J2230"/>
  <c r="J2231"/>
  <c r="J2232"/>
  <c r="J2233"/>
  <c r="J2234"/>
  <c r="J2235"/>
  <c r="J2236"/>
  <c r="J2237"/>
  <c r="J2238"/>
  <c r="J2239"/>
  <c r="J2240"/>
  <c r="J2241"/>
  <c r="J2242"/>
  <c r="J2243"/>
  <c r="J2244"/>
  <c r="J2245"/>
  <c r="J2246"/>
  <c r="J2247"/>
  <c r="J2248"/>
  <c r="J2249"/>
  <c r="J2250"/>
  <c r="J2251"/>
  <c r="J2252"/>
  <c r="J2253"/>
  <c r="J2254"/>
  <c r="J2255"/>
  <c r="J2256"/>
  <c r="J2257"/>
  <c r="J2258"/>
  <c r="J2259"/>
  <c r="J2260"/>
  <c r="J2261"/>
  <c r="J2262"/>
  <c r="J2263"/>
  <c r="J2264"/>
  <c r="J2265"/>
  <c r="J2266"/>
  <c r="J2267"/>
  <c r="J2268"/>
  <c r="J2269"/>
  <c r="J2270"/>
  <c r="J2271"/>
  <c r="J2272"/>
  <c r="J2273"/>
  <c r="J2274"/>
  <c r="J2275"/>
  <c r="J2276"/>
  <c r="J2277"/>
  <c r="J2278"/>
  <c r="J2279"/>
  <c r="J2280"/>
  <c r="J2281"/>
  <c r="J2282"/>
  <c r="J2283"/>
  <c r="J2284"/>
  <c r="J2285"/>
  <c r="J2286"/>
  <c r="J2287"/>
  <c r="J2288"/>
  <c r="J2289"/>
  <c r="J2290"/>
  <c r="J2291"/>
  <c r="J2292"/>
  <c r="J2293"/>
  <c r="J2294"/>
  <c r="J2295"/>
  <c r="J2296"/>
  <c r="J2297"/>
  <c r="J2298"/>
  <c r="J2299"/>
  <c r="J2300"/>
  <c r="J2301"/>
  <c r="J2302"/>
  <c r="J2303"/>
  <c r="J2304"/>
  <c r="J2305"/>
  <c r="J2306"/>
  <c r="J2307"/>
  <c r="J2308"/>
  <c r="J2309"/>
  <c r="J2310"/>
  <c r="J2311"/>
  <c r="J2312"/>
  <c r="J2313"/>
  <c r="J2314"/>
  <c r="J2315"/>
  <c r="J2316"/>
  <c r="J2317"/>
  <c r="J2318"/>
  <c r="J2319"/>
  <c r="J2320"/>
  <c r="J2321"/>
  <c r="J2322"/>
  <c r="J2323"/>
  <c r="J2324"/>
  <c r="J2325"/>
  <c r="J2326"/>
  <c r="J2327"/>
  <c r="J2328"/>
  <c r="J2329"/>
  <c r="J2330"/>
  <c r="J2331"/>
  <c r="J2332"/>
  <c r="J2333"/>
  <c r="J2334"/>
  <c r="J2335"/>
  <c r="J2336"/>
  <c r="J2337"/>
  <c r="J2338"/>
  <c r="J2339"/>
  <c r="J2340"/>
  <c r="J2341"/>
  <c r="J2342"/>
  <c r="J2343"/>
  <c r="J2344"/>
  <c r="J2345"/>
  <c r="J2346"/>
  <c r="J2347"/>
  <c r="J2348"/>
  <c r="J2349"/>
  <c r="J2350"/>
  <c r="J2351"/>
  <c r="J2352"/>
  <c r="J2353"/>
  <c r="J2354"/>
  <c r="J2355"/>
  <c r="J2356"/>
  <c r="J2357"/>
  <c r="J2358"/>
  <c r="J2359"/>
  <c r="J2360"/>
  <c r="J2361"/>
  <c r="J2362"/>
  <c r="J2363"/>
  <c r="J2364"/>
  <c r="J2365"/>
  <c r="J2366"/>
  <c r="J2367"/>
  <c r="J2368"/>
  <c r="J2369"/>
  <c r="J2370"/>
  <c r="J2371"/>
  <c r="J2372"/>
  <c r="J2373"/>
  <c r="J2374"/>
  <c r="J2375"/>
  <c r="J2376"/>
  <c r="J2377"/>
  <c r="J2378"/>
  <c r="J2379"/>
  <c r="J2380"/>
  <c r="J2381"/>
  <c r="J2382"/>
  <c r="J2383"/>
  <c r="J2384"/>
  <c r="J2385"/>
  <c r="J2386"/>
  <c r="J2387"/>
  <c r="J2388"/>
  <c r="J2389"/>
  <c r="J2390"/>
  <c r="J2391"/>
  <c r="J2392"/>
  <c r="J2393"/>
  <c r="J2394"/>
  <c r="J2395"/>
  <c r="J2396"/>
  <c r="J2397"/>
  <c r="J2398"/>
  <c r="J2399"/>
  <c r="J2400"/>
  <c r="J2401"/>
  <c r="J2402"/>
  <c r="J2403"/>
  <c r="J2404"/>
  <c r="J2405"/>
  <c r="J2406"/>
  <c r="J2407"/>
  <c r="J2408"/>
  <c r="J2409"/>
  <c r="J2410"/>
  <c r="J2411"/>
  <c r="J2412"/>
  <c r="J2413"/>
  <c r="J2414"/>
  <c r="J2415"/>
  <c r="J2416"/>
  <c r="J2417"/>
  <c r="J2418"/>
  <c r="J2419"/>
  <c r="J2420"/>
  <c r="J2421"/>
  <c r="J2422"/>
  <c r="J2423"/>
  <c r="J2424"/>
  <c r="J2425"/>
  <c r="J2426"/>
  <c r="J2427"/>
  <c r="J2428"/>
  <c r="J2429"/>
  <c r="J2430"/>
  <c r="J2431"/>
  <c r="J2432"/>
  <c r="J2433"/>
  <c r="J2434"/>
  <c r="J2435"/>
  <c r="J2436"/>
  <c r="J2437"/>
  <c r="J2438"/>
  <c r="J2439"/>
  <c r="J2440"/>
  <c r="J2441"/>
  <c r="J2442"/>
  <c r="J2443"/>
  <c r="J2444"/>
  <c r="J2445"/>
  <c r="J2446"/>
  <c r="J2447"/>
  <c r="J2448"/>
  <c r="J2449"/>
  <c r="J2450"/>
  <c r="J2451"/>
  <c r="J2452"/>
  <c r="J2453"/>
  <c r="J2454"/>
  <c r="J2455"/>
  <c r="J2456"/>
  <c r="J2457"/>
  <c r="J2458"/>
  <c r="J2459"/>
  <c r="J2460"/>
  <c r="J2461"/>
  <c r="J2462"/>
  <c r="J2463"/>
  <c r="J2464"/>
  <c r="J2465"/>
  <c r="J2466"/>
  <c r="J2467"/>
  <c r="J2468"/>
  <c r="J2469"/>
  <c r="J2470"/>
  <c r="J2471"/>
  <c r="J2472"/>
  <c r="J2473"/>
  <c r="J2474"/>
  <c r="J2475"/>
  <c r="J2476"/>
  <c r="J2477"/>
  <c r="J2478"/>
  <c r="J2479"/>
  <c r="J2480"/>
  <c r="J2481"/>
  <c r="J2482"/>
  <c r="J2483"/>
  <c r="J2484"/>
  <c r="J2485"/>
  <c r="J2486"/>
  <c r="J2487"/>
  <c r="J2488"/>
  <c r="J2489"/>
  <c r="J2490"/>
  <c r="J2491"/>
  <c r="J2492"/>
  <c r="J2493"/>
  <c r="J2494"/>
  <c r="J2495"/>
  <c r="J2496"/>
  <c r="J2497"/>
  <c r="J2498"/>
  <c r="J2499"/>
  <c r="J2500"/>
  <c r="J2501"/>
  <c r="J2502"/>
  <c r="J2503"/>
  <c r="J2504"/>
  <c r="J2505"/>
  <c r="J2506"/>
  <c r="J2507"/>
  <c r="J2508"/>
  <c r="J2509"/>
  <c r="J2510"/>
  <c r="J2511"/>
  <c r="J2512"/>
  <c r="J2513"/>
  <c r="J2514"/>
  <c r="J2515"/>
  <c r="J2516"/>
  <c r="J2517"/>
  <c r="J2518"/>
  <c r="J2519"/>
  <c r="J2520"/>
  <c r="J2521"/>
  <c r="J2522"/>
  <c r="J2523"/>
  <c r="J2524"/>
  <c r="J2525"/>
  <c r="J2526"/>
  <c r="J2527"/>
  <c r="J2528"/>
  <c r="J2529"/>
  <c r="J2530"/>
  <c r="J2531"/>
  <c r="J2532"/>
  <c r="J2533"/>
  <c r="J2534"/>
  <c r="J2535"/>
  <c r="J2536"/>
  <c r="J2537"/>
  <c r="J2538"/>
  <c r="J2539"/>
  <c r="J2540"/>
  <c r="J2541"/>
  <c r="J2542"/>
  <c r="J2543"/>
  <c r="J2544"/>
  <c r="J2545"/>
  <c r="J2546"/>
  <c r="J2547"/>
  <c r="J2548"/>
  <c r="J2549"/>
  <c r="J2550"/>
  <c r="J2551"/>
  <c r="J2552"/>
  <c r="J2553"/>
  <c r="J2554"/>
  <c r="J2555"/>
  <c r="J2556"/>
  <c r="J2557"/>
  <c r="J2558"/>
  <c r="J2559"/>
  <c r="J2560"/>
  <c r="J2561"/>
  <c r="J2562"/>
  <c r="J2563"/>
  <c r="J2564"/>
  <c r="J2565"/>
  <c r="J2566"/>
  <c r="J2567"/>
  <c r="J2568"/>
  <c r="J2569"/>
  <c r="J2570"/>
  <c r="J2571"/>
  <c r="J2572"/>
  <c r="J2573"/>
  <c r="J2574"/>
  <c r="J2575"/>
  <c r="J2576"/>
  <c r="J2577"/>
  <c r="J2578"/>
  <c r="J2579"/>
  <c r="J2580"/>
  <c r="J2581"/>
  <c r="J2582"/>
  <c r="J2583"/>
  <c r="J2584"/>
  <c r="J2585"/>
  <c r="J2586"/>
  <c r="J2587"/>
  <c r="J2588"/>
  <c r="J2589"/>
  <c r="J2590"/>
  <c r="J2591"/>
  <c r="J2592"/>
  <c r="J2593"/>
  <c r="J2594"/>
  <c r="J2595"/>
  <c r="J2596"/>
  <c r="J2597"/>
  <c r="J2598"/>
  <c r="J2599"/>
  <c r="J2600"/>
  <c r="J2601"/>
  <c r="J2602"/>
  <c r="J2603"/>
  <c r="J2604"/>
  <c r="J2605"/>
  <c r="J2606"/>
  <c r="J2607"/>
  <c r="J2608"/>
  <c r="J2609"/>
  <c r="J2610"/>
  <c r="J2611"/>
  <c r="J2612"/>
  <c r="J2613"/>
  <c r="J2614"/>
  <c r="J2615"/>
  <c r="J2616"/>
  <c r="J2617"/>
  <c r="J2618"/>
  <c r="J2619"/>
  <c r="J2620"/>
  <c r="J2621"/>
  <c r="J2622"/>
  <c r="J2623"/>
  <c r="J2624"/>
  <c r="J2625"/>
  <c r="J2626"/>
  <c r="J2627"/>
  <c r="J2628"/>
  <c r="J2629"/>
  <c r="J2630"/>
  <c r="J2631"/>
  <c r="J2632"/>
  <c r="J2633"/>
  <c r="J2634"/>
  <c r="J2635"/>
  <c r="J2636"/>
  <c r="J2637"/>
  <c r="J2638"/>
  <c r="J2639"/>
  <c r="J2640"/>
  <c r="J2641"/>
  <c r="J42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298"/>
  <c r="A1299"/>
  <c r="A1300"/>
  <c r="A1301"/>
  <c r="A1302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38"/>
  <c r="A1439"/>
  <c r="A1440"/>
  <c r="A1441"/>
  <c r="A1442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A1500"/>
  <c r="A1501"/>
  <c r="A1502"/>
  <c r="A1503"/>
  <c r="A1504"/>
  <c r="A1505"/>
  <c r="A1506"/>
  <c r="A1507"/>
  <c r="A1508"/>
  <c r="A1509"/>
  <c r="A1510"/>
  <c r="A1511"/>
  <c r="A1512"/>
  <c r="A1513"/>
  <c r="A1514"/>
  <c r="A1515"/>
  <c r="A1516"/>
  <c r="A1517"/>
  <c r="A1518"/>
  <c r="A1519"/>
  <c r="A1520"/>
  <c r="A1521"/>
  <c r="A1522"/>
  <c r="A1523"/>
  <c r="A1524"/>
  <c r="A1525"/>
  <c r="A1526"/>
  <c r="A1527"/>
  <c r="A1528"/>
  <c r="A1529"/>
  <c r="A1530"/>
  <c r="A1531"/>
  <c r="A1532"/>
  <c r="A1533"/>
  <c r="A1534"/>
  <c r="A1535"/>
  <c r="A1536"/>
  <c r="A1537"/>
  <c r="A1538"/>
  <c r="A1539"/>
  <c r="A1540"/>
  <c r="A1541"/>
  <c r="A1542"/>
  <c r="A1543"/>
  <c r="A1544"/>
  <c r="A1545"/>
  <c r="A1546"/>
  <c r="A1547"/>
  <c r="A1548"/>
  <c r="A1549"/>
  <c r="A1550"/>
  <c r="A1551"/>
  <c r="A1552"/>
  <c r="A1553"/>
  <c r="A1554"/>
  <c r="A1555"/>
  <c r="A1556"/>
  <c r="A1557"/>
  <c r="A1558"/>
  <c r="A1559"/>
  <c r="A1560"/>
  <c r="A1561"/>
  <c r="A1562"/>
  <c r="A1563"/>
  <c r="A1564"/>
  <c r="A1565"/>
  <c r="A1566"/>
  <c r="A1567"/>
  <c r="A1568"/>
  <c r="A1569"/>
  <c r="A1570"/>
  <c r="A1571"/>
  <c r="A1572"/>
  <c r="A1573"/>
  <c r="A1574"/>
  <c r="A1575"/>
  <c r="A1576"/>
  <c r="A1577"/>
  <c r="A1578"/>
  <c r="A1579"/>
  <c r="A1580"/>
  <c r="A1581"/>
  <c r="A1582"/>
  <c r="A1583"/>
  <c r="A1584"/>
  <c r="A1585"/>
  <c r="A1586"/>
  <c r="A1587"/>
  <c r="A1588"/>
  <c r="A1589"/>
  <c r="A1590"/>
  <c r="A1591"/>
  <c r="A1592"/>
  <c r="A1593"/>
  <c r="A1594"/>
  <c r="A1595"/>
  <c r="A1596"/>
  <c r="A1597"/>
  <c r="A1598"/>
  <c r="A1599"/>
  <c r="A1600"/>
  <c r="A1601"/>
  <c r="A1602"/>
  <c r="A1603"/>
  <c r="A1604"/>
  <c r="A1605"/>
  <c r="A1606"/>
  <c r="A1607"/>
  <c r="A1608"/>
  <c r="A1609"/>
  <c r="A1610"/>
  <c r="A1611"/>
  <c r="A1612"/>
  <c r="A1613"/>
  <c r="A1614"/>
  <c r="A1615"/>
  <c r="A1616"/>
  <c r="A1617"/>
  <c r="A1618"/>
  <c r="A1619"/>
  <c r="A1620"/>
  <c r="A1621"/>
  <c r="A1622"/>
  <c r="A1623"/>
  <c r="A1624"/>
  <c r="A1625"/>
  <c r="A1626"/>
  <c r="A1627"/>
  <c r="A1628"/>
  <c r="A1629"/>
  <c r="A1630"/>
  <c r="A1631"/>
  <c r="A1632"/>
  <c r="A1633"/>
  <c r="A1634"/>
  <c r="A1635"/>
  <c r="A1636"/>
  <c r="A1637"/>
  <c r="A1638"/>
  <c r="A1639"/>
  <c r="A1640"/>
  <c r="A1641"/>
  <c r="A1642"/>
  <c r="A1643"/>
  <c r="A1644"/>
  <c r="A1645"/>
  <c r="A1646"/>
  <c r="A1647"/>
  <c r="A1648"/>
  <c r="A1649"/>
  <c r="A1650"/>
  <c r="A1651"/>
  <c r="A1652"/>
  <c r="A1653"/>
  <c r="A1654"/>
  <c r="A1655"/>
  <c r="A1656"/>
  <c r="A1657"/>
  <c r="A1658"/>
  <c r="A1659"/>
  <c r="A1660"/>
  <c r="A1661"/>
  <c r="A1662"/>
  <c r="A1663"/>
  <c r="A1664"/>
  <c r="A1665"/>
  <c r="A1666"/>
  <c r="A1667"/>
  <c r="A1668"/>
  <c r="A1669"/>
  <c r="A1670"/>
  <c r="A1671"/>
  <c r="A1672"/>
  <c r="A1673"/>
  <c r="A1674"/>
  <c r="A1675"/>
  <c r="A1676"/>
  <c r="A1677"/>
  <c r="A1678"/>
  <c r="A1679"/>
  <c r="A1680"/>
  <c r="A1681"/>
  <c r="A1682"/>
  <c r="A1683"/>
  <c r="A1684"/>
  <c r="A1685"/>
  <c r="A1686"/>
  <c r="A1687"/>
  <c r="A1688"/>
  <c r="A1689"/>
  <c r="A1690"/>
  <c r="A1691"/>
  <c r="A1692"/>
  <c r="A1693"/>
  <c r="A1694"/>
  <c r="A1695"/>
  <c r="A1696"/>
  <c r="A1697"/>
  <c r="A1698"/>
  <c r="A1699"/>
  <c r="A1700"/>
  <c r="A1701"/>
  <c r="A1702"/>
  <c r="A1703"/>
  <c r="A1704"/>
  <c r="A1705"/>
  <c r="A1706"/>
  <c r="A1707"/>
  <c r="A1708"/>
  <c r="A1709"/>
  <c r="A1710"/>
  <c r="A1711"/>
  <c r="A1712"/>
  <c r="A1713"/>
  <c r="A1714"/>
  <c r="A1715"/>
  <c r="A1716"/>
  <c r="A1717"/>
  <c r="A1718"/>
  <c r="A1719"/>
  <c r="A1720"/>
  <c r="A1721"/>
  <c r="A1722"/>
  <c r="A1723"/>
  <c r="A1724"/>
  <c r="A1725"/>
  <c r="A1726"/>
  <c r="A1727"/>
  <c r="A1728"/>
  <c r="A1729"/>
  <c r="A1730"/>
  <c r="A1731"/>
  <c r="A1732"/>
  <c r="A1733"/>
  <c r="A1734"/>
  <c r="A1735"/>
  <c r="A1736"/>
  <c r="A1737"/>
  <c r="A1738"/>
  <c r="A1739"/>
  <c r="A1740"/>
  <c r="A1741"/>
  <c r="A1742"/>
  <c r="A1743"/>
  <c r="A1744"/>
  <c r="A1745"/>
  <c r="A1746"/>
  <c r="A1747"/>
  <c r="A1748"/>
  <c r="A1749"/>
  <c r="A1750"/>
  <c r="A1751"/>
  <c r="A1752"/>
  <c r="A1753"/>
  <c r="A1754"/>
  <c r="A1755"/>
  <c r="A1756"/>
  <c r="A1757"/>
  <c r="A1758"/>
  <c r="A1759"/>
  <c r="A1760"/>
  <c r="A1761"/>
  <c r="A1762"/>
  <c r="A1763"/>
  <c r="A1764"/>
  <c r="A1765"/>
  <c r="A1766"/>
  <c r="A1767"/>
  <c r="A1768"/>
  <c r="A1769"/>
  <c r="A1770"/>
  <c r="A1771"/>
  <c r="A1772"/>
  <c r="A1773"/>
  <c r="A1774"/>
  <c r="A1775"/>
  <c r="A1776"/>
  <c r="A1777"/>
  <c r="A1778"/>
  <c r="A1779"/>
  <c r="A1780"/>
  <c r="A1781"/>
  <c r="A1782"/>
  <c r="A1783"/>
  <c r="A1784"/>
  <c r="A1785"/>
  <c r="A1786"/>
  <c r="A1787"/>
  <c r="A1788"/>
  <c r="A1789"/>
  <c r="A1790"/>
  <c r="A1791"/>
  <c r="A1792"/>
  <c r="A1793"/>
  <c r="A1794"/>
  <c r="A1795"/>
  <c r="A1796"/>
  <c r="A1797"/>
  <c r="A1798"/>
  <c r="A1799"/>
  <c r="A1800"/>
  <c r="A1801"/>
  <c r="A1802"/>
  <c r="A1803"/>
  <c r="A1804"/>
  <c r="A1805"/>
  <c r="A1806"/>
  <c r="A1807"/>
  <c r="A1808"/>
  <c r="A1809"/>
  <c r="A1810"/>
  <c r="A1811"/>
  <c r="A1812"/>
  <c r="A1813"/>
  <c r="A1814"/>
  <c r="A1815"/>
  <c r="A1816"/>
  <c r="A1817"/>
  <c r="A1818"/>
  <c r="A1819"/>
  <c r="A1820"/>
  <c r="A1821"/>
  <c r="A1822"/>
  <c r="A1823"/>
  <c r="A1824"/>
  <c r="A1825"/>
  <c r="A1826"/>
  <c r="A1827"/>
  <c r="A1828"/>
  <c r="A1829"/>
  <c r="A1830"/>
  <c r="A1831"/>
  <c r="A1832"/>
  <c r="A1833"/>
  <c r="A1834"/>
  <c r="A1835"/>
  <c r="A1836"/>
  <c r="A1837"/>
  <c r="A1838"/>
  <c r="A1839"/>
  <c r="A1840"/>
  <c r="A1841"/>
  <c r="A1842"/>
  <c r="A1843"/>
  <c r="A1844"/>
  <c r="A1845"/>
  <c r="A1846"/>
  <c r="A1847"/>
  <c r="A1848"/>
  <c r="A1849"/>
  <c r="A1850"/>
  <c r="A1851"/>
  <c r="A1852"/>
  <c r="A1853"/>
  <c r="A1854"/>
  <c r="A1855"/>
  <c r="A1856"/>
  <c r="A1857"/>
  <c r="A1858"/>
  <c r="A1859"/>
  <c r="A1860"/>
  <c r="A1861"/>
  <c r="A1862"/>
  <c r="A1863"/>
  <c r="A1864"/>
  <c r="A1865"/>
  <c r="A1866"/>
  <c r="A1867"/>
  <c r="A1868"/>
  <c r="A1869"/>
  <c r="A1870"/>
  <c r="A1871"/>
  <c r="A1872"/>
  <c r="A1873"/>
  <c r="A1874"/>
  <c r="A1875"/>
  <c r="A1876"/>
  <c r="A1877"/>
  <c r="A1878"/>
  <c r="A1879"/>
  <c r="A1880"/>
  <c r="A1881"/>
  <c r="A1882"/>
  <c r="A1883"/>
  <c r="A1884"/>
  <c r="A1885"/>
  <c r="A1886"/>
  <c r="A1887"/>
  <c r="A1888"/>
  <c r="A1889"/>
  <c r="A1890"/>
  <c r="A1891"/>
  <c r="A1892"/>
  <c r="A1893"/>
  <c r="A1894"/>
  <c r="A1895"/>
  <c r="A1896"/>
  <c r="A1897"/>
  <c r="A1898"/>
  <c r="A1899"/>
  <c r="A1900"/>
  <c r="A1901"/>
  <c r="A1902"/>
  <c r="A1903"/>
  <c r="A1904"/>
  <c r="A1905"/>
  <c r="A1906"/>
  <c r="A1907"/>
  <c r="A1908"/>
  <c r="A1909"/>
  <c r="A1910"/>
  <c r="A1911"/>
  <c r="A1912"/>
  <c r="A1913"/>
  <c r="A1914"/>
  <c r="A1915"/>
  <c r="A1916"/>
  <c r="A1917"/>
  <c r="A1918"/>
  <c r="A1919"/>
  <c r="A1920"/>
  <c r="A1921"/>
  <c r="A1922"/>
  <c r="A1923"/>
  <c r="A1924"/>
  <c r="A1925"/>
  <c r="A1926"/>
  <c r="A1927"/>
  <c r="A1928"/>
  <c r="A1929"/>
  <c r="A1930"/>
  <c r="A1931"/>
  <c r="A1932"/>
  <c r="A1933"/>
  <c r="A1934"/>
  <c r="A1935"/>
  <c r="A1936"/>
  <c r="A1937"/>
  <c r="A1938"/>
  <c r="A1939"/>
  <c r="A1940"/>
  <c r="A1941"/>
  <c r="A1942"/>
  <c r="A1943"/>
  <c r="A1944"/>
  <c r="A1945"/>
  <c r="A1946"/>
  <c r="A1947"/>
  <c r="A1948"/>
  <c r="A1949"/>
  <c r="A1950"/>
  <c r="A1951"/>
  <c r="A1952"/>
  <c r="A1953"/>
  <c r="A1954"/>
  <c r="A1955"/>
  <c r="A1956"/>
  <c r="A1957"/>
  <c r="A1958"/>
  <c r="A1959"/>
  <c r="A1960"/>
  <c r="A1961"/>
  <c r="A1962"/>
  <c r="A1963"/>
  <c r="A1964"/>
  <c r="A1965"/>
  <c r="A1966"/>
  <c r="A1967"/>
  <c r="A1968"/>
  <c r="A1969"/>
  <c r="A1970"/>
  <c r="A1971"/>
  <c r="A1972"/>
  <c r="A1973"/>
  <c r="A1974"/>
  <c r="A1975"/>
  <c r="A1976"/>
  <c r="A1977"/>
  <c r="A1978"/>
  <c r="A1979"/>
  <c r="A1980"/>
  <c r="A1981"/>
  <c r="A1982"/>
  <c r="A1983"/>
  <c r="A1984"/>
  <c r="A1985"/>
  <c r="A1986"/>
  <c r="A1987"/>
  <c r="A1988"/>
  <c r="A1989"/>
  <c r="A1990"/>
  <c r="A1991"/>
  <c r="A1992"/>
  <c r="A1993"/>
  <c r="A1994"/>
  <c r="A1995"/>
  <c r="A1996"/>
  <c r="A1997"/>
  <c r="A1998"/>
  <c r="A1999"/>
  <c r="A2000"/>
  <c r="A2001"/>
  <c r="A2002"/>
  <c r="A2003"/>
  <c r="A2004"/>
  <c r="A2005"/>
  <c r="A2006"/>
  <c r="A2007"/>
  <c r="A2008"/>
  <c r="A2009"/>
  <c r="A2010"/>
  <c r="A2011"/>
  <c r="A2012"/>
  <c r="A2013"/>
  <c r="A2014"/>
  <c r="A2015"/>
  <c r="A2016"/>
  <c r="A2017"/>
  <c r="A2018"/>
  <c r="A2019"/>
  <c r="A2020"/>
  <c r="A2021"/>
  <c r="A2022"/>
  <c r="A2023"/>
  <c r="A2024"/>
  <c r="A2025"/>
  <c r="A2026"/>
  <c r="A2027"/>
  <c r="A2028"/>
  <c r="A2029"/>
  <c r="A2030"/>
  <c r="A2031"/>
  <c r="A2032"/>
  <c r="A2033"/>
  <c r="A2034"/>
  <c r="A2035"/>
  <c r="A2036"/>
  <c r="A2037"/>
  <c r="A2038"/>
  <c r="A2039"/>
  <c r="A2040"/>
  <c r="A2041"/>
  <c r="A2042"/>
  <c r="A2043"/>
  <c r="A2044"/>
  <c r="A2045"/>
  <c r="A2046"/>
  <c r="A2047"/>
  <c r="A2048"/>
  <c r="A2049"/>
  <c r="A2050"/>
  <c r="A2051"/>
  <c r="A2052"/>
  <c r="A2053"/>
  <c r="A2054"/>
  <c r="A2055"/>
  <c r="A2056"/>
  <c r="A2057"/>
  <c r="A2058"/>
  <c r="A2059"/>
  <c r="A2060"/>
  <c r="A2061"/>
  <c r="A2062"/>
  <c r="A2063"/>
  <c r="A2064"/>
  <c r="A2065"/>
  <c r="A2066"/>
  <c r="A2067"/>
  <c r="A2068"/>
  <c r="A2069"/>
  <c r="A2070"/>
  <c r="A2071"/>
  <c r="A2072"/>
  <c r="A2073"/>
  <c r="A2074"/>
  <c r="A2075"/>
  <c r="A2076"/>
  <c r="A2077"/>
  <c r="A2078"/>
  <c r="A2079"/>
  <c r="A2080"/>
  <c r="A2081"/>
  <c r="A2082"/>
  <c r="A2083"/>
  <c r="A2084"/>
  <c r="A2085"/>
  <c r="A2086"/>
  <c r="A2087"/>
  <c r="A2088"/>
  <c r="A2089"/>
  <c r="A2090"/>
  <c r="A2091"/>
  <c r="A2092"/>
  <c r="A2093"/>
  <c r="A2094"/>
  <c r="A2095"/>
  <c r="A2096"/>
  <c r="A2097"/>
  <c r="A2098"/>
  <c r="A2099"/>
  <c r="A2100"/>
  <c r="A2101"/>
  <c r="A2102"/>
  <c r="A2103"/>
  <c r="A2104"/>
  <c r="A2105"/>
  <c r="A2106"/>
  <c r="A2107"/>
  <c r="A2108"/>
  <c r="A2109"/>
  <c r="A2110"/>
  <c r="A2111"/>
  <c r="A2112"/>
  <c r="A2113"/>
  <c r="A2114"/>
  <c r="A2115"/>
  <c r="A2116"/>
  <c r="A2117"/>
  <c r="A2118"/>
  <c r="A2119"/>
  <c r="A2120"/>
  <c r="A2121"/>
  <c r="A2122"/>
  <c r="A2123"/>
  <c r="A2124"/>
  <c r="A2125"/>
  <c r="A2126"/>
  <c r="A2127"/>
  <c r="A2128"/>
  <c r="A2129"/>
  <c r="A2130"/>
  <c r="A2131"/>
  <c r="A2132"/>
  <c r="A2133"/>
  <c r="A2134"/>
  <c r="A2135"/>
  <c r="A2136"/>
  <c r="A2137"/>
  <c r="A2138"/>
  <c r="A2139"/>
  <c r="A2140"/>
  <c r="A2141"/>
  <c r="A2142"/>
  <c r="A2143"/>
  <c r="A2144"/>
  <c r="A2145"/>
  <c r="A2146"/>
  <c r="A2147"/>
  <c r="A2148"/>
  <c r="A2149"/>
  <c r="A2150"/>
  <c r="A2151"/>
  <c r="A2152"/>
  <c r="A2153"/>
  <c r="A2154"/>
  <c r="A2155"/>
  <c r="A2156"/>
  <c r="A2157"/>
  <c r="A2158"/>
  <c r="A2159"/>
  <c r="A2160"/>
  <c r="A2161"/>
  <c r="A2162"/>
  <c r="A2163"/>
  <c r="A2164"/>
  <c r="A2165"/>
  <c r="A2166"/>
  <c r="A2167"/>
  <c r="A2168"/>
  <c r="A2169"/>
  <c r="A2170"/>
  <c r="A2171"/>
  <c r="A2172"/>
  <c r="A2173"/>
  <c r="A2174"/>
  <c r="A2175"/>
  <c r="A2176"/>
  <c r="A2177"/>
  <c r="A2178"/>
  <c r="A2179"/>
  <c r="A2180"/>
  <c r="A2181"/>
  <c r="A2182"/>
  <c r="A2183"/>
  <c r="A2184"/>
  <c r="A2185"/>
  <c r="A2186"/>
  <c r="A2187"/>
  <c r="A2188"/>
  <c r="A2189"/>
  <c r="A2190"/>
  <c r="A2191"/>
  <c r="A2192"/>
  <c r="A2193"/>
  <c r="A2194"/>
  <c r="A2195"/>
  <c r="A2196"/>
  <c r="A2197"/>
  <c r="A2198"/>
  <c r="A2199"/>
  <c r="A2200"/>
  <c r="A2201"/>
  <c r="A2202"/>
  <c r="A2203"/>
  <c r="A2204"/>
  <c r="A2205"/>
  <c r="A2206"/>
  <c r="A2207"/>
  <c r="A2208"/>
  <c r="A2209"/>
  <c r="A2210"/>
  <c r="A2211"/>
  <c r="A2212"/>
  <c r="A2213"/>
  <c r="A2214"/>
  <c r="A2215"/>
  <c r="A2216"/>
  <c r="A2217"/>
  <c r="A2218"/>
  <c r="A2219"/>
  <c r="A2220"/>
  <c r="A2221"/>
  <c r="A2222"/>
  <c r="A2223"/>
  <c r="A2224"/>
  <c r="A2225"/>
  <c r="A2226"/>
  <c r="A2227"/>
  <c r="A2228"/>
  <c r="A2229"/>
  <c r="A2230"/>
  <c r="A2231"/>
  <c r="A2232"/>
  <c r="A2233"/>
  <c r="A2234"/>
  <c r="A2235"/>
  <c r="A2236"/>
  <c r="A2237"/>
  <c r="A2238"/>
  <c r="A2239"/>
  <c r="A2240"/>
  <c r="A2241"/>
  <c r="A2242"/>
  <c r="A2243"/>
  <c r="A2244"/>
  <c r="A2245"/>
  <c r="A2246"/>
  <c r="A2247"/>
  <c r="A2248"/>
  <c r="A2249"/>
  <c r="A2250"/>
  <c r="A2251"/>
  <c r="A2252"/>
  <c r="A2253"/>
  <c r="A2254"/>
  <c r="A2255"/>
  <c r="A2256"/>
  <c r="A2257"/>
  <c r="A2258"/>
  <c r="A2259"/>
  <c r="A2260"/>
  <c r="A2261"/>
  <c r="A2262"/>
  <c r="A2263"/>
  <c r="A2264"/>
  <c r="A2265"/>
  <c r="A2266"/>
  <c r="A2267"/>
  <c r="A2268"/>
  <c r="A2269"/>
  <c r="A2270"/>
  <c r="A2271"/>
  <c r="A2272"/>
  <c r="A2273"/>
  <c r="A2274"/>
  <c r="A2275"/>
  <c r="A2276"/>
  <c r="A2277"/>
  <c r="A2278"/>
  <c r="A2279"/>
  <c r="A2280"/>
  <c r="A2281"/>
  <c r="A2282"/>
  <c r="A2283"/>
  <c r="A2284"/>
  <c r="A2285"/>
  <c r="A2286"/>
  <c r="A2287"/>
  <c r="A2288"/>
  <c r="A2289"/>
  <c r="A2290"/>
  <c r="A2291"/>
  <c r="A2292"/>
  <c r="A2293"/>
  <c r="A2294"/>
  <c r="A2295"/>
  <c r="A2296"/>
  <c r="A2297"/>
  <c r="A2298"/>
  <c r="A2299"/>
  <c r="A2300"/>
  <c r="A2301"/>
  <c r="A2302"/>
  <c r="A2303"/>
  <c r="A2304"/>
  <c r="A2305"/>
  <c r="A2306"/>
  <c r="A2307"/>
  <c r="A2308"/>
  <c r="A2309"/>
  <c r="A2310"/>
  <c r="A2311"/>
  <c r="A2312"/>
  <c r="A2313"/>
  <c r="A2314"/>
  <c r="A2315"/>
  <c r="A2316"/>
  <c r="A2317"/>
  <c r="A2318"/>
  <c r="A2319"/>
  <c r="A2320"/>
  <c r="A2321"/>
  <c r="A2322"/>
  <c r="A2323"/>
  <c r="A2324"/>
  <c r="A2325"/>
  <c r="A2326"/>
  <c r="A2327"/>
  <c r="A2328"/>
  <c r="A2329"/>
  <c r="A2330"/>
  <c r="A2331"/>
  <c r="A2332"/>
  <c r="A2333"/>
  <c r="A2334"/>
  <c r="A2335"/>
  <c r="A2336"/>
  <c r="A2337"/>
  <c r="A2338"/>
  <c r="A2339"/>
  <c r="A2340"/>
  <c r="A2341"/>
  <c r="A2342"/>
  <c r="A2343"/>
  <c r="A2344"/>
  <c r="A2345"/>
  <c r="A2346"/>
  <c r="A2347"/>
  <c r="A2348"/>
  <c r="A2349"/>
  <c r="A2350"/>
  <c r="A2351"/>
  <c r="A2352"/>
  <c r="A2353"/>
  <c r="A2354"/>
  <c r="A2355"/>
  <c r="A2356"/>
  <c r="A2357"/>
  <c r="A2358"/>
  <c r="A2359"/>
  <c r="A2360"/>
  <c r="A2361"/>
  <c r="A2362"/>
  <c r="A2363"/>
  <c r="A2364"/>
  <c r="A2365"/>
  <c r="A2366"/>
  <c r="A2367"/>
  <c r="A2368"/>
  <c r="A2369"/>
  <c r="A2370"/>
  <c r="A2371"/>
  <c r="A2372"/>
  <c r="A2373"/>
  <c r="A2374"/>
  <c r="A2375"/>
  <c r="A2376"/>
  <c r="A2377"/>
  <c r="A2378"/>
  <c r="A2379"/>
  <c r="A2380"/>
  <c r="A2381"/>
  <c r="A2382"/>
  <c r="A2383"/>
  <c r="A2384"/>
  <c r="A2385"/>
  <c r="A2386"/>
  <c r="A2387"/>
  <c r="A2388"/>
  <c r="A2389"/>
  <c r="A2390"/>
  <c r="A2391"/>
  <c r="A2392"/>
  <c r="A2393"/>
  <c r="A2394"/>
  <c r="A2395"/>
  <c r="A2396"/>
  <c r="A2397"/>
  <c r="A2398"/>
  <c r="A2399"/>
  <c r="A2400"/>
  <c r="A2401"/>
  <c r="A2402"/>
  <c r="A2403"/>
  <c r="A2404"/>
  <c r="A2405"/>
  <c r="A2406"/>
  <c r="A2407"/>
  <c r="A2408"/>
  <c r="A2409"/>
  <c r="A2410"/>
  <c r="A2411"/>
  <c r="A2412"/>
  <c r="A2413"/>
  <c r="A2414"/>
  <c r="A2415"/>
  <c r="A2416"/>
  <c r="A2417"/>
  <c r="A2418"/>
  <c r="A2419"/>
  <c r="A2420"/>
  <c r="A2421"/>
  <c r="A2422"/>
  <c r="A2423"/>
  <c r="A2424"/>
  <c r="A2425"/>
  <c r="A2426"/>
  <c r="A2427"/>
  <c r="A2428"/>
  <c r="A2429"/>
  <c r="A2430"/>
  <c r="A2431"/>
  <c r="A2432"/>
  <c r="A2433"/>
  <c r="A2434"/>
  <c r="A2435"/>
  <c r="A2436"/>
  <c r="A2437"/>
  <c r="A2438"/>
  <c r="A2439"/>
  <c r="A2440"/>
  <c r="A2441"/>
  <c r="A2442"/>
  <c r="A2443"/>
  <c r="A2444"/>
  <c r="A2445"/>
  <c r="A2446"/>
  <c r="A2447"/>
  <c r="A2448"/>
  <c r="A2449"/>
  <c r="A2450"/>
  <c r="A2451"/>
  <c r="A2452"/>
  <c r="A2453"/>
  <c r="A2454"/>
  <c r="A2455"/>
  <c r="A2456"/>
  <c r="A2457"/>
  <c r="A2458"/>
  <c r="A2459"/>
  <c r="A2460"/>
  <c r="A2461"/>
  <c r="A2462"/>
  <c r="A2463"/>
  <c r="A2464"/>
  <c r="A2465"/>
  <c r="A2466"/>
  <c r="A2467"/>
  <c r="A2468"/>
  <c r="A2469"/>
  <c r="A2470"/>
  <c r="A2471"/>
  <c r="A2472"/>
  <c r="A2473"/>
  <c r="A2474"/>
  <c r="A2475"/>
  <c r="A2476"/>
  <c r="A2477"/>
  <c r="A2478"/>
  <c r="A2479"/>
  <c r="A2480"/>
  <c r="A2481"/>
  <c r="A2482"/>
  <c r="A2483"/>
  <c r="A2484"/>
  <c r="A2485"/>
  <c r="A2486"/>
  <c r="A2487"/>
  <c r="A2488"/>
  <c r="A2489"/>
  <c r="A2490"/>
  <c r="A2491"/>
  <c r="A2492"/>
  <c r="A2493"/>
  <c r="A2494"/>
  <c r="A2495"/>
  <c r="A2496"/>
  <c r="A2497"/>
  <c r="A2498"/>
  <c r="A2499"/>
  <c r="A2500"/>
  <c r="A2501"/>
  <c r="A2502"/>
  <c r="A2503"/>
  <c r="A2504"/>
  <c r="A2505"/>
  <c r="A2506"/>
  <c r="A2507"/>
  <c r="A2508"/>
  <c r="A2509"/>
  <c r="A2510"/>
  <c r="A2511"/>
  <c r="A2512"/>
  <c r="A2513"/>
  <c r="A2514"/>
  <c r="A2515"/>
  <c r="A2516"/>
  <c r="A2517"/>
  <c r="A2518"/>
  <c r="A2519"/>
  <c r="A2520"/>
  <c r="A2521"/>
  <c r="A2522"/>
  <c r="A2523"/>
  <c r="A2524"/>
  <c r="A2525"/>
  <c r="A2526"/>
  <c r="A2527"/>
  <c r="A2528"/>
  <c r="A2529"/>
  <c r="A2530"/>
  <c r="A2531"/>
  <c r="A2532"/>
  <c r="A2533"/>
  <c r="A2534"/>
  <c r="A2535"/>
  <c r="A2536"/>
  <c r="A2537"/>
  <c r="A2538"/>
  <c r="A2539"/>
  <c r="A2540"/>
  <c r="A2541"/>
  <c r="A2542"/>
  <c r="A2543"/>
  <c r="A2544"/>
  <c r="A2545"/>
  <c r="A2546"/>
  <c r="A2547"/>
  <c r="A2548"/>
  <c r="A2549"/>
  <c r="A2550"/>
  <c r="A2551"/>
  <c r="A2552"/>
  <c r="A2553"/>
  <c r="A2554"/>
  <c r="A2555"/>
  <c r="A2556"/>
  <c r="A2557"/>
  <c r="A2558"/>
  <c r="A2559"/>
  <c r="A2560"/>
  <c r="A2561"/>
  <c r="A2562"/>
  <c r="A2563"/>
  <c r="A2564"/>
  <c r="A2565"/>
  <c r="A2566"/>
  <c r="A2567"/>
  <c r="A2568"/>
  <c r="A2569"/>
  <c r="A2570"/>
  <c r="A2571"/>
  <c r="A2572"/>
  <c r="A2573"/>
  <c r="A2574"/>
  <c r="A2575"/>
  <c r="A2576"/>
  <c r="A2577"/>
  <c r="A2578"/>
  <c r="A2579"/>
  <c r="A2580"/>
  <c r="A2581"/>
  <c r="A2582"/>
  <c r="A2583"/>
  <c r="A2584"/>
  <c r="A2585"/>
  <c r="A2586"/>
  <c r="A2587"/>
  <c r="A2588"/>
  <c r="A2589"/>
  <c r="A2590"/>
  <c r="A2591"/>
  <c r="A2592"/>
  <c r="A2593"/>
  <c r="A2594"/>
  <c r="A2595"/>
  <c r="A2596"/>
  <c r="A2597"/>
  <c r="A2598"/>
  <c r="A2599"/>
  <c r="A2600"/>
  <c r="A2601"/>
  <c r="A2602"/>
  <c r="A2603"/>
  <c r="A2604"/>
  <c r="A2605"/>
  <c r="A2606"/>
  <c r="A2607"/>
  <c r="A2608"/>
  <c r="A2609"/>
  <c r="A2610"/>
  <c r="A2611"/>
  <c r="A2612"/>
  <c r="A2613"/>
  <c r="A2614"/>
  <c r="A2615"/>
  <c r="A2616"/>
  <c r="A2617"/>
  <c r="A2618"/>
  <c r="A2619"/>
  <c r="A2620"/>
  <c r="A2621"/>
  <c r="A2622"/>
  <c r="A2623"/>
  <c r="A2624"/>
  <c r="A2625"/>
  <c r="A2626"/>
  <c r="A2627"/>
  <c r="A2628"/>
  <c r="A2629"/>
  <c r="A2630"/>
  <c r="A2631"/>
  <c r="A2632"/>
  <c r="A2633"/>
  <c r="A2634"/>
  <c r="A2635"/>
  <c r="A2636"/>
  <c r="A2637"/>
  <c r="A2638"/>
  <c r="A2639"/>
  <c r="A2640"/>
  <c r="A2641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42"/>
  <c r="A36" s="1"/>
  <c r="C92" i="24"/>
  <c r="C158" i="30"/>
  <c r="D158"/>
  <c r="C159"/>
  <c r="D159"/>
  <c r="C160"/>
  <c r="D160"/>
  <c r="C161"/>
  <c r="D161"/>
  <c r="C162"/>
  <c r="D162"/>
  <c r="C163"/>
  <c r="D163"/>
  <c r="C164"/>
  <c r="D164"/>
  <c r="C165"/>
  <c r="D165"/>
  <c r="C166"/>
  <c r="D166"/>
  <c r="C167"/>
  <c r="D167"/>
  <c r="C168"/>
  <c r="D168"/>
  <c r="C169"/>
  <c r="D169"/>
  <c r="C170"/>
  <c r="D170"/>
  <c r="C171"/>
  <c r="D171"/>
  <c r="C172"/>
  <c r="D172"/>
  <c r="C87" i="24"/>
  <c r="C124"/>
  <c r="C123"/>
  <c r="C122"/>
  <c r="C119"/>
  <c r="C120"/>
  <c r="C118"/>
  <c r="C86"/>
  <c r="C81"/>
  <c r="C80"/>
  <c r="C85"/>
  <c r="C75"/>
  <c r="C113"/>
  <c r="A5" i="33"/>
  <c r="A6"/>
  <c r="B7" i="31" s="1"/>
  <c r="A7" i="33"/>
  <c r="B8" i="31" s="1"/>
  <c r="A8" i="33"/>
  <c r="B9" i="31" s="1"/>
  <c r="A9" i="33"/>
  <c r="B10" i="31" s="1"/>
  <c r="A10" i="33"/>
  <c r="B11" i="31" s="1"/>
  <c r="A11" i="33"/>
  <c r="B12" i="31" s="1"/>
  <c r="A12" i="33"/>
  <c r="B13" i="31" s="1"/>
  <c r="A13" i="33"/>
  <c r="B14" i="31" s="1"/>
  <c r="A64" i="33"/>
  <c r="B15" i="31"/>
  <c r="A50" i="33"/>
  <c r="A51"/>
  <c r="A52"/>
  <c r="A53"/>
  <c r="A54"/>
  <c r="A55"/>
  <c r="A56"/>
  <c r="A57"/>
  <c r="A58"/>
  <c r="A59"/>
  <c r="A60"/>
  <c r="A61"/>
  <c r="A62"/>
  <c r="A63"/>
  <c r="B51" i="31"/>
  <c r="B52"/>
  <c r="B53"/>
  <c r="B54"/>
  <c r="B55"/>
  <c r="B56"/>
  <c r="B57"/>
  <c r="B58"/>
  <c r="B59"/>
  <c r="B60"/>
  <c r="B61"/>
  <c r="B62"/>
  <c r="B63"/>
  <c r="B64"/>
  <c r="O4" i="25"/>
  <c r="P36"/>
  <c r="O36"/>
  <c r="P4"/>
  <c r="AF36"/>
  <c r="AE36"/>
  <c r="AF4"/>
  <c r="L36"/>
  <c r="K36"/>
  <c r="L4"/>
  <c r="AB36"/>
  <c r="AA36"/>
  <c r="AB4"/>
  <c r="X36"/>
  <c r="W36"/>
  <c r="V36"/>
  <c r="S36"/>
  <c r="F36"/>
  <c r="G36"/>
  <c r="E36"/>
  <c r="B36"/>
  <c r="W4"/>
  <c r="X4"/>
  <c r="V4"/>
  <c r="S4"/>
  <c r="B4"/>
  <c r="G4"/>
  <c r="F4"/>
  <c r="E4"/>
  <c r="C24" i="24"/>
  <c r="C5"/>
  <c r="C13"/>
  <c r="C12"/>
  <c r="C9"/>
  <c r="C46"/>
  <c r="C43"/>
  <c r="C47"/>
  <c r="C44"/>
  <c r="F477" i="28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767"/>
  <c r="F768"/>
  <c r="F769"/>
  <c r="F770"/>
  <c r="F771"/>
  <c r="F772"/>
  <c r="F773"/>
  <c r="F774"/>
  <c r="F775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818"/>
  <c r="F819"/>
  <c r="F820"/>
  <c r="F821"/>
  <c r="F822"/>
  <c r="F823"/>
  <c r="F824"/>
  <c r="F825"/>
  <c r="F826"/>
  <c r="F827"/>
  <c r="F828"/>
  <c r="F829"/>
  <c r="F830"/>
  <c r="F831"/>
  <c r="F832"/>
  <c r="F833"/>
  <c r="F834"/>
  <c r="F835"/>
  <c r="F836"/>
  <c r="F837"/>
  <c r="F838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867"/>
  <c r="F868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476"/>
  <c r="C100" i="21"/>
  <c r="C99"/>
  <c r="C98"/>
  <c r="C97"/>
  <c r="C96"/>
  <c r="C95"/>
  <c r="C94"/>
  <c r="C93"/>
  <c r="C92"/>
  <c r="C91"/>
  <c r="C90"/>
  <c r="C25" i="24" s="1"/>
  <c r="C89" i="21"/>
  <c r="B21" i="33"/>
  <c r="A71"/>
  <c r="B71"/>
  <c r="D8" i="32"/>
  <c r="D9"/>
  <c r="D10"/>
  <c r="D7"/>
  <c r="B11"/>
  <c r="C11"/>
  <c r="D11" s="1"/>
  <c r="C118" i="21"/>
  <c r="C117"/>
  <c r="C116"/>
  <c r="C115"/>
  <c r="C114"/>
  <c r="C113"/>
  <c r="C112"/>
  <c r="C31" i="24" s="1"/>
  <c r="C111" i="21"/>
  <c r="C32" i="24" s="1"/>
  <c r="C110" i="21"/>
  <c r="C30" i="24" s="1"/>
  <c r="G115" i="21"/>
  <c r="G114"/>
  <c r="G113"/>
  <c r="G112"/>
  <c r="G111"/>
  <c r="G110"/>
  <c r="C46"/>
  <c r="C47"/>
  <c r="C48"/>
  <c r="C49"/>
  <c r="C51"/>
  <c r="C52"/>
  <c r="C53"/>
  <c r="C54"/>
  <c r="C55"/>
  <c r="C56"/>
  <c r="C57"/>
  <c r="C58"/>
  <c r="C59"/>
  <c r="G46"/>
  <c r="G47"/>
  <c r="G48"/>
  <c r="G49"/>
  <c r="G50"/>
  <c r="C67"/>
  <c r="C68"/>
  <c r="C69"/>
  <c r="C70"/>
  <c r="C71"/>
  <c r="C72"/>
  <c r="C73"/>
  <c r="C74"/>
  <c r="C75"/>
  <c r="C76"/>
  <c r="C77"/>
  <c r="C78"/>
  <c r="C79"/>
  <c r="C80"/>
  <c r="G67"/>
  <c r="C15" i="24" s="1"/>
  <c r="G68" i="21"/>
  <c r="G69"/>
  <c r="C16" i="24" s="1"/>
  <c r="G70" i="21"/>
  <c r="G71"/>
  <c r="G72"/>
  <c r="G89"/>
  <c r="C21" i="24" s="1"/>
  <c r="G90" i="21"/>
  <c r="C22" i="24" s="1"/>
  <c r="G91" i="21"/>
  <c r="G92"/>
  <c r="G93"/>
  <c r="G94"/>
  <c r="G95"/>
  <c r="G126"/>
  <c r="G127"/>
  <c r="C28" i="24" s="1"/>
  <c r="G128" i="21"/>
  <c r="G129"/>
  <c r="G130"/>
  <c r="C146"/>
  <c r="C34" i="24" s="1"/>
  <c r="C147" i="21"/>
  <c r="C148"/>
  <c r="C149"/>
  <c r="C150"/>
  <c r="C126"/>
  <c r="C127"/>
  <c r="C128"/>
  <c r="C129"/>
  <c r="C38" i="24" s="1"/>
  <c r="C130" i="21"/>
  <c r="C131"/>
  <c r="C132"/>
  <c r="C133"/>
  <c r="C134"/>
  <c r="C135"/>
  <c r="C136"/>
  <c r="C137"/>
  <c r="C138"/>
  <c r="C139"/>
  <c r="D191" i="32"/>
  <c r="D190"/>
  <c r="D189"/>
  <c r="D188"/>
  <c r="D187"/>
  <c r="D186"/>
  <c r="D185"/>
  <c r="D184"/>
  <c r="D183"/>
  <c r="D182"/>
  <c r="D181"/>
  <c r="D180"/>
  <c r="D179"/>
  <c r="D178"/>
  <c r="D164"/>
  <c r="D163"/>
  <c r="D162"/>
  <c r="D161"/>
  <c r="D160"/>
  <c r="D148"/>
  <c r="D147"/>
  <c r="D146"/>
  <c r="D145"/>
  <c r="D144"/>
  <c r="D132"/>
  <c r="D131"/>
  <c r="D130"/>
  <c r="D129"/>
  <c r="D128"/>
  <c r="D127"/>
  <c r="D126"/>
  <c r="D125"/>
  <c r="D124"/>
  <c r="D111"/>
  <c r="D110"/>
  <c r="D109"/>
  <c r="D108"/>
  <c r="D107"/>
  <c r="D106"/>
  <c r="D105"/>
  <c r="D95"/>
  <c r="D94"/>
  <c r="D93"/>
  <c r="D92"/>
  <c r="D91"/>
  <c r="D90"/>
  <c r="D89"/>
  <c r="D88"/>
  <c r="D87"/>
  <c r="D86"/>
  <c r="D85"/>
  <c r="D84"/>
  <c r="D74"/>
  <c r="D73"/>
  <c r="D72"/>
  <c r="D71"/>
  <c r="D70"/>
  <c r="D69"/>
  <c r="D57"/>
  <c r="D56"/>
  <c r="D55"/>
  <c r="D54"/>
  <c r="D53"/>
  <c r="D52"/>
  <c r="D51"/>
  <c r="D50"/>
  <c r="D49"/>
  <c r="D48"/>
  <c r="D47"/>
  <c r="D46"/>
  <c r="D45"/>
  <c r="D44"/>
  <c r="D32"/>
  <c r="D31"/>
  <c r="D30"/>
  <c r="D29"/>
  <c r="D28"/>
  <c r="B20" i="31"/>
  <c r="A19" i="33" s="1"/>
  <c r="B21" i="31"/>
  <c r="A20" i="33" s="1"/>
  <c r="B22" i="31"/>
  <c r="A21" i="33" s="1"/>
  <c r="B23" i="31"/>
  <c r="A22" i="33" s="1"/>
  <c r="C23" i="31"/>
  <c r="B22" i="33" s="1"/>
  <c r="E23" i="31"/>
  <c r="C22" i="33" s="1"/>
  <c r="G23" i="31"/>
  <c r="C24"/>
  <c r="B23" i="33" s="1"/>
  <c r="E24" i="31"/>
  <c r="C23" i="33" s="1"/>
  <c r="G24" i="31"/>
  <c r="D23" i="33" s="1"/>
  <c r="E23" s="1"/>
  <c r="A30"/>
  <c r="C31" i="31"/>
  <c r="B30" i="33" s="1"/>
  <c r="E31" i="31"/>
  <c r="C30" i="33" s="1"/>
  <c r="G31" i="31"/>
  <c r="D30" i="33" s="1"/>
  <c r="E30" s="1"/>
  <c r="A27"/>
  <c r="C28" i="31"/>
  <c r="B27" i="33" s="1"/>
  <c r="E28" i="31"/>
  <c r="C27" i="33" s="1"/>
  <c r="G28" i="31"/>
  <c r="D27" i="33" s="1"/>
  <c r="E27" s="1"/>
  <c r="A33"/>
  <c r="C34" i="31"/>
  <c r="B33" i="33" s="1"/>
  <c r="E34" i="31"/>
  <c r="C33" i="33" s="1"/>
  <c r="G34" i="31"/>
  <c r="D33" i="33" s="1"/>
  <c r="E33" s="1"/>
  <c r="A34"/>
  <c r="C35" i="31"/>
  <c r="E35"/>
  <c r="G35"/>
  <c r="A35" i="33"/>
  <c r="C36" i="31"/>
  <c r="E36"/>
  <c r="G36"/>
  <c r="A36" i="33"/>
  <c r="C37" i="31"/>
  <c r="E37"/>
  <c r="G37"/>
  <c r="A28" i="33"/>
  <c r="C29" i="31"/>
  <c r="B28" i="33" s="1"/>
  <c r="E29" i="31"/>
  <c r="C28" i="33" s="1"/>
  <c r="G29" i="31"/>
  <c r="D28" i="33" s="1"/>
  <c r="E28" s="1"/>
  <c r="A37"/>
  <c r="C38" i="31"/>
  <c r="E38"/>
  <c r="G38"/>
  <c r="C25"/>
  <c r="B24" i="33" s="1"/>
  <c r="E25" i="31"/>
  <c r="C24" i="33" s="1"/>
  <c r="G25" i="31"/>
  <c r="D24" i="33" s="1"/>
  <c r="E24" s="1"/>
  <c r="A25"/>
  <c r="C26" i="31"/>
  <c r="B25" i="33" s="1"/>
  <c r="E26" i="31"/>
  <c r="C25" i="33" s="1"/>
  <c r="G26" i="31"/>
  <c r="D25" i="33" s="1"/>
  <c r="E25" s="1"/>
  <c r="A31"/>
  <c r="C32" i="31"/>
  <c r="B31" i="33" s="1"/>
  <c r="E32" i="31"/>
  <c r="C31" i="33" s="1"/>
  <c r="G32" i="31"/>
  <c r="D31" i="33" s="1"/>
  <c r="E31" s="1"/>
  <c r="A38"/>
  <c r="C39" i="31"/>
  <c r="E39"/>
  <c r="G39"/>
  <c r="A29" i="33"/>
  <c r="C30" i="31"/>
  <c r="B29" i="33" s="1"/>
  <c r="E30" i="31"/>
  <c r="C29" i="33" s="1"/>
  <c r="G30" i="31"/>
  <c r="D29" i="33" s="1"/>
  <c r="E29" s="1"/>
  <c r="A39"/>
  <c r="C40" i="31"/>
  <c r="B39" i="33" s="1"/>
  <c r="E40" i="31"/>
  <c r="C39" i="33" s="1"/>
  <c r="G40" i="31"/>
  <c r="D39" i="33" s="1"/>
  <c r="E39" s="1"/>
  <c r="A26"/>
  <c r="C27" i="31"/>
  <c r="B26" i="33" s="1"/>
  <c r="E27" i="31"/>
  <c r="C26" i="33" s="1"/>
  <c r="G27" i="31"/>
  <c r="D26" i="33" s="1"/>
  <c r="E26" s="1"/>
  <c r="A32"/>
  <c r="C33" i="31"/>
  <c r="B32" i="33" s="1"/>
  <c r="E33" i="31"/>
  <c r="C32" i="33" s="1"/>
  <c r="G33" i="31"/>
  <c r="D32" i="33" s="1"/>
  <c r="E32" s="1"/>
  <c r="A40"/>
  <c r="C41" i="31"/>
  <c r="B40" i="33" s="1"/>
  <c r="E41" i="31"/>
  <c r="C40" i="33" s="1"/>
  <c r="G41" i="31"/>
  <c r="D40" i="33" s="1"/>
  <c r="E40" s="1"/>
  <c r="B42" i="31"/>
  <c r="A41" i="33" s="1"/>
  <c r="C42" i="31"/>
  <c r="B41" i="33" s="1"/>
  <c r="E42" i="31"/>
  <c r="C41" i="33" s="1"/>
  <c r="G42" i="31"/>
  <c r="D41" i="33" s="1"/>
  <c r="E41" s="1"/>
  <c r="B47" i="31"/>
  <c r="A46" i="33" s="1"/>
  <c r="B48" i="31"/>
  <c r="A47" i="33" s="1"/>
  <c r="B49" i="31"/>
  <c r="A48" i="33" s="1"/>
  <c r="C49" i="31"/>
  <c r="B48" i="33" s="1"/>
  <c r="B50" i="31"/>
  <c r="A49" i="33" s="1"/>
  <c r="C50" i="31"/>
  <c r="B49" i="33" s="1"/>
  <c r="E50" i="31"/>
  <c r="C49" i="33" s="1"/>
  <c r="G50" i="31"/>
  <c r="D49" i="33" s="1"/>
  <c r="C51" i="31"/>
  <c r="B50" i="33" s="1"/>
  <c r="E51" i="31"/>
  <c r="C50" i="33" s="1"/>
  <c r="G51" i="31"/>
  <c r="D50" i="33" s="1"/>
  <c r="E50" s="1"/>
  <c r="C52" i="31"/>
  <c r="B51" i="33" s="1"/>
  <c r="E52" i="31"/>
  <c r="C51" i="33" s="1"/>
  <c r="G52" i="31"/>
  <c r="D51" i="33" s="1"/>
  <c r="E51" s="1"/>
  <c r="C53" i="31"/>
  <c r="B52" i="33" s="1"/>
  <c r="E53" i="31"/>
  <c r="C52" i="33" s="1"/>
  <c r="G53" i="31"/>
  <c r="D52" i="33" s="1"/>
  <c r="E52" s="1"/>
  <c r="C54" i="31"/>
  <c r="B53" i="33" s="1"/>
  <c r="E54" i="31"/>
  <c r="C53" i="33" s="1"/>
  <c r="G54" i="31"/>
  <c r="D53" i="33" s="1"/>
  <c r="E53" s="1"/>
  <c r="C55" i="31"/>
  <c r="B54" i="33" s="1"/>
  <c r="E55" i="31"/>
  <c r="C54" i="33" s="1"/>
  <c r="G55" i="31"/>
  <c r="D54" i="33" s="1"/>
  <c r="E54" s="1"/>
  <c r="C56" i="31"/>
  <c r="B55" i="33" s="1"/>
  <c r="E56" i="31"/>
  <c r="C55" i="33" s="1"/>
  <c r="G56" i="31"/>
  <c r="D55" i="33" s="1"/>
  <c r="E55" s="1"/>
  <c r="C57" i="31"/>
  <c r="B56" i="33" s="1"/>
  <c r="E57" i="31"/>
  <c r="C56" i="33" s="1"/>
  <c r="G57" i="31"/>
  <c r="D56" i="33" s="1"/>
  <c r="E56" s="1"/>
  <c r="C58" i="31"/>
  <c r="B57" i="33" s="1"/>
  <c r="E58" i="31"/>
  <c r="C57" i="33" s="1"/>
  <c r="G58" i="31"/>
  <c r="D57" i="33" s="1"/>
  <c r="E57" s="1"/>
  <c r="C59" i="31"/>
  <c r="B58" i="33" s="1"/>
  <c r="E59" i="31"/>
  <c r="C58" i="33" s="1"/>
  <c r="G59" i="31"/>
  <c r="D58" i="33" s="1"/>
  <c r="E58" s="1"/>
  <c r="C60" i="31"/>
  <c r="B59" i="33" s="1"/>
  <c r="E60" i="31"/>
  <c r="C59" i="33" s="1"/>
  <c r="G60" i="31"/>
  <c r="D59" i="33" s="1"/>
  <c r="E59" s="1"/>
  <c r="C61" i="31"/>
  <c r="B60" i="33" s="1"/>
  <c r="E61" i="31"/>
  <c r="C60" i="33" s="1"/>
  <c r="G61" i="31"/>
  <c r="D60" i="33" s="1"/>
  <c r="E60" s="1"/>
  <c r="C62" i="31"/>
  <c r="B61" i="33" s="1"/>
  <c r="E62" i="31"/>
  <c r="C61" i="33" s="1"/>
  <c r="G62" i="31"/>
  <c r="D61" i="33" s="1"/>
  <c r="E61" s="1"/>
  <c r="C63" i="31"/>
  <c r="B62" i="33" s="1"/>
  <c r="E63" i="31"/>
  <c r="C62" i="33" s="1"/>
  <c r="G63" i="31"/>
  <c r="D62" i="33" s="1"/>
  <c r="E62" s="1"/>
  <c r="C64" i="31"/>
  <c r="B63" i="33" s="1"/>
  <c r="E64" i="31"/>
  <c r="C63" i="33" s="1"/>
  <c r="G64" i="31"/>
  <c r="D63" i="33" s="1"/>
  <c r="E63" s="1"/>
  <c r="C65" i="31"/>
  <c r="B64" i="33" s="1"/>
  <c r="E65" i="31"/>
  <c r="C64" i="33" s="1"/>
  <c r="G65" i="31"/>
  <c r="D64" i="33" s="1"/>
  <c r="E64" s="1"/>
  <c r="B70" i="31"/>
  <c r="B71"/>
  <c r="B73"/>
  <c r="C73"/>
  <c r="E73"/>
  <c r="G73"/>
  <c r="C175"/>
  <c r="E175"/>
  <c r="G175"/>
  <c r="C85"/>
  <c r="E85"/>
  <c r="G85"/>
  <c r="C76"/>
  <c r="E76"/>
  <c r="G76"/>
  <c r="C131"/>
  <c r="E131"/>
  <c r="G131"/>
  <c r="C176"/>
  <c r="E176"/>
  <c r="G176"/>
  <c r="C119"/>
  <c r="E119"/>
  <c r="G119"/>
  <c r="C132"/>
  <c r="E132"/>
  <c r="G132"/>
  <c r="C102"/>
  <c r="E102"/>
  <c r="G102"/>
  <c r="C177"/>
  <c r="E177"/>
  <c r="G177"/>
  <c r="C178"/>
  <c r="E178"/>
  <c r="G178"/>
  <c r="C179"/>
  <c r="E179"/>
  <c r="G179"/>
  <c r="C180"/>
  <c r="E180"/>
  <c r="G180"/>
  <c r="C133"/>
  <c r="E133"/>
  <c r="G133"/>
  <c r="C181"/>
  <c r="E181"/>
  <c r="G181"/>
  <c r="C182"/>
  <c r="E182"/>
  <c r="G182"/>
  <c r="C183"/>
  <c r="E183"/>
  <c r="G183"/>
  <c r="C184"/>
  <c r="E184"/>
  <c r="G184"/>
  <c r="C79"/>
  <c r="E79"/>
  <c r="G79"/>
  <c r="C142"/>
  <c r="E142"/>
  <c r="G142"/>
  <c r="C143"/>
  <c r="E143"/>
  <c r="G143"/>
  <c r="C117"/>
  <c r="E117"/>
  <c r="G117"/>
  <c r="C78"/>
  <c r="E78"/>
  <c r="G78"/>
  <c r="C113"/>
  <c r="E113"/>
  <c r="G113"/>
  <c r="C144"/>
  <c r="E144"/>
  <c r="G144"/>
  <c r="C122"/>
  <c r="E122"/>
  <c r="G122"/>
  <c r="C114"/>
  <c r="E114"/>
  <c r="G114"/>
  <c r="C126"/>
  <c r="E126"/>
  <c r="G126"/>
  <c r="C145"/>
  <c r="E145"/>
  <c r="G145"/>
  <c r="C146"/>
  <c r="E146"/>
  <c r="G146"/>
  <c r="C185"/>
  <c r="E185"/>
  <c r="G185"/>
  <c r="C89"/>
  <c r="E89"/>
  <c r="G89"/>
  <c r="C134"/>
  <c r="E134"/>
  <c r="G134"/>
  <c r="C147"/>
  <c r="E147"/>
  <c r="G147"/>
  <c r="C135"/>
  <c r="E135"/>
  <c r="G135"/>
  <c r="C148"/>
  <c r="E148"/>
  <c r="G148"/>
  <c r="C149"/>
  <c r="E149"/>
  <c r="G149"/>
  <c r="C94"/>
  <c r="E94"/>
  <c r="G94"/>
  <c r="C75"/>
  <c r="E75"/>
  <c r="G75"/>
  <c r="C118"/>
  <c r="E118"/>
  <c r="G118"/>
  <c r="C186"/>
  <c r="E186"/>
  <c r="G186"/>
  <c r="C80"/>
  <c r="E80"/>
  <c r="G80"/>
  <c r="C150"/>
  <c r="E150"/>
  <c r="G150"/>
  <c r="C187"/>
  <c r="E187"/>
  <c r="G187"/>
  <c r="C109"/>
  <c r="E109"/>
  <c r="G109"/>
  <c r="C188"/>
  <c r="E188"/>
  <c r="G188"/>
  <c r="C189"/>
  <c r="E189"/>
  <c r="G189"/>
  <c r="C151"/>
  <c r="E151"/>
  <c r="G151"/>
  <c r="C152"/>
  <c r="E152"/>
  <c r="G152"/>
  <c r="C123"/>
  <c r="E123"/>
  <c r="G123"/>
  <c r="C90"/>
  <c r="E90"/>
  <c r="G90"/>
  <c r="C153"/>
  <c r="E153"/>
  <c r="G153"/>
  <c r="C154"/>
  <c r="E154"/>
  <c r="G154"/>
  <c r="C155"/>
  <c r="E155"/>
  <c r="G155"/>
  <c r="C190"/>
  <c r="E190"/>
  <c r="G190"/>
  <c r="C127"/>
  <c r="E127"/>
  <c r="G127"/>
  <c r="C156"/>
  <c r="E156"/>
  <c r="G156"/>
  <c r="C191"/>
  <c r="E191"/>
  <c r="G191"/>
  <c r="C192"/>
  <c r="E192"/>
  <c r="G192"/>
  <c r="C193"/>
  <c r="E193"/>
  <c r="G193"/>
  <c r="C74"/>
  <c r="E74"/>
  <c r="G74"/>
  <c r="C82"/>
  <c r="E82"/>
  <c r="G82"/>
  <c r="C157"/>
  <c r="E157"/>
  <c r="G157"/>
  <c r="C105"/>
  <c r="E105"/>
  <c r="G105"/>
  <c r="C124"/>
  <c r="E124"/>
  <c r="G124"/>
  <c r="C194"/>
  <c r="E194"/>
  <c r="G194"/>
  <c r="C103"/>
  <c r="E103"/>
  <c r="G103"/>
  <c r="C110"/>
  <c r="E110"/>
  <c r="G110"/>
  <c r="C158"/>
  <c r="E158"/>
  <c r="G158"/>
  <c r="C159"/>
  <c r="E159"/>
  <c r="G159"/>
  <c r="C160"/>
  <c r="E160"/>
  <c r="G160"/>
  <c r="C115"/>
  <c r="E115"/>
  <c r="G115"/>
  <c r="C161"/>
  <c r="E161"/>
  <c r="G161"/>
  <c r="C162"/>
  <c r="E162"/>
  <c r="G162"/>
  <c r="C88"/>
  <c r="E88"/>
  <c r="G88"/>
  <c r="C86"/>
  <c r="E86"/>
  <c r="G86"/>
  <c r="C136"/>
  <c r="E136"/>
  <c r="G136"/>
  <c r="C195"/>
  <c r="E195"/>
  <c r="G195"/>
  <c r="C104"/>
  <c r="E104"/>
  <c r="G104"/>
  <c r="C163"/>
  <c r="E163"/>
  <c r="G163"/>
  <c r="C164"/>
  <c r="E164"/>
  <c r="G164"/>
  <c r="C196"/>
  <c r="E196"/>
  <c r="G196"/>
  <c r="C128"/>
  <c r="E128"/>
  <c r="G128"/>
  <c r="C99"/>
  <c r="E99"/>
  <c r="G99"/>
  <c r="C165"/>
  <c r="E165"/>
  <c r="G165"/>
  <c r="C83"/>
  <c r="E83"/>
  <c r="G83"/>
  <c r="C87"/>
  <c r="E87"/>
  <c r="G87"/>
  <c r="C166"/>
  <c r="E166"/>
  <c r="G166"/>
  <c r="C167"/>
  <c r="E167"/>
  <c r="G167"/>
  <c r="C168"/>
  <c r="E168"/>
  <c r="G168"/>
  <c r="C96"/>
  <c r="E96"/>
  <c r="G96"/>
  <c r="C169"/>
  <c r="E169"/>
  <c r="G169"/>
  <c r="C100"/>
  <c r="E100"/>
  <c r="G100"/>
  <c r="C116"/>
  <c r="E116"/>
  <c r="G116"/>
  <c r="C77"/>
  <c r="E77"/>
  <c r="G77"/>
  <c r="C197"/>
  <c r="E197"/>
  <c r="G197"/>
  <c r="C111"/>
  <c r="E111"/>
  <c r="G111"/>
  <c r="C170"/>
  <c r="E170"/>
  <c r="G170"/>
  <c r="C84"/>
  <c r="E84"/>
  <c r="G84"/>
  <c r="C81"/>
  <c r="E81"/>
  <c r="G81"/>
  <c r="C125"/>
  <c r="E125"/>
  <c r="G125"/>
  <c r="C92"/>
  <c r="E92"/>
  <c r="G92"/>
  <c r="C198"/>
  <c r="E198"/>
  <c r="G198"/>
  <c r="C97"/>
  <c r="E97"/>
  <c r="G97"/>
  <c r="C98"/>
  <c r="E98"/>
  <c r="G98"/>
  <c r="C171"/>
  <c r="E171"/>
  <c r="G171"/>
  <c r="C172"/>
  <c r="E172"/>
  <c r="G172"/>
  <c r="C112"/>
  <c r="E112"/>
  <c r="G112"/>
  <c r="C199"/>
  <c r="E199"/>
  <c r="G199"/>
  <c r="C200"/>
  <c r="E200"/>
  <c r="G200"/>
  <c r="C201"/>
  <c r="E201"/>
  <c r="G201"/>
  <c r="C137"/>
  <c r="E137"/>
  <c r="G137"/>
  <c r="C138"/>
  <c r="E138"/>
  <c r="G138"/>
  <c r="C202"/>
  <c r="E202"/>
  <c r="G202"/>
  <c r="C203"/>
  <c r="E203"/>
  <c r="G203"/>
  <c r="C139"/>
  <c r="E139"/>
  <c r="G139"/>
  <c r="C204"/>
  <c r="E204"/>
  <c r="G204"/>
  <c r="C173"/>
  <c r="E173"/>
  <c r="G173"/>
  <c r="C101"/>
  <c r="E101"/>
  <c r="G101"/>
  <c r="C129"/>
  <c r="E129"/>
  <c r="G129"/>
  <c r="C205"/>
  <c r="E205"/>
  <c r="G205"/>
  <c r="C206"/>
  <c r="E206"/>
  <c r="G206"/>
  <c r="C207"/>
  <c r="E207"/>
  <c r="G207"/>
  <c r="C208"/>
  <c r="E208"/>
  <c r="G208"/>
  <c r="C140"/>
  <c r="E140"/>
  <c r="G140"/>
  <c r="C120"/>
  <c r="E120"/>
  <c r="G120"/>
  <c r="C209"/>
  <c r="E209"/>
  <c r="G209"/>
  <c r="C210"/>
  <c r="E210"/>
  <c r="G210"/>
  <c r="C211"/>
  <c r="E211"/>
  <c r="G211"/>
  <c r="C93"/>
  <c r="E93"/>
  <c r="G93"/>
  <c r="C212"/>
  <c r="E212"/>
  <c r="G212"/>
  <c r="C106"/>
  <c r="E106"/>
  <c r="G106"/>
  <c r="C213"/>
  <c r="E213"/>
  <c r="G213"/>
  <c r="C214"/>
  <c r="E214"/>
  <c r="G214"/>
  <c r="C141"/>
  <c r="E141"/>
  <c r="G141"/>
  <c r="C215"/>
  <c r="E215"/>
  <c r="G215"/>
  <c r="C107"/>
  <c r="E107"/>
  <c r="G107"/>
  <c r="C91"/>
  <c r="E91"/>
  <c r="G91"/>
  <c r="C108"/>
  <c r="E108"/>
  <c r="G108"/>
  <c r="C216"/>
  <c r="E216"/>
  <c r="G216"/>
  <c r="C121"/>
  <c r="E121"/>
  <c r="G121"/>
  <c r="C217"/>
  <c r="E217"/>
  <c r="G217"/>
  <c r="C174"/>
  <c r="E174"/>
  <c r="G174"/>
  <c r="C95"/>
  <c r="E95"/>
  <c r="G95"/>
  <c r="C218"/>
  <c r="E218"/>
  <c r="G218"/>
  <c r="C130"/>
  <c r="E130"/>
  <c r="G130"/>
  <c r="B219"/>
  <c r="C219"/>
  <c r="E219"/>
  <c r="G219"/>
  <c r="B2"/>
  <c r="A1" i="33" s="1"/>
  <c r="B3" i="31"/>
  <c r="A2" i="33" s="1"/>
  <c r="B4" i="31"/>
  <c r="A3" i="33" s="1"/>
  <c r="C4" i="31"/>
  <c r="B3" i="33" s="1"/>
  <c r="B5" i="31"/>
  <c r="A4" i="33" s="1"/>
  <c r="C5" i="31"/>
  <c r="B4" i="33" s="1"/>
  <c r="E5" i="31"/>
  <c r="C4" i="33" s="1"/>
  <c r="G5" i="31"/>
  <c r="D4" i="33" s="1"/>
  <c r="C6" i="31"/>
  <c r="B5" i="33" s="1"/>
  <c r="E6" i="31"/>
  <c r="C5" i="33" s="1"/>
  <c r="G6" i="31"/>
  <c r="D5" i="33" s="1"/>
  <c r="E5" s="1"/>
  <c r="C7" i="31"/>
  <c r="B6" i="33" s="1"/>
  <c r="E7" i="31"/>
  <c r="C6" i="33" s="1"/>
  <c r="G7" i="31"/>
  <c r="D6" i="33" s="1"/>
  <c r="E6" s="1"/>
  <c r="C8" i="31"/>
  <c r="B7" i="33" s="1"/>
  <c r="E8" i="31"/>
  <c r="C7" i="33" s="1"/>
  <c r="G8" i="31"/>
  <c r="D7" i="33" s="1"/>
  <c r="E7" s="1"/>
  <c r="C9" i="31"/>
  <c r="B8" i="33" s="1"/>
  <c r="E9" i="31"/>
  <c r="C8" i="33" s="1"/>
  <c r="G9" i="31"/>
  <c r="D8" i="33" s="1"/>
  <c r="E8" s="1"/>
  <c r="C10" i="31"/>
  <c r="B9" i="33" s="1"/>
  <c r="E10" i="31"/>
  <c r="C9" i="33" s="1"/>
  <c r="G10" i="31"/>
  <c r="D9" i="33" s="1"/>
  <c r="E9" s="1"/>
  <c r="C11" i="31"/>
  <c r="B10" i="33" s="1"/>
  <c r="E11" i="31"/>
  <c r="C10" i="33" s="1"/>
  <c r="G11" i="31"/>
  <c r="D10" i="33" s="1"/>
  <c r="E10" s="1"/>
  <c r="C12" i="31"/>
  <c r="B11" i="33" s="1"/>
  <c r="E12" i="31"/>
  <c r="C11" i="33" s="1"/>
  <c r="G12" i="31"/>
  <c r="D11" i="33" s="1"/>
  <c r="E11" s="1"/>
  <c r="C13" i="31"/>
  <c r="B12" i="33" s="1"/>
  <c r="E13" i="31"/>
  <c r="C12" i="33" s="1"/>
  <c r="G13" i="31"/>
  <c r="D12" i="33" s="1"/>
  <c r="E12" s="1"/>
  <c r="C14" i="31"/>
  <c r="B13" i="33" s="1"/>
  <c r="E14" i="31"/>
  <c r="C13" i="33" s="1"/>
  <c r="G14" i="31"/>
  <c r="D13" i="33" s="1"/>
  <c r="E13" s="1"/>
  <c r="A14"/>
  <c r="C15" i="31"/>
  <c r="B14" i="33" s="1"/>
  <c r="E15" i="31"/>
  <c r="C14" i="33" s="1"/>
  <c r="G15" i="31"/>
  <c r="D14" i="33" s="1"/>
  <c r="E14" s="1"/>
  <c r="B242" i="30"/>
  <c r="C242"/>
  <c r="B179"/>
  <c r="B180"/>
  <c r="B181"/>
  <c r="C181"/>
  <c r="B182"/>
  <c r="C182"/>
  <c r="D182"/>
  <c r="B183"/>
  <c r="C183"/>
  <c r="B184"/>
  <c r="C184"/>
  <c r="B185"/>
  <c r="C185"/>
  <c r="B186"/>
  <c r="C186"/>
  <c r="B187"/>
  <c r="C187"/>
  <c r="B188"/>
  <c r="C188"/>
  <c r="B189"/>
  <c r="C189"/>
  <c r="B190"/>
  <c r="C190"/>
  <c r="B191"/>
  <c r="C191"/>
  <c r="B192"/>
  <c r="C192"/>
  <c r="B193"/>
  <c r="C193"/>
  <c r="B194"/>
  <c r="C194"/>
  <c r="B195"/>
  <c r="C195"/>
  <c r="B196"/>
  <c r="C196"/>
  <c r="B197"/>
  <c r="C197"/>
  <c r="B198"/>
  <c r="C198"/>
  <c r="B199"/>
  <c r="C199"/>
  <c r="B200"/>
  <c r="C200"/>
  <c r="B201"/>
  <c r="C201"/>
  <c r="B202"/>
  <c r="C202"/>
  <c r="B203"/>
  <c r="C203"/>
  <c r="B204"/>
  <c r="C204"/>
  <c r="B205"/>
  <c r="C205"/>
  <c r="B206"/>
  <c r="C206"/>
  <c r="B207"/>
  <c r="C207"/>
  <c r="B208"/>
  <c r="C208"/>
  <c r="B209"/>
  <c r="C209"/>
  <c r="B210"/>
  <c r="C210"/>
  <c r="B211"/>
  <c r="C211"/>
  <c r="B212"/>
  <c r="C212"/>
  <c r="B213"/>
  <c r="C213"/>
  <c r="B214"/>
  <c r="C214"/>
  <c r="B215"/>
  <c r="C215"/>
  <c r="B216"/>
  <c r="C216"/>
  <c r="B217"/>
  <c r="C217"/>
  <c r="B218"/>
  <c r="C218"/>
  <c r="B219"/>
  <c r="C219"/>
  <c r="B220"/>
  <c r="C220"/>
  <c r="B221"/>
  <c r="C221"/>
  <c r="B222"/>
  <c r="C222"/>
  <c r="B223"/>
  <c r="C223"/>
  <c r="B224"/>
  <c r="C224"/>
  <c r="B225"/>
  <c r="C225"/>
  <c r="B226"/>
  <c r="C226"/>
  <c r="B227"/>
  <c r="C227"/>
  <c r="B228"/>
  <c r="C228"/>
  <c r="B229"/>
  <c r="C229"/>
  <c r="B230"/>
  <c r="C230"/>
  <c r="B231"/>
  <c r="C231"/>
  <c r="B232"/>
  <c r="C232"/>
  <c r="B233"/>
  <c r="C233"/>
  <c r="B234"/>
  <c r="C234"/>
  <c r="B235"/>
  <c r="C235"/>
  <c r="B236"/>
  <c r="C236"/>
  <c r="B237"/>
  <c r="C237"/>
  <c r="B238"/>
  <c r="C238"/>
  <c r="B239"/>
  <c r="C239"/>
  <c r="B240"/>
  <c r="C240"/>
  <c r="B241"/>
  <c r="C241"/>
  <c r="B173"/>
  <c r="C173"/>
  <c r="B125"/>
  <c r="B126"/>
  <c r="B127"/>
  <c r="C127"/>
  <c r="B128"/>
  <c r="C128"/>
  <c r="D128"/>
  <c r="B129"/>
  <c r="C129"/>
  <c r="B130"/>
  <c r="C130"/>
  <c r="B131"/>
  <c r="C131"/>
  <c r="B132"/>
  <c r="C132"/>
  <c r="B133"/>
  <c r="C133"/>
  <c r="B134"/>
  <c r="C134"/>
  <c r="B135"/>
  <c r="C135"/>
  <c r="B136"/>
  <c r="C136"/>
  <c r="B137"/>
  <c r="C137"/>
  <c r="B138"/>
  <c r="C138"/>
  <c r="B139"/>
  <c r="C139"/>
  <c r="B140"/>
  <c r="C140"/>
  <c r="B141"/>
  <c r="C141"/>
  <c r="B142"/>
  <c r="C142"/>
  <c r="B143"/>
  <c r="C143"/>
  <c r="B144"/>
  <c r="C144"/>
  <c r="B145"/>
  <c r="C145"/>
  <c r="B146"/>
  <c r="C146"/>
  <c r="B147"/>
  <c r="C147"/>
  <c r="B148"/>
  <c r="C148"/>
  <c r="B149"/>
  <c r="C149"/>
  <c r="B150"/>
  <c r="C150"/>
  <c r="B151"/>
  <c r="C151"/>
  <c r="B152"/>
  <c r="C152"/>
  <c r="B153"/>
  <c r="C153"/>
  <c r="B154"/>
  <c r="C154"/>
  <c r="B155"/>
  <c r="C155"/>
  <c r="B156"/>
  <c r="C156"/>
  <c r="B157"/>
  <c r="C157"/>
  <c r="B158"/>
  <c r="B159"/>
  <c r="B160"/>
  <c r="B161"/>
  <c r="B162"/>
  <c r="B163"/>
  <c r="B164"/>
  <c r="B165"/>
  <c r="B166"/>
  <c r="B167"/>
  <c r="B168"/>
  <c r="B169"/>
  <c r="B170"/>
  <c r="B171"/>
  <c r="B172"/>
  <c r="B12"/>
  <c r="B15"/>
  <c r="B11"/>
  <c r="B13"/>
  <c r="B10"/>
  <c r="B34" s="1"/>
  <c r="B7"/>
  <c r="B14"/>
  <c r="B8"/>
  <c r="B9"/>
  <c r="B40"/>
  <c r="C40"/>
  <c r="B118"/>
  <c r="C118"/>
  <c r="B86"/>
  <c r="B50"/>
  <c r="B87" s="1"/>
  <c r="B28"/>
  <c r="B49"/>
  <c r="B81"/>
  <c r="C81"/>
  <c r="B16"/>
  <c r="C16"/>
  <c r="C58"/>
  <c r="C56"/>
  <c r="C66"/>
  <c r="C64"/>
  <c r="C70"/>
  <c r="C54"/>
  <c r="C67"/>
  <c r="C68"/>
  <c r="C60"/>
  <c r="C71"/>
  <c r="C53"/>
  <c r="C55"/>
  <c r="C57"/>
  <c r="C72"/>
  <c r="C73"/>
  <c r="C61"/>
  <c r="C74"/>
  <c r="C59"/>
  <c r="C69"/>
  <c r="C75"/>
  <c r="C76"/>
  <c r="C77"/>
  <c r="C78"/>
  <c r="C65"/>
  <c r="C79"/>
  <c r="C62"/>
  <c r="C80"/>
  <c r="C63"/>
  <c r="C99"/>
  <c r="C117"/>
  <c r="C98"/>
  <c r="C116"/>
  <c r="C102"/>
  <c r="C115"/>
  <c r="C114"/>
  <c r="C110"/>
  <c r="C109"/>
  <c r="C113"/>
  <c r="C100"/>
  <c r="C112"/>
  <c r="C97"/>
  <c r="C111"/>
  <c r="C108"/>
  <c r="C94"/>
  <c r="C92"/>
  <c r="C90"/>
  <c r="C103"/>
  <c r="C96"/>
  <c r="C106"/>
  <c r="C105"/>
  <c r="C91"/>
  <c r="C107"/>
  <c r="C101"/>
  <c r="C104"/>
  <c r="C93"/>
  <c r="C95"/>
  <c r="C35"/>
  <c r="C38"/>
  <c r="C37"/>
  <c r="C36"/>
  <c r="C34"/>
  <c r="C31"/>
  <c r="C39"/>
  <c r="C32"/>
  <c r="B30"/>
  <c r="C30"/>
  <c r="D30"/>
  <c r="C33"/>
  <c r="C12"/>
  <c r="C15"/>
  <c r="C11"/>
  <c r="C13"/>
  <c r="C10"/>
  <c r="C7"/>
  <c r="C14"/>
  <c r="C8"/>
  <c r="B6"/>
  <c r="C6"/>
  <c r="D6"/>
  <c r="C9"/>
  <c r="D4" i="28"/>
  <c r="C4"/>
  <c r="I894"/>
  <c r="D242" i="30" s="1"/>
  <c r="I893" i="28"/>
  <c r="I534"/>
  <c r="D241" i="30" s="1"/>
  <c r="I892" i="28"/>
  <c r="I891"/>
  <c r="I890"/>
  <c r="I500"/>
  <c r="D207" i="30" s="1"/>
  <c r="I889" i="28"/>
  <c r="I888"/>
  <c r="I887"/>
  <c r="I886"/>
  <c r="I885"/>
  <c r="I884"/>
  <c r="I883"/>
  <c r="I882"/>
  <c r="I881"/>
  <c r="I880"/>
  <c r="I879"/>
  <c r="I878"/>
  <c r="I484"/>
  <c r="D191" i="30" s="1"/>
  <c r="I877" i="28"/>
  <c r="I876"/>
  <c r="I875"/>
  <c r="I874"/>
  <c r="I873"/>
  <c r="I872"/>
  <c r="I871"/>
  <c r="I870"/>
  <c r="I869"/>
  <c r="I868"/>
  <c r="I867"/>
  <c r="I866"/>
  <c r="I865"/>
  <c r="I513"/>
  <c r="D220" i="30" s="1"/>
  <c r="I864" i="28"/>
  <c r="I863"/>
  <c r="I862"/>
  <c r="I861"/>
  <c r="I860"/>
  <c r="I859"/>
  <c r="I858"/>
  <c r="I857"/>
  <c r="I479"/>
  <c r="D186" i="30" s="1"/>
  <c r="I499" i="28"/>
  <c r="D206" i="30" s="1"/>
  <c r="I856" i="28"/>
  <c r="I855"/>
  <c r="I854"/>
  <c r="I853"/>
  <c r="I852"/>
  <c r="I851"/>
  <c r="I850"/>
  <c r="I849"/>
  <c r="I848"/>
  <c r="I847"/>
  <c r="I846"/>
  <c r="I512"/>
  <c r="D219" i="30" s="1"/>
  <c r="I845" i="28"/>
  <c r="I844"/>
  <c r="I843"/>
  <c r="I842"/>
  <c r="I841"/>
  <c r="I840"/>
  <c r="I839"/>
  <c r="I838"/>
  <c r="I837"/>
  <c r="I836"/>
  <c r="I835"/>
  <c r="I504"/>
  <c r="D211" i="30" s="1"/>
  <c r="I834" i="28"/>
  <c r="I477"/>
  <c r="D184" i="30" s="1"/>
  <c r="I833" i="28"/>
  <c r="I832"/>
  <c r="I831"/>
  <c r="I830"/>
  <c r="I829"/>
  <c r="I828"/>
  <c r="I533"/>
  <c r="D240" i="30" s="1"/>
  <c r="I827" i="28"/>
  <c r="I826"/>
  <c r="I825"/>
  <c r="I824"/>
  <c r="I823"/>
  <c r="I822"/>
  <c r="I476"/>
  <c r="D183" i="30" s="1"/>
  <c r="I821" i="28"/>
  <c r="I820"/>
  <c r="I819"/>
  <c r="I507"/>
  <c r="D214" i="30" s="1"/>
  <c r="I818" i="28"/>
  <c r="I817"/>
  <c r="I816"/>
  <c r="I815"/>
  <c r="I532"/>
  <c r="D239" i="30" s="1"/>
  <c r="I814" i="28"/>
  <c r="I813"/>
  <c r="I812"/>
  <c r="I531"/>
  <c r="D238" i="30" s="1"/>
  <c r="I811" i="28"/>
  <c r="I810"/>
  <c r="I809"/>
  <c r="I497"/>
  <c r="D204" i="30" s="1"/>
  <c r="I808" i="28"/>
  <c r="I807"/>
  <c r="I806"/>
  <c r="I805"/>
  <c r="I804"/>
  <c r="I506"/>
  <c r="D213" i="30" s="1"/>
  <c r="I803" i="28"/>
  <c r="I505"/>
  <c r="D212" i="30" s="1"/>
  <c r="I802" i="28"/>
  <c r="I801"/>
  <c r="I800"/>
  <c r="I799"/>
  <c r="I798"/>
  <c r="I797"/>
  <c r="I796"/>
  <c r="I795"/>
  <c r="I794"/>
  <c r="I793"/>
  <c r="I792"/>
  <c r="I791"/>
  <c r="I530"/>
  <c r="D237" i="30" s="1"/>
  <c r="I790" i="28"/>
  <c r="I789"/>
  <c r="I788"/>
  <c r="I481"/>
  <c r="D188" i="30" s="1"/>
  <c r="I787" i="28"/>
  <c r="I786"/>
  <c r="I785"/>
  <c r="I784"/>
  <c r="I783"/>
  <c r="I782"/>
  <c r="I781"/>
  <c r="I780"/>
  <c r="I779"/>
  <c r="I778"/>
  <c r="I777"/>
  <c r="I776"/>
  <c r="I775"/>
  <c r="I774"/>
  <c r="I773"/>
  <c r="I772"/>
  <c r="I771"/>
  <c r="I770"/>
  <c r="I769"/>
  <c r="I768"/>
  <c r="I767"/>
  <c r="I529"/>
  <c r="D236" i="30" s="1"/>
  <c r="I766" i="28"/>
  <c r="I765"/>
  <c r="I764"/>
  <c r="I528"/>
  <c r="D235" i="30" s="1"/>
  <c r="I763" i="28"/>
  <c r="I762"/>
  <c r="I761"/>
  <c r="I760"/>
  <c r="I759"/>
  <c r="I496"/>
  <c r="D203" i="30" s="1"/>
  <c r="I758" i="28"/>
  <c r="I757"/>
  <c r="I756"/>
  <c r="I511"/>
  <c r="D218" i="30" s="1"/>
  <c r="I527" i="28"/>
  <c r="D234" i="30" s="1"/>
  <c r="I492" i="28"/>
  <c r="D199" i="30" s="1"/>
  <c r="I755" i="28"/>
  <c r="I754"/>
  <c r="I753"/>
  <c r="I752"/>
  <c r="I503"/>
  <c r="D210" i="30" s="1"/>
  <c r="I751" i="28"/>
  <c r="I750"/>
  <c r="I749"/>
  <c r="I748"/>
  <c r="I747"/>
  <c r="I746"/>
  <c r="I745"/>
  <c r="I489"/>
  <c r="D196" i="30" s="1"/>
  <c r="I744" i="28"/>
  <c r="I743"/>
  <c r="I742"/>
  <c r="I741"/>
  <c r="I740"/>
  <c r="I739"/>
  <c r="I738"/>
  <c r="I526"/>
  <c r="D233" i="30" s="1"/>
  <c r="I737" i="28"/>
  <c r="I736"/>
  <c r="I735"/>
  <c r="I525"/>
  <c r="D232" i="30" s="1"/>
  <c r="I734" i="28"/>
  <c r="I733"/>
  <c r="I732"/>
  <c r="I731"/>
  <c r="I730"/>
  <c r="I510"/>
  <c r="D217" i="30" s="1"/>
  <c r="I729" i="28"/>
  <c r="I728"/>
  <c r="I727"/>
  <c r="I726"/>
  <c r="I725"/>
  <c r="I724"/>
  <c r="I723"/>
  <c r="I722"/>
  <c r="I721"/>
  <c r="I720"/>
  <c r="I719"/>
  <c r="I718"/>
  <c r="I498"/>
  <c r="D205" i="30" s="1"/>
  <c r="I717" i="28"/>
  <c r="I716"/>
  <c r="I715"/>
  <c r="I480"/>
  <c r="D187" i="30" s="1"/>
  <c r="I714" i="28"/>
  <c r="I713"/>
  <c r="I712"/>
  <c r="I711"/>
  <c r="I710"/>
  <c r="I709"/>
  <c r="I708"/>
  <c r="I707"/>
  <c r="I706"/>
  <c r="I705"/>
  <c r="I704"/>
  <c r="I502"/>
  <c r="D209" i="30" s="1"/>
  <c r="I483" i="28"/>
  <c r="D190" i="30" s="1"/>
  <c r="I703" i="28"/>
  <c r="I702"/>
  <c r="I701"/>
  <c r="I700"/>
  <c r="I699"/>
  <c r="I698"/>
  <c r="I697"/>
  <c r="I696"/>
  <c r="I695"/>
  <c r="I694"/>
  <c r="I693"/>
  <c r="I692"/>
  <c r="I691"/>
  <c r="I690"/>
  <c r="I689"/>
  <c r="I688"/>
  <c r="I687"/>
  <c r="I524"/>
  <c r="D231" i="30" s="1"/>
  <c r="I490" i="28"/>
  <c r="D197" i="30" s="1"/>
  <c r="I686" i="28"/>
  <c r="I685"/>
  <c r="I501"/>
  <c r="D208" i="30" s="1"/>
  <c r="I523" i="28"/>
  <c r="D230" i="30" s="1"/>
  <c r="I684" i="28"/>
  <c r="I683"/>
  <c r="I682"/>
  <c r="I681"/>
  <c r="I680"/>
  <c r="I679"/>
  <c r="I522"/>
  <c r="D229" i="30" s="1"/>
  <c r="I678" i="28"/>
  <c r="I677"/>
  <c r="I676"/>
  <c r="I675"/>
  <c r="I674"/>
  <c r="I673"/>
  <c r="I672"/>
  <c r="I671"/>
  <c r="I670"/>
  <c r="I669"/>
  <c r="I668"/>
  <c r="I667"/>
  <c r="I666"/>
  <c r="I665"/>
  <c r="I664"/>
  <c r="I663"/>
  <c r="I662"/>
  <c r="I661"/>
  <c r="I482"/>
  <c r="D189" i="30" s="1"/>
  <c r="I660" i="28"/>
  <c r="I659"/>
  <c r="I658"/>
  <c r="I657"/>
  <c r="I656"/>
  <c r="I655"/>
  <c r="I654"/>
  <c r="I653"/>
  <c r="I652"/>
  <c r="I488"/>
  <c r="D195" i="30" s="1"/>
  <c r="I651" i="28"/>
  <c r="I487"/>
  <c r="D194" i="30" s="1"/>
  <c r="I650" i="28"/>
  <c r="I649"/>
  <c r="I478"/>
  <c r="D185" i="30" s="1"/>
  <c r="I648" i="28"/>
  <c r="I647"/>
  <c r="I646"/>
  <c r="I645"/>
  <c r="I644"/>
  <c r="I643"/>
  <c r="I642"/>
  <c r="I641"/>
  <c r="I640"/>
  <c r="I521"/>
  <c r="D228" i="30" s="1"/>
  <c r="I639" i="28"/>
  <c r="I638"/>
  <c r="I637"/>
  <c r="I636"/>
  <c r="I520"/>
  <c r="D227" i="30" s="1"/>
  <c r="I519" i="28"/>
  <c r="D226" i="30" s="1"/>
  <c r="I635" i="28"/>
  <c r="I634"/>
  <c r="I633"/>
  <c r="I632"/>
  <c r="I631"/>
  <c r="I630"/>
  <c r="I629"/>
  <c r="I628"/>
  <c r="I627"/>
  <c r="I626"/>
  <c r="I625"/>
  <c r="I624"/>
  <c r="I495"/>
  <c r="D202" i="30" s="1"/>
  <c r="I509" i="28"/>
  <c r="D216" i="30" s="1"/>
  <c r="I518" i="28"/>
  <c r="D225" i="30" s="1"/>
  <c r="I623" i="28"/>
  <c r="I622"/>
  <c r="I621"/>
  <c r="I620"/>
  <c r="I619"/>
  <c r="I618"/>
  <c r="I617"/>
  <c r="I616"/>
  <c r="I615"/>
  <c r="I614"/>
  <c r="I613"/>
  <c r="I612"/>
  <c r="I611"/>
  <c r="I610"/>
  <c r="I609"/>
  <c r="I494"/>
  <c r="D201" i="30" s="1"/>
  <c r="I608" i="28"/>
  <c r="I607"/>
  <c r="I606"/>
  <c r="I605"/>
  <c r="I604"/>
  <c r="I603"/>
  <c r="I602"/>
  <c r="I601"/>
  <c r="I600"/>
  <c r="I599"/>
  <c r="I598"/>
  <c r="I597"/>
  <c r="I596"/>
  <c r="I517"/>
  <c r="D224" i="30" s="1"/>
  <c r="I595" i="28"/>
  <c r="I486"/>
  <c r="D193" i="30" s="1"/>
  <c r="I594" i="28"/>
  <c r="I593"/>
  <c r="I592"/>
  <c r="I591"/>
  <c r="I590"/>
  <c r="I589"/>
  <c r="I588"/>
  <c r="I587"/>
  <c r="I586"/>
  <c r="I585"/>
  <c r="I584"/>
  <c r="I583"/>
  <c r="I582"/>
  <c r="I581"/>
  <c r="I580"/>
  <c r="I579"/>
  <c r="I516"/>
  <c r="D223" i="30" s="1"/>
  <c r="I493" i="28"/>
  <c r="D200" i="30" s="1"/>
  <c r="I515" i="28"/>
  <c r="D222" i="30" s="1"/>
  <c r="I578" i="28"/>
  <c r="I577"/>
  <c r="I491"/>
  <c r="D198" i="30" s="1"/>
  <c r="I576" i="28"/>
  <c r="I575"/>
  <c r="I574"/>
  <c r="I573"/>
  <c r="I572"/>
  <c r="I571"/>
  <c r="I570"/>
  <c r="I514"/>
  <c r="D221" i="30" s="1"/>
  <c r="I569" i="28"/>
  <c r="I568"/>
  <c r="I567"/>
  <c r="I566"/>
  <c r="I565"/>
  <c r="I564"/>
  <c r="I563"/>
  <c r="I562"/>
  <c r="I561"/>
  <c r="I560"/>
  <c r="I559"/>
  <c r="I558"/>
  <c r="I557"/>
  <c r="I556"/>
  <c r="I555"/>
  <c r="I554"/>
  <c r="I485"/>
  <c r="D192" i="30" s="1"/>
  <c r="I553" i="28"/>
  <c r="I552"/>
  <c r="I551"/>
  <c r="I550"/>
  <c r="I549"/>
  <c r="I548"/>
  <c r="I547"/>
  <c r="I546"/>
  <c r="I545"/>
  <c r="I544"/>
  <c r="I543"/>
  <c r="I542"/>
  <c r="I541"/>
  <c r="I508"/>
  <c r="D215" i="30" s="1"/>
  <c r="I540" i="28"/>
  <c r="I539"/>
  <c r="I538"/>
  <c r="I537"/>
  <c r="I536"/>
  <c r="I535"/>
  <c r="D894"/>
  <c r="D173" i="30" s="1"/>
  <c r="D893" i="28"/>
  <c r="D520"/>
  <c r="D521"/>
  <c r="D522"/>
  <c r="D523"/>
  <c r="D501"/>
  <c r="D154" i="30" s="1"/>
  <c r="D524" i="28"/>
  <c r="D525"/>
  <c r="D526"/>
  <c r="D527"/>
  <c r="D528"/>
  <c r="D529"/>
  <c r="D530"/>
  <c r="D531"/>
  <c r="D532"/>
  <c r="D533"/>
  <c r="D534"/>
  <c r="D535"/>
  <c r="D484"/>
  <c r="D137" i="30" s="1"/>
  <c r="D536" i="28"/>
  <c r="D537"/>
  <c r="D538"/>
  <c r="D539"/>
  <c r="D540"/>
  <c r="D541"/>
  <c r="D542"/>
  <c r="D543"/>
  <c r="D544"/>
  <c r="D545"/>
  <c r="D546"/>
  <c r="D547"/>
  <c r="D548"/>
  <c r="D549"/>
  <c r="D550"/>
  <c r="D551"/>
  <c r="D552"/>
  <c r="D553"/>
  <c r="D554"/>
  <c r="D555"/>
  <c r="D556"/>
  <c r="D557"/>
  <c r="D479"/>
  <c r="D132" i="30" s="1"/>
  <c r="D494" i="28"/>
  <c r="D147" i="30" s="1"/>
  <c r="D558" i="28"/>
  <c r="D559"/>
  <c r="D560"/>
  <c r="D562"/>
  <c r="D561"/>
  <c r="D563"/>
  <c r="D564"/>
  <c r="D565"/>
  <c r="D566"/>
  <c r="D567"/>
  <c r="D568"/>
  <c r="D569"/>
  <c r="D570"/>
  <c r="D571"/>
  <c r="D572"/>
  <c r="D573"/>
  <c r="D574"/>
  <c r="D575"/>
  <c r="D576"/>
  <c r="D578"/>
  <c r="D579"/>
  <c r="D577"/>
  <c r="D580"/>
  <c r="D481"/>
  <c r="D134" i="30" s="1"/>
  <c r="D581" i="28"/>
  <c r="D477"/>
  <c r="D130" i="30" s="1"/>
  <c r="D582" i="28"/>
  <c r="D585"/>
  <c r="D586"/>
  <c r="D589"/>
  <c r="D583"/>
  <c r="D584"/>
  <c r="D587"/>
  <c r="D588"/>
  <c r="D590"/>
  <c r="D591"/>
  <c r="D592"/>
  <c r="D593"/>
  <c r="D594"/>
  <c r="D476"/>
  <c r="D129" i="30" s="1"/>
  <c r="D595" i="28"/>
  <c r="D596"/>
  <c r="D597"/>
  <c r="D506"/>
  <c r="D598"/>
  <c r="D599"/>
  <c r="D600"/>
  <c r="D601"/>
  <c r="D602"/>
  <c r="D603"/>
  <c r="D604"/>
  <c r="D605"/>
  <c r="D502"/>
  <c r="D155" i="30" s="1"/>
  <c r="D606" i="28"/>
  <c r="D607"/>
  <c r="D608"/>
  <c r="D495"/>
  <c r="D148" i="30" s="1"/>
  <c r="D609" i="28"/>
  <c r="D610"/>
  <c r="D611"/>
  <c r="D612"/>
  <c r="D613"/>
  <c r="D507"/>
  <c r="D614"/>
  <c r="D508"/>
  <c r="D615"/>
  <c r="D616"/>
  <c r="D617"/>
  <c r="D618"/>
  <c r="D619"/>
  <c r="D620"/>
  <c r="D621"/>
  <c r="D622"/>
  <c r="D623"/>
  <c r="D624"/>
  <c r="D625"/>
  <c r="D626"/>
  <c r="D512"/>
  <c r="D627"/>
  <c r="D628"/>
  <c r="D629"/>
  <c r="D482"/>
  <c r="D135" i="30" s="1"/>
  <c r="D630" i="28"/>
  <c r="D631"/>
  <c r="D632"/>
  <c r="D633"/>
  <c r="D634"/>
  <c r="D635"/>
  <c r="D636"/>
  <c r="D637"/>
  <c r="D638"/>
  <c r="D639"/>
  <c r="D640"/>
  <c r="D641"/>
  <c r="D642"/>
  <c r="D643"/>
  <c r="D644"/>
  <c r="D645"/>
  <c r="D646"/>
  <c r="D647"/>
  <c r="D648"/>
  <c r="D649"/>
  <c r="D650"/>
  <c r="D651"/>
  <c r="D652"/>
  <c r="D653"/>
  <c r="D654"/>
  <c r="D513"/>
  <c r="D655"/>
  <c r="D656"/>
  <c r="D657"/>
  <c r="D658"/>
  <c r="D659"/>
  <c r="D496"/>
  <c r="D149" i="30" s="1"/>
  <c r="D660" i="28"/>
  <c r="D661"/>
  <c r="D662"/>
  <c r="D509"/>
  <c r="D663"/>
  <c r="D497"/>
  <c r="D150" i="30" s="1"/>
  <c r="D664" i="28"/>
  <c r="D665"/>
  <c r="D666"/>
  <c r="D667"/>
  <c r="D504"/>
  <c r="D157" i="30" s="1"/>
  <c r="D668" i="28"/>
  <c r="D669"/>
  <c r="D670"/>
  <c r="D671"/>
  <c r="D672"/>
  <c r="D673"/>
  <c r="D674"/>
  <c r="D489"/>
  <c r="D142" i="30" s="1"/>
  <c r="D675" i="28"/>
  <c r="D676"/>
  <c r="D677"/>
  <c r="D678"/>
  <c r="D679"/>
  <c r="D680"/>
  <c r="D681"/>
  <c r="D682"/>
  <c r="D683"/>
  <c r="D684"/>
  <c r="D685"/>
  <c r="D514"/>
  <c r="D686"/>
  <c r="D687"/>
  <c r="D688"/>
  <c r="D689"/>
  <c r="D690"/>
  <c r="D691"/>
  <c r="D692"/>
  <c r="D693"/>
  <c r="D694"/>
  <c r="D695"/>
  <c r="D696"/>
  <c r="D697"/>
  <c r="D698"/>
  <c r="D699"/>
  <c r="D700"/>
  <c r="D701"/>
  <c r="D702"/>
  <c r="D703"/>
  <c r="D492"/>
  <c r="D145" i="30" s="1"/>
  <c r="D704" i="28"/>
  <c r="D705"/>
  <c r="D706"/>
  <c r="D480"/>
  <c r="D133" i="30" s="1"/>
  <c r="D707" i="28"/>
  <c r="D708"/>
  <c r="D709"/>
  <c r="D710"/>
  <c r="D711"/>
  <c r="D712"/>
  <c r="D713"/>
  <c r="D714"/>
  <c r="D715"/>
  <c r="D716"/>
  <c r="D717"/>
  <c r="D505"/>
  <c r="D485"/>
  <c r="D138" i="30" s="1"/>
  <c r="D718" i="28"/>
  <c r="D719"/>
  <c r="D720"/>
  <c r="D721"/>
  <c r="D722"/>
  <c r="D723"/>
  <c r="D724"/>
  <c r="D725"/>
  <c r="D726"/>
  <c r="D727"/>
  <c r="D728"/>
  <c r="D729"/>
  <c r="D730"/>
  <c r="D731"/>
  <c r="D732"/>
  <c r="D733"/>
  <c r="D734"/>
  <c r="D515"/>
  <c r="D493"/>
  <c r="D146" i="30" s="1"/>
  <c r="D735" i="28"/>
  <c r="D736"/>
  <c r="D503"/>
  <c r="D156" i="30" s="1"/>
  <c r="D516" i="28"/>
  <c r="D737"/>
  <c r="D738"/>
  <c r="D739"/>
  <c r="D740"/>
  <c r="D741"/>
  <c r="D742"/>
  <c r="D510"/>
  <c r="D743"/>
  <c r="D744"/>
  <c r="D745"/>
  <c r="D746"/>
  <c r="D747"/>
  <c r="D748"/>
  <c r="D749"/>
  <c r="D750"/>
  <c r="D751"/>
  <c r="D752"/>
  <c r="D753"/>
  <c r="D754"/>
  <c r="D755"/>
  <c r="D756"/>
  <c r="D757"/>
  <c r="D758"/>
  <c r="D759"/>
  <c r="D760"/>
  <c r="D483"/>
  <c r="D136" i="30" s="1"/>
  <c r="D761" i="28"/>
  <c r="D762"/>
  <c r="D763"/>
  <c r="D764"/>
  <c r="D765"/>
  <c r="D766"/>
  <c r="D767"/>
  <c r="D768"/>
  <c r="D769"/>
  <c r="D490"/>
  <c r="D143" i="30" s="1"/>
  <c r="D770" i="28"/>
  <c r="D488"/>
  <c r="D141" i="30" s="1"/>
  <c r="D771" i="28"/>
  <c r="D772"/>
  <c r="D478"/>
  <c r="D131" i="30" s="1"/>
  <c r="D773" i="28"/>
  <c r="D774"/>
  <c r="D775"/>
  <c r="D776"/>
  <c r="D777"/>
  <c r="D887"/>
  <c r="D778"/>
  <c r="D779"/>
  <c r="D780"/>
  <c r="D781"/>
  <c r="D782"/>
  <c r="D783"/>
  <c r="D784"/>
  <c r="D785"/>
  <c r="D786"/>
  <c r="D517"/>
  <c r="D787"/>
  <c r="D788"/>
  <c r="D789"/>
  <c r="D790"/>
  <c r="D791"/>
  <c r="D792"/>
  <c r="D793"/>
  <c r="D794"/>
  <c r="D795"/>
  <c r="D796"/>
  <c r="D797"/>
  <c r="D798"/>
  <c r="D498"/>
  <c r="D151" i="30" s="1"/>
  <c r="D511" i="28"/>
  <c r="D799"/>
  <c r="D800"/>
  <c r="D801"/>
  <c r="D802"/>
  <c r="D803"/>
  <c r="D804"/>
  <c r="D805"/>
  <c r="D806"/>
  <c r="D807"/>
  <c r="D808"/>
  <c r="D809"/>
  <c r="D810"/>
  <c r="D811"/>
  <c r="D812"/>
  <c r="D813"/>
  <c r="D814"/>
  <c r="D499"/>
  <c r="D152" i="30" s="1"/>
  <c r="D815" i="28"/>
  <c r="D816"/>
  <c r="D817"/>
  <c r="D818"/>
  <c r="D819"/>
  <c r="D820"/>
  <c r="D821"/>
  <c r="D822"/>
  <c r="D823"/>
  <c r="D824"/>
  <c r="D825"/>
  <c r="D826"/>
  <c r="D827"/>
  <c r="D828"/>
  <c r="D829"/>
  <c r="D486"/>
  <c r="D139" i="30" s="1"/>
  <c r="D830" i="28"/>
  <c r="D831"/>
  <c r="D832"/>
  <c r="D833"/>
  <c r="D834"/>
  <c r="D835"/>
  <c r="D836"/>
  <c r="D837"/>
  <c r="D838"/>
  <c r="D518"/>
  <c r="D839"/>
  <c r="D840"/>
  <c r="D841"/>
  <c r="D842"/>
  <c r="D843"/>
  <c r="D844"/>
  <c r="D845"/>
  <c r="D500"/>
  <c r="D153" i="30" s="1"/>
  <c r="D519" i="28"/>
  <c r="D846"/>
  <c r="D847"/>
  <c r="D491"/>
  <c r="D144" i="30" s="1"/>
  <c r="D848" i="28"/>
  <c r="D849"/>
  <c r="D850"/>
  <c r="D851"/>
  <c r="D853"/>
  <c r="D852"/>
  <c r="D854"/>
  <c r="D855"/>
  <c r="D856"/>
  <c r="D857"/>
  <c r="D858"/>
  <c r="D859"/>
  <c r="D860"/>
  <c r="D861"/>
  <c r="D862"/>
  <c r="D863"/>
  <c r="D864"/>
  <c r="D865"/>
  <c r="D866"/>
  <c r="D867"/>
  <c r="D868"/>
  <c r="D870"/>
  <c r="D869"/>
  <c r="D871"/>
  <c r="D487"/>
  <c r="D140" i="30" s="1"/>
  <c r="D872" i="28"/>
  <c r="D873"/>
  <c r="D874"/>
  <c r="D875"/>
  <c r="D876"/>
  <c r="D877"/>
  <c r="D878"/>
  <c r="D879"/>
  <c r="D880"/>
  <c r="D881"/>
  <c r="D882"/>
  <c r="D883"/>
  <c r="D884"/>
  <c r="D885"/>
  <c r="D886"/>
  <c r="D888"/>
  <c r="D889"/>
  <c r="D890"/>
  <c r="D891"/>
  <c r="D892"/>
  <c r="I461"/>
  <c r="D40" i="30" s="1"/>
  <c r="I460" i="28"/>
  <c r="I459"/>
  <c r="I458"/>
  <c r="I457"/>
  <c r="I456"/>
  <c r="I455"/>
  <c r="I454"/>
  <c r="I453"/>
  <c r="I452"/>
  <c r="I451"/>
  <c r="I450"/>
  <c r="I449"/>
  <c r="I448"/>
  <c r="I447"/>
  <c r="D99" i="30" s="1"/>
  <c r="I446" i="28"/>
  <c r="I445"/>
  <c r="I444"/>
  <c r="I443"/>
  <c r="I442"/>
  <c r="I441"/>
  <c r="I440"/>
  <c r="I439"/>
  <c r="I438"/>
  <c r="I437"/>
  <c r="I436"/>
  <c r="I435"/>
  <c r="I434"/>
  <c r="I433"/>
  <c r="I432"/>
  <c r="I431"/>
  <c r="I430"/>
  <c r="I429"/>
  <c r="I428"/>
  <c r="I427"/>
  <c r="I426"/>
  <c r="I425"/>
  <c r="I424"/>
  <c r="I423"/>
  <c r="I422"/>
  <c r="I421"/>
  <c r="I420"/>
  <c r="D117" i="30" s="1"/>
  <c r="I419" i="28"/>
  <c r="I418"/>
  <c r="I417"/>
  <c r="I416"/>
  <c r="I415"/>
  <c r="I414"/>
  <c r="I413"/>
  <c r="I412"/>
  <c r="I411"/>
  <c r="I410"/>
  <c r="I409"/>
  <c r="I408"/>
  <c r="I407"/>
  <c r="I406"/>
  <c r="I405"/>
  <c r="I404"/>
  <c r="I403"/>
  <c r="I402"/>
  <c r="I401"/>
  <c r="I400"/>
  <c r="I399"/>
  <c r="I398"/>
  <c r="I397"/>
  <c r="D98" i="30" s="1"/>
  <c r="I396" i="28"/>
  <c r="I395"/>
  <c r="I394"/>
  <c r="I393"/>
  <c r="I392"/>
  <c r="I391"/>
  <c r="I390"/>
  <c r="I389"/>
  <c r="I388"/>
  <c r="D116" i="30" s="1"/>
  <c r="I387" i="28"/>
  <c r="D35" i="30" s="1"/>
  <c r="I386" i="28"/>
  <c r="I385"/>
  <c r="I384"/>
  <c r="I383"/>
  <c r="I382"/>
  <c r="I381"/>
  <c r="I380"/>
  <c r="I379"/>
  <c r="I378"/>
  <c r="I377"/>
  <c r="I376"/>
  <c r="I375"/>
  <c r="I374"/>
  <c r="I373"/>
  <c r="I372"/>
  <c r="I371"/>
  <c r="I370"/>
  <c r="I369"/>
  <c r="I368"/>
  <c r="I367"/>
  <c r="D102" i="30" s="1"/>
  <c r="I366" i="28"/>
  <c r="I365"/>
  <c r="I364"/>
  <c r="I363"/>
  <c r="I362"/>
  <c r="I361"/>
  <c r="I360"/>
  <c r="I359"/>
  <c r="I358"/>
  <c r="I357"/>
  <c r="I356"/>
  <c r="I355"/>
  <c r="I354"/>
  <c r="D115" i="30" s="1"/>
  <c r="I353" i="28"/>
  <c r="I352"/>
  <c r="I351"/>
  <c r="I350"/>
  <c r="I349"/>
  <c r="I348"/>
  <c r="I347"/>
  <c r="I346"/>
  <c r="I345"/>
  <c r="I344"/>
  <c r="I343"/>
  <c r="I342"/>
  <c r="I341"/>
  <c r="I340"/>
  <c r="I339"/>
  <c r="I338"/>
  <c r="I337"/>
  <c r="I336"/>
  <c r="I335"/>
  <c r="I334"/>
  <c r="I333"/>
  <c r="I332"/>
  <c r="I331"/>
  <c r="D114" i="30" s="1"/>
  <c r="I330" i="28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D110" i="30" s="1"/>
  <c r="I308" i="28"/>
  <c r="D38" i="30" s="1"/>
  <c r="I307" i="28"/>
  <c r="I306"/>
  <c r="I305"/>
  <c r="I304"/>
  <c r="I303"/>
  <c r="I302"/>
  <c r="I301"/>
  <c r="I300"/>
  <c r="I299"/>
  <c r="I298"/>
  <c r="I297"/>
  <c r="I296"/>
  <c r="I295"/>
  <c r="D109" i="30" s="1"/>
  <c r="I294" i="28"/>
  <c r="I293"/>
  <c r="I292"/>
  <c r="I291"/>
  <c r="I290"/>
  <c r="I289"/>
  <c r="I288"/>
  <c r="I287"/>
  <c r="I286"/>
  <c r="I285"/>
  <c r="D113" i="30" s="1"/>
  <c r="I284" i="28"/>
  <c r="I283"/>
  <c r="I282"/>
  <c r="I281"/>
  <c r="I280"/>
  <c r="I279"/>
  <c r="I278"/>
  <c r="I277"/>
  <c r="I276"/>
  <c r="I275"/>
  <c r="I274"/>
  <c r="I273"/>
  <c r="I272"/>
  <c r="I271"/>
  <c r="I270"/>
  <c r="I269"/>
  <c r="D100" i="30" s="1"/>
  <c r="I268" i="28"/>
  <c r="D37" i="30" s="1"/>
  <c r="I267" i="28"/>
  <c r="I266"/>
  <c r="I265"/>
  <c r="I264"/>
  <c r="I263"/>
  <c r="I262"/>
  <c r="I261"/>
  <c r="I260"/>
  <c r="I259"/>
  <c r="I258"/>
  <c r="D112" i="30" s="1"/>
  <c r="I257" i="28"/>
  <c r="I256"/>
  <c r="I255"/>
  <c r="I254"/>
  <c r="I253"/>
  <c r="I252"/>
  <c r="I251"/>
  <c r="I250"/>
  <c r="I249"/>
  <c r="I248"/>
  <c r="D97" i="30" s="1"/>
  <c r="I247" i="28"/>
  <c r="I246"/>
  <c r="I245"/>
  <c r="I244"/>
  <c r="I243"/>
  <c r="I242"/>
  <c r="I241"/>
  <c r="I240"/>
  <c r="I239"/>
  <c r="I238"/>
  <c r="I237"/>
  <c r="D111" i="30" s="1"/>
  <c r="I236" i="28"/>
  <c r="D36" i="30"/>
  <c r="I235" i="28"/>
  <c r="I234"/>
  <c r="I233"/>
  <c r="I232"/>
  <c r="I231"/>
  <c r="I230"/>
  <c r="I229"/>
  <c r="I228"/>
  <c r="I227"/>
  <c r="I226"/>
  <c r="I225"/>
  <c r="I224"/>
  <c r="I223"/>
  <c r="I222"/>
  <c r="I221"/>
  <c r="I220"/>
  <c r="D108" i="30" s="1"/>
  <c r="I219" i="28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D94" i="30" s="1"/>
  <c r="I200" i="28"/>
  <c r="D34" i="30" s="1"/>
  <c r="I199" i="28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D92" i="30" s="1"/>
  <c r="I176" i="28"/>
  <c r="I175"/>
  <c r="I174"/>
  <c r="I173"/>
  <c r="I172"/>
  <c r="I171"/>
  <c r="I170"/>
  <c r="I169"/>
  <c r="I168"/>
  <c r="I167"/>
  <c r="I166"/>
  <c r="D90" i="30" s="1"/>
  <c r="I165" i="28"/>
  <c r="I164"/>
  <c r="I163"/>
  <c r="I162"/>
  <c r="I161"/>
  <c r="I160"/>
  <c r="I159"/>
  <c r="I158"/>
  <c r="I157"/>
  <c r="I156"/>
  <c r="D103" i="30" s="1"/>
  <c r="I155" i="28"/>
  <c r="I154"/>
  <c r="I153"/>
  <c r="I152"/>
  <c r="I151"/>
  <c r="I150"/>
  <c r="I149"/>
  <c r="D96" i="30" s="1"/>
  <c r="I148" i="28"/>
  <c r="D31" i="30" s="1"/>
  <c r="I147" i="28"/>
  <c r="I146"/>
  <c r="I145"/>
  <c r="I144"/>
  <c r="I143"/>
  <c r="I142"/>
  <c r="I141"/>
  <c r="I140"/>
  <c r="I139"/>
  <c r="I138"/>
  <c r="I137"/>
  <c r="I136"/>
  <c r="I135"/>
  <c r="I134"/>
  <c r="D106" i="30" s="1"/>
  <c r="I133" i="28"/>
  <c r="I132"/>
  <c r="I131"/>
  <c r="I130"/>
  <c r="I129"/>
  <c r="I128"/>
  <c r="I127"/>
  <c r="I126"/>
  <c r="I125"/>
  <c r="D105" i="30" s="1"/>
  <c r="I124" i="28"/>
  <c r="D39" i="30" s="1"/>
  <c r="I123" i="28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D91" i="30" s="1"/>
  <c r="I103" i="28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D107" i="30" s="1"/>
  <c r="I83" i="28"/>
  <c r="D32" i="30" s="1"/>
  <c r="I82" i="28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D101" i="30" s="1"/>
  <c r="I62" i="28"/>
  <c r="I61"/>
  <c r="I60"/>
  <c r="I59"/>
  <c r="I58"/>
  <c r="I57"/>
  <c r="I56"/>
  <c r="I55"/>
  <c r="I54"/>
  <c r="I53"/>
  <c r="I52"/>
  <c r="I51"/>
  <c r="D104" i="30" s="1"/>
  <c r="I50" i="28"/>
  <c r="I49"/>
  <c r="I48"/>
  <c r="I47"/>
  <c r="I46"/>
  <c r="I45"/>
  <c r="I44"/>
  <c r="I43"/>
  <c r="I42"/>
  <c r="I41"/>
  <c r="I40"/>
  <c r="I39"/>
  <c r="I38"/>
  <c r="I37"/>
  <c r="I36"/>
  <c r="D93" i="30" s="1"/>
  <c r="I35" i="28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D95" i="30" s="1"/>
  <c r="I6" i="28"/>
  <c r="D33" i="30" s="1"/>
  <c r="D461" i="28"/>
  <c r="D81" i="30" s="1"/>
  <c r="D460" i="28"/>
  <c r="D459"/>
  <c r="D458"/>
  <c r="D457"/>
  <c r="D456"/>
  <c r="D455"/>
  <c r="D454"/>
  <c r="D453"/>
  <c r="D452"/>
  <c r="D451"/>
  <c r="D450"/>
  <c r="D449"/>
  <c r="D448"/>
  <c r="D447"/>
  <c r="D63" i="30" s="1"/>
  <c r="D446" i="28"/>
  <c r="D445"/>
  <c r="D444"/>
  <c r="D443"/>
  <c r="D442"/>
  <c r="D441"/>
  <c r="D440"/>
  <c r="D439"/>
  <c r="D438"/>
  <c r="D437"/>
  <c r="D436"/>
  <c r="D435"/>
  <c r="D434"/>
  <c r="D433"/>
  <c r="D432"/>
  <c r="D431"/>
  <c r="D430"/>
  <c r="D429"/>
  <c r="D428"/>
  <c r="D427"/>
  <c r="D426"/>
  <c r="D425"/>
  <c r="D424"/>
  <c r="D423"/>
  <c r="D422"/>
  <c r="D421"/>
  <c r="D420"/>
  <c r="D80" i="30" s="1"/>
  <c r="D419" i="28"/>
  <c r="D418"/>
  <c r="D417"/>
  <c r="D416"/>
  <c r="D415"/>
  <c r="D414"/>
  <c r="D413"/>
  <c r="D412"/>
  <c r="D411"/>
  <c r="D410"/>
  <c r="D409"/>
  <c r="D408"/>
  <c r="D407"/>
  <c r="D406"/>
  <c r="D405"/>
  <c r="D404"/>
  <c r="D403"/>
  <c r="D402"/>
  <c r="D401"/>
  <c r="D400"/>
  <c r="D399"/>
  <c r="D398"/>
  <c r="D397"/>
  <c r="D62" i="30" s="1"/>
  <c r="D396" i="28"/>
  <c r="D395"/>
  <c r="D394"/>
  <c r="D393"/>
  <c r="D392"/>
  <c r="D391"/>
  <c r="D390"/>
  <c r="D389"/>
  <c r="D388"/>
  <c r="D79" i="30" s="1"/>
  <c r="D387" i="28"/>
  <c r="D12" i="30" s="1"/>
  <c r="D386" i="28"/>
  <c r="D385"/>
  <c r="D384"/>
  <c r="D383"/>
  <c r="D382"/>
  <c r="D381"/>
  <c r="D380"/>
  <c r="D379"/>
  <c r="D378"/>
  <c r="D377"/>
  <c r="D376"/>
  <c r="D375"/>
  <c r="D374"/>
  <c r="D373"/>
  <c r="D372"/>
  <c r="D371"/>
  <c r="D370"/>
  <c r="D369"/>
  <c r="D368"/>
  <c r="D367"/>
  <c r="D65" i="30" s="1"/>
  <c r="D366" i="28"/>
  <c r="D365"/>
  <c r="D364"/>
  <c r="D363"/>
  <c r="D362"/>
  <c r="D361"/>
  <c r="D360"/>
  <c r="D359"/>
  <c r="D358"/>
  <c r="D357"/>
  <c r="D356"/>
  <c r="D355"/>
  <c r="D354"/>
  <c r="D78" i="30" s="1"/>
  <c r="D353" i="28"/>
  <c r="D352"/>
  <c r="D351"/>
  <c r="D350"/>
  <c r="D349"/>
  <c r="D348"/>
  <c r="D347"/>
  <c r="D346"/>
  <c r="D345"/>
  <c r="D344"/>
  <c r="D343"/>
  <c r="D342"/>
  <c r="D341"/>
  <c r="D340"/>
  <c r="D339"/>
  <c r="D338"/>
  <c r="D337"/>
  <c r="D336"/>
  <c r="D335"/>
  <c r="D334"/>
  <c r="D333"/>
  <c r="D332"/>
  <c r="D331"/>
  <c r="D77" i="30" s="1"/>
  <c r="D330" i="28"/>
  <c r="D329"/>
  <c r="D328"/>
  <c r="D327"/>
  <c r="D326"/>
  <c r="D325"/>
  <c r="D324"/>
  <c r="D323"/>
  <c r="D322"/>
  <c r="D321"/>
  <c r="D320"/>
  <c r="D319"/>
  <c r="D318"/>
  <c r="D317"/>
  <c r="D316"/>
  <c r="D315"/>
  <c r="D314"/>
  <c r="D313"/>
  <c r="D312"/>
  <c r="D311"/>
  <c r="D310"/>
  <c r="D309"/>
  <c r="D76" i="30" s="1"/>
  <c r="D308" i="28"/>
  <c r="D15" i="30" s="1"/>
  <c r="D307" i="28"/>
  <c r="D306"/>
  <c r="D305"/>
  <c r="D304"/>
  <c r="D303"/>
  <c r="D302"/>
  <c r="D301"/>
  <c r="D300"/>
  <c r="D299"/>
  <c r="D298"/>
  <c r="D297"/>
  <c r="D296"/>
  <c r="D295"/>
  <c r="D75" i="30" s="1"/>
  <c r="D294" i="28"/>
  <c r="D293"/>
  <c r="D292"/>
  <c r="D291"/>
  <c r="D290"/>
  <c r="D289"/>
  <c r="D288"/>
  <c r="D287"/>
  <c r="D286"/>
  <c r="D285"/>
  <c r="D69" i="30" s="1"/>
  <c r="D284" i="28"/>
  <c r="D283"/>
  <c r="D282"/>
  <c r="D281"/>
  <c r="D280"/>
  <c r="D279"/>
  <c r="D278"/>
  <c r="D277"/>
  <c r="D276"/>
  <c r="D275"/>
  <c r="D274"/>
  <c r="D273"/>
  <c r="D272"/>
  <c r="D271"/>
  <c r="D270"/>
  <c r="D269"/>
  <c r="D59" i="30" s="1"/>
  <c r="D268" i="28"/>
  <c r="D11" i="30" s="1"/>
  <c r="D267" i="28"/>
  <c r="D266"/>
  <c r="D265"/>
  <c r="D264"/>
  <c r="D263"/>
  <c r="D262"/>
  <c r="D261"/>
  <c r="D260"/>
  <c r="D259"/>
  <c r="D258"/>
  <c r="D74" i="30" s="1"/>
  <c r="D257" i="28"/>
  <c r="D256"/>
  <c r="D255"/>
  <c r="D254"/>
  <c r="D253"/>
  <c r="D252"/>
  <c r="D251"/>
  <c r="D250"/>
  <c r="D249"/>
  <c r="D248"/>
  <c r="D61" i="30" s="1"/>
  <c r="D247" i="28"/>
  <c r="D246"/>
  <c r="D245"/>
  <c r="D244"/>
  <c r="D243"/>
  <c r="D242"/>
  <c r="D241"/>
  <c r="D240"/>
  <c r="D239"/>
  <c r="D238"/>
  <c r="D237"/>
  <c r="D73" i="30" s="1"/>
  <c r="D236" i="28"/>
  <c r="D13" i="30" s="1"/>
  <c r="D235" i="28"/>
  <c r="D234"/>
  <c r="D233"/>
  <c r="D232"/>
  <c r="D231"/>
  <c r="D230"/>
  <c r="D229"/>
  <c r="D228"/>
  <c r="D227"/>
  <c r="D226"/>
  <c r="D225"/>
  <c r="D224"/>
  <c r="D223"/>
  <c r="D222"/>
  <c r="D221"/>
  <c r="D220"/>
  <c r="D72" i="30" s="1"/>
  <c r="D219" i="28"/>
  <c r="D218"/>
  <c r="D217"/>
  <c r="D216"/>
  <c r="D215"/>
  <c r="D214"/>
  <c r="D213"/>
  <c r="D212"/>
  <c r="D211"/>
  <c r="D210"/>
  <c r="D209"/>
  <c r="D208"/>
  <c r="D207"/>
  <c r="D206"/>
  <c r="D205"/>
  <c r="D204"/>
  <c r="D203"/>
  <c r="D202"/>
  <c r="D201"/>
  <c r="D57" i="30" s="1"/>
  <c r="D200" i="28"/>
  <c r="D10" i="30"/>
  <c r="D199" i="28"/>
  <c r="D198"/>
  <c r="D197"/>
  <c r="D196"/>
  <c r="D195"/>
  <c r="D194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55" i="30" s="1"/>
  <c r="D176" i="28"/>
  <c r="D175"/>
  <c r="D174"/>
  <c r="D173"/>
  <c r="D172"/>
  <c r="D171"/>
  <c r="D170"/>
  <c r="D169"/>
  <c r="D168"/>
  <c r="D167"/>
  <c r="D166"/>
  <c r="D53" i="30" s="1"/>
  <c r="D165" i="28"/>
  <c r="D164"/>
  <c r="D163"/>
  <c r="D162"/>
  <c r="D161"/>
  <c r="D160"/>
  <c r="D159"/>
  <c r="D158"/>
  <c r="D157"/>
  <c r="D156"/>
  <c r="D71" i="30" s="1"/>
  <c r="D155" i="28"/>
  <c r="D154"/>
  <c r="D153"/>
  <c r="D152"/>
  <c r="D151"/>
  <c r="D150"/>
  <c r="D149"/>
  <c r="D60" i="30" s="1"/>
  <c r="D148" i="28"/>
  <c r="D7" i="30"/>
  <c r="D147" i="28"/>
  <c r="D146"/>
  <c r="D145"/>
  <c r="D144"/>
  <c r="D143"/>
  <c r="D142"/>
  <c r="D141"/>
  <c r="D140"/>
  <c r="D139"/>
  <c r="D138"/>
  <c r="D137"/>
  <c r="D136"/>
  <c r="D135"/>
  <c r="D134"/>
  <c r="D68" i="30" s="1"/>
  <c r="D133" i="28"/>
  <c r="D132"/>
  <c r="D131"/>
  <c r="D130"/>
  <c r="D129"/>
  <c r="D128"/>
  <c r="D127"/>
  <c r="D126"/>
  <c r="D125"/>
  <c r="D67" i="30" s="1"/>
  <c r="D124" i="28"/>
  <c r="D14" i="30" s="1"/>
  <c r="D123" i="28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54" i="30" s="1"/>
  <c r="D103" i="28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70" i="30" s="1"/>
  <c r="D83" i="28"/>
  <c r="D8" i="30"/>
  <c r="D82" i="28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4" i="30" s="1"/>
  <c r="D62" i="28"/>
  <c r="D61"/>
  <c r="D60"/>
  <c r="D59"/>
  <c r="D58"/>
  <c r="D57"/>
  <c r="D56"/>
  <c r="D55"/>
  <c r="D54"/>
  <c r="D53"/>
  <c r="D52"/>
  <c r="D51"/>
  <c r="D66" i="30" s="1"/>
  <c r="D50" i="28"/>
  <c r="D49"/>
  <c r="D48"/>
  <c r="D47"/>
  <c r="D46"/>
  <c r="D45"/>
  <c r="D44"/>
  <c r="D43"/>
  <c r="D42"/>
  <c r="D41"/>
  <c r="D40"/>
  <c r="D39"/>
  <c r="D38"/>
  <c r="D37"/>
  <c r="D36"/>
  <c r="D56" i="30" s="1"/>
  <c r="D35" i="28"/>
  <c r="D34"/>
  <c r="D33"/>
  <c r="D32"/>
  <c r="D31"/>
  <c r="D30"/>
  <c r="D29"/>
  <c r="D28"/>
  <c r="D27"/>
  <c r="D26"/>
  <c r="D25"/>
  <c r="D24"/>
  <c r="D23"/>
  <c r="D22"/>
  <c r="D9"/>
  <c r="D21"/>
  <c r="D20"/>
  <c r="D19"/>
  <c r="D18"/>
  <c r="D8"/>
  <c r="D17"/>
  <c r="D16"/>
  <c r="D15"/>
  <c r="D14"/>
  <c r="D13"/>
  <c r="D12"/>
  <c r="D11"/>
  <c r="D10"/>
  <c r="D7"/>
  <c r="D58" i="30" s="1"/>
  <c r="D6" i="28"/>
  <c r="D9" i="30" s="1"/>
  <c r="C218" i="33" l="1"/>
  <c r="B72"/>
  <c r="D37"/>
  <c r="E37" s="1"/>
  <c r="D36"/>
  <c r="E36" s="1"/>
  <c r="D35"/>
  <c r="E35" s="1"/>
  <c r="D34"/>
  <c r="E34" s="1"/>
  <c r="A74"/>
  <c r="C135" i="24" s="1"/>
  <c r="A78" i="33"/>
  <c r="A82"/>
  <c r="C96" i="24"/>
  <c r="A205" i="33"/>
  <c r="A189"/>
  <c r="A173"/>
  <c r="A157"/>
  <c r="A141"/>
  <c r="A125"/>
  <c r="A109"/>
  <c r="A93"/>
  <c r="A77"/>
  <c r="D218"/>
  <c r="E218" s="1"/>
  <c r="C72"/>
  <c r="A69"/>
  <c r="B38"/>
  <c r="D22"/>
  <c r="A84"/>
  <c r="A88"/>
  <c r="A92"/>
  <c r="A96"/>
  <c r="A100"/>
  <c r="A104"/>
  <c r="A108"/>
  <c r="A112"/>
  <c r="A116"/>
  <c r="A120"/>
  <c r="A124"/>
  <c r="A128"/>
  <c r="A132"/>
  <c r="A136"/>
  <c r="A140"/>
  <c r="A144"/>
  <c r="A148"/>
  <c r="A152"/>
  <c r="A156"/>
  <c r="A160"/>
  <c r="A164"/>
  <c r="A168"/>
  <c r="A172"/>
  <c r="A176"/>
  <c r="A180"/>
  <c r="A184"/>
  <c r="A188"/>
  <c r="A192"/>
  <c r="A196"/>
  <c r="A200"/>
  <c r="A204"/>
  <c r="A208"/>
  <c r="A212"/>
  <c r="A216"/>
  <c r="C95" i="24"/>
  <c r="A209" i="33"/>
  <c r="A193"/>
  <c r="A177"/>
  <c r="A161"/>
  <c r="A145"/>
  <c r="A129"/>
  <c r="A113"/>
  <c r="A97"/>
  <c r="A81"/>
  <c r="A218"/>
  <c r="D72"/>
  <c r="A70"/>
  <c r="C38"/>
  <c r="B37"/>
  <c r="B36"/>
  <c r="B35"/>
  <c r="B34"/>
  <c r="A76"/>
  <c r="A80"/>
  <c r="C136" i="24" s="1"/>
  <c r="A83" i="33"/>
  <c r="A87"/>
  <c r="A91"/>
  <c r="A95"/>
  <c r="A99"/>
  <c r="A103"/>
  <c r="A107"/>
  <c r="A111"/>
  <c r="A115"/>
  <c r="A119"/>
  <c r="A123"/>
  <c r="A127"/>
  <c r="A131"/>
  <c r="A135"/>
  <c r="A139"/>
  <c r="A143"/>
  <c r="A147"/>
  <c r="A151"/>
  <c r="A155"/>
  <c r="A159"/>
  <c r="A163"/>
  <c r="A167"/>
  <c r="A171"/>
  <c r="A175"/>
  <c r="A179"/>
  <c r="A183"/>
  <c r="A187"/>
  <c r="A191"/>
  <c r="A195"/>
  <c r="A199"/>
  <c r="A203"/>
  <c r="A207"/>
  <c r="A211"/>
  <c r="A215"/>
  <c r="A213"/>
  <c r="A197"/>
  <c r="A181"/>
  <c r="A165"/>
  <c r="A149"/>
  <c r="A133"/>
  <c r="A117"/>
  <c r="A101"/>
  <c r="A85"/>
  <c r="B218"/>
  <c r="A72"/>
  <c r="D38"/>
  <c r="E38" s="1"/>
  <c r="C37"/>
  <c r="C36"/>
  <c r="C35"/>
  <c r="C34"/>
  <c r="A75"/>
  <c r="A79"/>
  <c r="A73"/>
  <c r="C134" i="24" s="1"/>
  <c r="A86" i="33"/>
  <c r="A90"/>
  <c r="A94"/>
  <c r="A98"/>
  <c r="A102"/>
  <c r="A106"/>
  <c r="A110"/>
  <c r="A114"/>
  <c r="A118"/>
  <c r="A122"/>
  <c r="A126"/>
  <c r="A130"/>
  <c r="A134"/>
  <c r="A138"/>
  <c r="A142"/>
  <c r="A146"/>
  <c r="A150"/>
  <c r="A154"/>
  <c r="A158"/>
  <c r="A162"/>
  <c r="A166"/>
  <c r="A170"/>
  <c r="A174"/>
  <c r="A178"/>
  <c r="A182"/>
  <c r="A186"/>
  <c r="A190"/>
  <c r="A194"/>
  <c r="A198"/>
  <c r="A202"/>
  <c r="A206"/>
  <c r="A210"/>
  <c r="A214"/>
  <c r="A217"/>
  <c r="A201"/>
  <c r="A185"/>
  <c r="A169"/>
  <c r="A153"/>
  <c r="A137"/>
  <c r="A121"/>
  <c r="A105"/>
  <c r="A89"/>
  <c r="D217"/>
  <c r="E217" s="1"/>
  <c r="C94"/>
  <c r="B173"/>
  <c r="D120"/>
  <c r="E120" s="1"/>
  <c r="C215"/>
  <c r="B107"/>
  <c r="D106"/>
  <c r="E106" s="1"/>
  <c r="C214"/>
  <c r="B140"/>
  <c r="D212"/>
  <c r="E212" s="1"/>
  <c r="C105"/>
  <c r="B211"/>
  <c r="D210"/>
  <c r="E210" s="1"/>
  <c r="C209"/>
  <c r="B208"/>
  <c r="D139"/>
  <c r="E139" s="1"/>
  <c r="C207"/>
  <c r="B206"/>
  <c r="D204"/>
  <c r="E204" s="1"/>
  <c r="C128"/>
  <c r="B100"/>
  <c r="D203"/>
  <c r="E203" s="1"/>
  <c r="C138"/>
  <c r="B202"/>
  <c r="D137"/>
  <c r="E137" s="1"/>
  <c r="C136"/>
  <c r="B200"/>
  <c r="D198"/>
  <c r="E198" s="1"/>
  <c r="C111"/>
  <c r="B171"/>
  <c r="D97"/>
  <c r="E97" s="1"/>
  <c r="C96"/>
  <c r="B197"/>
  <c r="D124"/>
  <c r="E124" s="1"/>
  <c r="C80"/>
  <c r="B83"/>
  <c r="D110"/>
  <c r="E110" s="1"/>
  <c r="C196"/>
  <c r="B76"/>
  <c r="D99"/>
  <c r="E99" s="1"/>
  <c r="C168"/>
  <c r="B95"/>
  <c r="D166"/>
  <c r="E166" s="1"/>
  <c r="C165"/>
  <c r="B86"/>
  <c r="D164"/>
  <c r="E164" s="1"/>
  <c r="C98"/>
  <c r="B127"/>
  <c r="D163"/>
  <c r="E163" s="1"/>
  <c r="C162"/>
  <c r="B103"/>
  <c r="D135"/>
  <c r="E135" s="1"/>
  <c r="C85"/>
  <c r="B87"/>
  <c r="D160"/>
  <c r="E160" s="1"/>
  <c r="C114"/>
  <c r="B159"/>
  <c r="D157"/>
  <c r="E157" s="1"/>
  <c r="C109"/>
  <c r="B102"/>
  <c r="D123"/>
  <c r="E123" s="1"/>
  <c r="C104"/>
  <c r="B156"/>
  <c r="D73"/>
  <c r="E73" s="1"/>
  <c r="C192"/>
  <c r="B191"/>
  <c r="D155"/>
  <c r="E155" s="1"/>
  <c r="C126"/>
  <c r="B189"/>
  <c r="D153"/>
  <c r="E153" s="1"/>
  <c r="C152"/>
  <c r="B89"/>
  <c r="D151"/>
  <c r="E151" s="1"/>
  <c r="C150"/>
  <c r="B188"/>
  <c r="D108"/>
  <c r="E108" s="1"/>
  <c r="C186"/>
  <c r="B149"/>
  <c r="D185"/>
  <c r="E185" s="1"/>
  <c r="C117"/>
  <c r="B74"/>
  <c r="D148"/>
  <c r="E148" s="1"/>
  <c r="C147"/>
  <c r="B134"/>
  <c r="D133"/>
  <c r="E133" s="1"/>
  <c r="C88"/>
  <c r="B184"/>
  <c r="D144"/>
  <c r="E144" s="1"/>
  <c r="C125"/>
  <c r="B113"/>
  <c r="D143"/>
  <c r="E143" s="1"/>
  <c r="C112"/>
  <c r="B77"/>
  <c r="D142"/>
  <c r="E142" s="1"/>
  <c r="C141"/>
  <c r="B78"/>
  <c r="D182"/>
  <c r="E182" s="1"/>
  <c r="C181"/>
  <c r="B180"/>
  <c r="D179"/>
  <c r="E179" s="1"/>
  <c r="C178"/>
  <c r="B177"/>
  <c r="D101"/>
  <c r="E101" s="1"/>
  <c r="C131"/>
  <c r="B118"/>
  <c r="D130"/>
  <c r="E130" s="1"/>
  <c r="C75"/>
  <c r="B84"/>
  <c r="B129"/>
  <c r="D94"/>
  <c r="E94" s="1"/>
  <c r="C173"/>
  <c r="B216"/>
  <c r="D215"/>
  <c r="E215" s="1"/>
  <c r="C107"/>
  <c r="B90"/>
  <c r="D214"/>
  <c r="E214" s="1"/>
  <c r="C140"/>
  <c r="B213"/>
  <c r="D105"/>
  <c r="E105" s="1"/>
  <c r="C211"/>
  <c r="B92"/>
  <c r="D209"/>
  <c r="E209" s="1"/>
  <c r="C208"/>
  <c r="B119"/>
  <c r="D207"/>
  <c r="E207" s="1"/>
  <c r="C206"/>
  <c r="B205"/>
  <c r="D128"/>
  <c r="E128" s="1"/>
  <c r="C100"/>
  <c r="B172"/>
  <c r="D138"/>
  <c r="E138" s="1"/>
  <c r="C202"/>
  <c r="B201"/>
  <c r="D136"/>
  <c r="E136" s="1"/>
  <c r="C200"/>
  <c r="B199"/>
  <c r="D111"/>
  <c r="E111" s="1"/>
  <c r="C171"/>
  <c r="B170"/>
  <c r="D96"/>
  <c r="E96" s="1"/>
  <c r="C197"/>
  <c r="B91"/>
  <c r="D80"/>
  <c r="E80" s="1"/>
  <c r="C83"/>
  <c r="B169"/>
  <c r="D196"/>
  <c r="E196" s="1"/>
  <c r="C76"/>
  <c r="B115"/>
  <c r="D168"/>
  <c r="E168" s="1"/>
  <c r="C95"/>
  <c r="B167"/>
  <c r="D165"/>
  <c r="E165" s="1"/>
  <c r="C86"/>
  <c r="B82"/>
  <c r="D98"/>
  <c r="E98" s="1"/>
  <c r="C127"/>
  <c r="B195"/>
  <c r="D162"/>
  <c r="E162" s="1"/>
  <c r="C103"/>
  <c r="B194"/>
  <c r="D85"/>
  <c r="E85" s="1"/>
  <c r="C87"/>
  <c r="B161"/>
  <c r="D114"/>
  <c r="E114" s="1"/>
  <c r="C159"/>
  <c r="B158"/>
  <c r="D109"/>
  <c r="E109" s="1"/>
  <c r="C102"/>
  <c r="B193"/>
  <c r="D104"/>
  <c r="E104" s="1"/>
  <c r="C156"/>
  <c r="B81"/>
  <c r="D192"/>
  <c r="E192" s="1"/>
  <c r="C191"/>
  <c r="B190"/>
  <c r="D126"/>
  <c r="E126" s="1"/>
  <c r="C189"/>
  <c r="B154"/>
  <c r="D152"/>
  <c r="E152" s="1"/>
  <c r="C89"/>
  <c r="B122"/>
  <c r="D150"/>
  <c r="E150" s="1"/>
  <c r="C188"/>
  <c r="B187"/>
  <c r="D186"/>
  <c r="E186" s="1"/>
  <c r="C149"/>
  <c r="B79"/>
  <c r="D117"/>
  <c r="E117" s="1"/>
  <c r="C74"/>
  <c r="B93"/>
  <c r="D147"/>
  <c r="E147" s="1"/>
  <c r="C134"/>
  <c r="B146"/>
  <c r="D88"/>
  <c r="E88" s="1"/>
  <c r="C184"/>
  <c r="B145"/>
  <c r="D125"/>
  <c r="E125" s="1"/>
  <c r="C113"/>
  <c r="B121"/>
  <c r="D112"/>
  <c r="E112" s="1"/>
  <c r="C77"/>
  <c r="B116"/>
  <c r="D141"/>
  <c r="E141" s="1"/>
  <c r="C78"/>
  <c r="B183"/>
  <c r="D181"/>
  <c r="E181" s="1"/>
  <c r="C180"/>
  <c r="B132"/>
  <c r="D178"/>
  <c r="E178" s="1"/>
  <c r="C177"/>
  <c r="B176"/>
  <c r="D131"/>
  <c r="E131" s="1"/>
  <c r="C118"/>
  <c r="B175"/>
  <c r="D75"/>
  <c r="E75" s="1"/>
  <c r="C84"/>
  <c r="B174"/>
  <c r="C129"/>
  <c r="B217"/>
  <c r="D173"/>
  <c r="E173" s="1"/>
  <c r="C216"/>
  <c r="B120"/>
  <c r="D107"/>
  <c r="E107" s="1"/>
  <c r="C90"/>
  <c r="B106"/>
  <c r="D140"/>
  <c r="E140" s="1"/>
  <c r="C213"/>
  <c r="B212"/>
  <c r="D211"/>
  <c r="E211" s="1"/>
  <c r="C92"/>
  <c r="B210"/>
  <c r="D208"/>
  <c r="E208" s="1"/>
  <c r="C119"/>
  <c r="B139"/>
  <c r="D206"/>
  <c r="E206" s="1"/>
  <c r="C205"/>
  <c r="B204"/>
  <c r="D100"/>
  <c r="E100" s="1"/>
  <c r="C172"/>
  <c r="B203"/>
  <c r="D202"/>
  <c r="E202" s="1"/>
  <c r="C201"/>
  <c r="B137"/>
  <c r="D200"/>
  <c r="E200" s="1"/>
  <c r="C199"/>
  <c r="B198"/>
  <c r="D171"/>
  <c r="E171" s="1"/>
  <c r="C170"/>
  <c r="B97"/>
  <c r="D197"/>
  <c r="E197" s="1"/>
  <c r="C91"/>
  <c r="B124"/>
  <c r="D83"/>
  <c r="E83" s="1"/>
  <c r="C169"/>
  <c r="B110"/>
  <c r="D76"/>
  <c r="E76" s="1"/>
  <c r="C115"/>
  <c r="B99"/>
  <c r="D95"/>
  <c r="E95" s="1"/>
  <c r="C167"/>
  <c r="B166"/>
  <c r="D86"/>
  <c r="E86" s="1"/>
  <c r="C82"/>
  <c r="B164"/>
  <c r="D127"/>
  <c r="E127" s="1"/>
  <c r="C195"/>
  <c r="B163"/>
  <c r="D103"/>
  <c r="E103" s="1"/>
  <c r="C194"/>
  <c r="B135"/>
  <c r="D87"/>
  <c r="E87" s="1"/>
  <c r="C161"/>
  <c r="B160"/>
  <c r="D159"/>
  <c r="E159" s="1"/>
  <c r="C158"/>
  <c r="B157"/>
  <c r="D102"/>
  <c r="E102" s="1"/>
  <c r="C193"/>
  <c r="B123"/>
  <c r="D156"/>
  <c r="E156" s="1"/>
  <c r="C81"/>
  <c r="B73"/>
  <c r="D191"/>
  <c r="E191" s="1"/>
  <c r="C190"/>
  <c r="B155"/>
  <c r="D189"/>
  <c r="E189" s="1"/>
  <c r="C154"/>
  <c r="B153"/>
  <c r="D89"/>
  <c r="E89" s="1"/>
  <c r="C122"/>
  <c r="B151"/>
  <c r="D188"/>
  <c r="E188" s="1"/>
  <c r="C187"/>
  <c r="B108"/>
  <c r="D149"/>
  <c r="E149" s="1"/>
  <c r="C79"/>
  <c r="B185"/>
  <c r="D74"/>
  <c r="E74" s="1"/>
  <c r="C93"/>
  <c r="B148"/>
  <c r="D134"/>
  <c r="E134" s="1"/>
  <c r="C146"/>
  <c r="B133"/>
  <c r="D184"/>
  <c r="E184" s="1"/>
  <c r="C145"/>
  <c r="B144"/>
  <c r="D113"/>
  <c r="E113" s="1"/>
  <c r="C121"/>
  <c r="B143"/>
  <c r="D77"/>
  <c r="E77" s="1"/>
  <c r="C116"/>
  <c r="B142"/>
  <c r="D78"/>
  <c r="E78" s="1"/>
  <c r="C183"/>
  <c r="B182"/>
  <c r="D180"/>
  <c r="E180" s="1"/>
  <c r="C132"/>
  <c r="B179"/>
  <c r="D177"/>
  <c r="E177" s="1"/>
  <c r="C176"/>
  <c r="B101"/>
  <c r="D118"/>
  <c r="E118" s="1"/>
  <c r="C175"/>
  <c r="B130"/>
  <c r="D84"/>
  <c r="E84" s="1"/>
  <c r="C174"/>
  <c r="D129"/>
  <c r="E129" s="1"/>
  <c r="C217"/>
  <c r="B94"/>
  <c r="D216"/>
  <c r="E216" s="1"/>
  <c r="C120"/>
  <c r="B215"/>
  <c r="D90"/>
  <c r="E90" s="1"/>
  <c r="C106"/>
  <c r="B214"/>
  <c r="D213"/>
  <c r="E213" s="1"/>
  <c r="C212"/>
  <c r="B105"/>
  <c r="D92"/>
  <c r="E92" s="1"/>
  <c r="C210"/>
  <c r="B209"/>
  <c r="D119"/>
  <c r="E119" s="1"/>
  <c r="C139"/>
  <c r="B207"/>
  <c r="D205"/>
  <c r="E205" s="1"/>
  <c r="C204"/>
  <c r="B128"/>
  <c r="D172"/>
  <c r="E172" s="1"/>
  <c r="C203"/>
  <c r="B138"/>
  <c r="D201"/>
  <c r="E201" s="1"/>
  <c r="C137"/>
  <c r="B136"/>
  <c r="D199"/>
  <c r="E199" s="1"/>
  <c r="C198"/>
  <c r="B111"/>
  <c r="D170"/>
  <c r="E170" s="1"/>
  <c r="C97"/>
  <c r="B96"/>
  <c r="D91"/>
  <c r="E91" s="1"/>
  <c r="C124"/>
  <c r="B80"/>
  <c r="D169"/>
  <c r="E169" s="1"/>
  <c r="C110"/>
  <c r="B196"/>
  <c r="D115"/>
  <c r="E115" s="1"/>
  <c r="C99"/>
  <c r="B168"/>
  <c r="D167"/>
  <c r="E167" s="1"/>
  <c r="C166"/>
  <c r="B165"/>
  <c r="D82"/>
  <c r="E82" s="1"/>
  <c r="C164"/>
  <c r="B98"/>
  <c r="D195"/>
  <c r="E195" s="1"/>
  <c r="C163"/>
  <c r="B162"/>
  <c r="D194"/>
  <c r="E194" s="1"/>
  <c r="C135"/>
  <c r="B85"/>
  <c r="D161"/>
  <c r="E161" s="1"/>
  <c r="C160"/>
  <c r="B114"/>
  <c r="D158"/>
  <c r="E158" s="1"/>
  <c r="C157"/>
  <c r="B109"/>
  <c r="D193"/>
  <c r="E193" s="1"/>
  <c r="C123"/>
  <c r="B104"/>
  <c r="D81"/>
  <c r="E81" s="1"/>
  <c r="C73"/>
  <c r="B192"/>
  <c r="D190"/>
  <c r="E190" s="1"/>
  <c r="C155"/>
  <c r="B126"/>
  <c r="D154"/>
  <c r="E154" s="1"/>
  <c r="C153"/>
  <c r="B152"/>
  <c r="D122"/>
  <c r="E122" s="1"/>
  <c r="C151"/>
  <c r="B150"/>
  <c r="D187"/>
  <c r="E187" s="1"/>
  <c r="C108"/>
  <c r="B186"/>
  <c r="D79"/>
  <c r="E79" s="1"/>
  <c r="C185"/>
  <c r="B117"/>
  <c r="D93"/>
  <c r="E93" s="1"/>
  <c r="C148"/>
  <c r="B147"/>
  <c r="D146"/>
  <c r="E146" s="1"/>
  <c r="C133"/>
  <c r="B88"/>
  <c r="D145"/>
  <c r="E145" s="1"/>
  <c r="C144"/>
  <c r="B125"/>
  <c r="D121"/>
  <c r="E121" s="1"/>
  <c r="C143"/>
  <c r="B112"/>
  <c r="D116"/>
  <c r="E116" s="1"/>
  <c r="C142"/>
  <c r="B141"/>
  <c r="D183"/>
  <c r="E183" s="1"/>
  <c r="C182"/>
  <c r="B181"/>
  <c r="D132"/>
  <c r="E132" s="1"/>
  <c r="C179"/>
  <c r="B178"/>
  <c r="D176"/>
  <c r="E176" s="1"/>
  <c r="C101"/>
  <c r="B131"/>
  <c r="D175"/>
  <c r="E175" s="1"/>
  <c r="C130"/>
  <c r="B75"/>
  <c r="D174"/>
  <c r="E174" s="1"/>
  <c r="C97" i="24"/>
  <c r="C55"/>
  <c r="C78"/>
  <c r="C116"/>
  <c r="C58"/>
  <c r="C63"/>
  <c r="C114"/>
  <c r="C76"/>
  <c r="C57"/>
  <c r="C77"/>
  <c r="C54"/>
  <c r="C67"/>
  <c r="C64"/>
  <c r="C115"/>
  <c r="B6" i="31"/>
  <c r="D62"/>
  <c r="D58"/>
  <c r="D54"/>
  <c r="D74"/>
  <c r="D77"/>
  <c r="D81"/>
  <c r="D86"/>
  <c r="H75"/>
  <c r="H78"/>
  <c r="H82"/>
  <c r="H32"/>
  <c r="H28"/>
  <c r="H63"/>
  <c r="H59"/>
  <c r="H55"/>
  <c r="H219"/>
  <c r="H215"/>
  <c r="H211"/>
  <c r="H207"/>
  <c r="H203"/>
  <c r="H199"/>
  <c r="H195"/>
  <c r="H191"/>
  <c r="H187"/>
  <c r="H183"/>
  <c r="H179"/>
  <c r="H175"/>
  <c r="H171"/>
  <c r="H167"/>
  <c r="H163"/>
  <c r="H159"/>
  <c r="H155"/>
  <c r="H151"/>
  <c r="H147"/>
  <c r="H143"/>
  <c r="H139"/>
  <c r="H135"/>
  <c r="H131"/>
  <c r="H127"/>
  <c r="H123"/>
  <c r="H119"/>
  <c r="H115"/>
  <c r="H111"/>
  <c r="H107"/>
  <c r="H103"/>
  <c r="H99"/>
  <c r="H95"/>
  <c r="H91"/>
  <c r="H87"/>
  <c r="F86"/>
  <c r="F81"/>
  <c r="F77"/>
  <c r="F74"/>
  <c r="F216"/>
  <c r="F212"/>
  <c r="F208"/>
  <c r="F204"/>
  <c r="F200"/>
  <c r="F196"/>
  <c r="F192"/>
  <c r="F188"/>
  <c r="F184"/>
  <c r="F180"/>
  <c r="F176"/>
  <c r="F172"/>
  <c r="F168"/>
  <c r="F164"/>
  <c r="F160"/>
  <c r="F156"/>
  <c r="F152"/>
  <c r="F148"/>
  <c r="F144"/>
  <c r="F140"/>
  <c r="F136"/>
  <c r="F132"/>
  <c r="F128"/>
  <c r="F124"/>
  <c r="F120"/>
  <c r="F116"/>
  <c r="F112"/>
  <c r="F108"/>
  <c r="F104"/>
  <c r="F100"/>
  <c r="F96"/>
  <c r="F92"/>
  <c r="D219"/>
  <c r="D215"/>
  <c r="D211"/>
  <c r="D207"/>
  <c r="D203"/>
  <c r="D199"/>
  <c r="D195"/>
  <c r="D191"/>
  <c r="D187"/>
  <c r="D183"/>
  <c r="D179"/>
  <c r="D175"/>
  <c r="D171"/>
  <c r="D167"/>
  <c r="D163"/>
  <c r="D159"/>
  <c r="D155"/>
  <c r="D151"/>
  <c r="D147"/>
  <c r="D143"/>
  <c r="D139"/>
  <c r="D135"/>
  <c r="D131"/>
  <c r="D127"/>
  <c r="D123"/>
  <c r="D119"/>
  <c r="D115"/>
  <c r="D111"/>
  <c r="D107"/>
  <c r="D103"/>
  <c r="D99"/>
  <c r="D95"/>
  <c r="D91"/>
  <c r="D63"/>
  <c r="D59"/>
  <c r="D55"/>
  <c r="D51"/>
  <c r="D85"/>
  <c r="D80"/>
  <c r="D84"/>
  <c r="H74"/>
  <c r="H77"/>
  <c r="H81"/>
  <c r="H33"/>
  <c r="H29"/>
  <c r="H25"/>
  <c r="H60"/>
  <c r="H56"/>
  <c r="H52"/>
  <c r="H216"/>
  <c r="H212"/>
  <c r="H208"/>
  <c r="H204"/>
  <c r="H200"/>
  <c r="H196"/>
  <c r="H192"/>
  <c r="H188"/>
  <c r="H184"/>
  <c r="H180"/>
  <c r="H176"/>
  <c r="H172"/>
  <c r="H168"/>
  <c r="H164"/>
  <c r="H160"/>
  <c r="H156"/>
  <c r="H152"/>
  <c r="H148"/>
  <c r="H144"/>
  <c r="H140"/>
  <c r="H136"/>
  <c r="H132"/>
  <c r="H128"/>
  <c r="H124"/>
  <c r="H120"/>
  <c r="H116"/>
  <c r="H112"/>
  <c r="H108"/>
  <c r="H104"/>
  <c r="H100"/>
  <c r="H96"/>
  <c r="H92"/>
  <c r="H88"/>
  <c r="F87"/>
  <c r="F82"/>
  <c r="F78"/>
  <c r="F75"/>
  <c r="F217"/>
  <c r="F213"/>
  <c r="F209"/>
  <c r="F205"/>
  <c r="F201"/>
  <c r="F197"/>
  <c r="F193"/>
  <c r="F189"/>
  <c r="F185"/>
  <c r="F181"/>
  <c r="F177"/>
  <c r="F173"/>
  <c r="F169"/>
  <c r="F165"/>
  <c r="F161"/>
  <c r="F157"/>
  <c r="F153"/>
  <c r="F149"/>
  <c r="F145"/>
  <c r="F141"/>
  <c r="F137"/>
  <c r="F133"/>
  <c r="F129"/>
  <c r="F125"/>
  <c r="F121"/>
  <c r="F117"/>
  <c r="F113"/>
  <c r="F109"/>
  <c r="F105"/>
  <c r="F101"/>
  <c r="F97"/>
  <c r="F93"/>
  <c r="F89"/>
  <c r="D216"/>
  <c r="D212"/>
  <c r="D208"/>
  <c r="D204"/>
  <c r="D200"/>
  <c r="D196"/>
  <c r="D192"/>
  <c r="D188"/>
  <c r="D184"/>
  <c r="D180"/>
  <c r="D176"/>
  <c r="D172"/>
  <c r="D168"/>
  <c r="D164"/>
  <c r="D160"/>
  <c r="D156"/>
  <c r="D152"/>
  <c r="D148"/>
  <c r="D144"/>
  <c r="D140"/>
  <c r="D136"/>
  <c r="D132"/>
  <c r="D128"/>
  <c r="D124"/>
  <c r="D120"/>
  <c r="D116"/>
  <c r="D112"/>
  <c r="D108"/>
  <c r="D104"/>
  <c r="D100"/>
  <c r="D96"/>
  <c r="D92"/>
  <c r="D64"/>
  <c r="D60"/>
  <c r="D56"/>
  <c r="D52"/>
  <c r="D76"/>
  <c r="D79"/>
  <c r="D83"/>
  <c r="D88"/>
  <c r="H85"/>
  <c r="H80"/>
  <c r="H84"/>
  <c r="H30"/>
  <c r="H26"/>
  <c r="H61"/>
  <c r="H57"/>
  <c r="H53"/>
  <c r="H217"/>
  <c r="H213"/>
  <c r="H209"/>
  <c r="H205"/>
  <c r="H201"/>
  <c r="H197"/>
  <c r="H193"/>
  <c r="H189"/>
  <c r="H185"/>
  <c r="H181"/>
  <c r="H177"/>
  <c r="H173"/>
  <c r="H169"/>
  <c r="H165"/>
  <c r="H161"/>
  <c r="H157"/>
  <c r="H153"/>
  <c r="H149"/>
  <c r="H145"/>
  <c r="H141"/>
  <c r="H137"/>
  <c r="H133"/>
  <c r="H129"/>
  <c r="H125"/>
  <c r="H121"/>
  <c r="H117"/>
  <c r="H113"/>
  <c r="H109"/>
  <c r="H105"/>
  <c r="H101"/>
  <c r="H97"/>
  <c r="H93"/>
  <c r="H89"/>
  <c r="F88"/>
  <c r="F83"/>
  <c r="F79"/>
  <c r="F76"/>
  <c r="F218"/>
  <c r="F214"/>
  <c r="F210"/>
  <c r="F206"/>
  <c r="F202"/>
  <c r="F198"/>
  <c r="F194"/>
  <c r="F190"/>
  <c r="F186"/>
  <c r="F182"/>
  <c r="F178"/>
  <c r="F174"/>
  <c r="F170"/>
  <c r="F166"/>
  <c r="F162"/>
  <c r="F158"/>
  <c r="F154"/>
  <c r="F150"/>
  <c r="F146"/>
  <c r="F142"/>
  <c r="F138"/>
  <c r="F134"/>
  <c r="F130"/>
  <c r="F126"/>
  <c r="F122"/>
  <c r="F118"/>
  <c r="F114"/>
  <c r="F110"/>
  <c r="F106"/>
  <c r="F102"/>
  <c r="F98"/>
  <c r="F94"/>
  <c r="F90"/>
  <c r="D217"/>
  <c r="D213"/>
  <c r="D209"/>
  <c r="D205"/>
  <c r="D201"/>
  <c r="D197"/>
  <c r="D193"/>
  <c r="D189"/>
  <c r="D185"/>
  <c r="D181"/>
  <c r="D177"/>
  <c r="D173"/>
  <c r="D169"/>
  <c r="D165"/>
  <c r="D161"/>
  <c r="D157"/>
  <c r="D153"/>
  <c r="D149"/>
  <c r="D145"/>
  <c r="D141"/>
  <c r="D137"/>
  <c r="D133"/>
  <c r="D129"/>
  <c r="D125"/>
  <c r="D121"/>
  <c r="D117"/>
  <c r="D113"/>
  <c r="D109"/>
  <c r="D105"/>
  <c r="D101"/>
  <c r="D97"/>
  <c r="D93"/>
  <c r="D89"/>
  <c r="D65"/>
  <c r="D61"/>
  <c r="D57"/>
  <c r="D53"/>
  <c r="D75"/>
  <c r="D78"/>
  <c r="D82"/>
  <c r="D87"/>
  <c r="H76"/>
  <c r="H79"/>
  <c r="H83"/>
  <c r="H31"/>
  <c r="H27"/>
  <c r="H62"/>
  <c r="H58"/>
  <c r="H54"/>
  <c r="H218"/>
  <c r="H214"/>
  <c r="H210"/>
  <c r="H206"/>
  <c r="H202"/>
  <c r="H198"/>
  <c r="H194"/>
  <c r="H190"/>
  <c r="H186"/>
  <c r="H182"/>
  <c r="H178"/>
  <c r="H174"/>
  <c r="H170"/>
  <c r="H166"/>
  <c r="H162"/>
  <c r="H158"/>
  <c r="H154"/>
  <c r="H150"/>
  <c r="H146"/>
  <c r="H142"/>
  <c r="H138"/>
  <c r="H134"/>
  <c r="H130"/>
  <c r="H126"/>
  <c r="H122"/>
  <c r="H118"/>
  <c r="H114"/>
  <c r="H110"/>
  <c r="H106"/>
  <c r="H102"/>
  <c r="H98"/>
  <c r="H94"/>
  <c r="H90"/>
  <c r="H86"/>
  <c r="F84"/>
  <c r="F80"/>
  <c r="F85"/>
  <c r="F219"/>
  <c r="F215"/>
  <c r="F211"/>
  <c r="F207"/>
  <c r="F203"/>
  <c r="F199"/>
  <c r="F195"/>
  <c r="F191"/>
  <c r="F187"/>
  <c r="F183"/>
  <c r="F179"/>
  <c r="F175"/>
  <c r="F171"/>
  <c r="F167"/>
  <c r="F163"/>
  <c r="F159"/>
  <c r="F155"/>
  <c r="F151"/>
  <c r="F147"/>
  <c r="F143"/>
  <c r="F139"/>
  <c r="F135"/>
  <c r="F131"/>
  <c r="F127"/>
  <c r="F123"/>
  <c r="F119"/>
  <c r="F115"/>
  <c r="F111"/>
  <c r="F107"/>
  <c r="F103"/>
  <c r="F99"/>
  <c r="F95"/>
  <c r="F91"/>
  <c r="D218"/>
  <c r="D214"/>
  <c r="D210"/>
  <c r="D206"/>
  <c r="D202"/>
  <c r="D198"/>
  <c r="D194"/>
  <c r="D190"/>
  <c r="D186"/>
  <c r="D182"/>
  <c r="D178"/>
  <c r="D174"/>
  <c r="D170"/>
  <c r="D166"/>
  <c r="D162"/>
  <c r="D158"/>
  <c r="D154"/>
  <c r="D150"/>
  <c r="D146"/>
  <c r="D142"/>
  <c r="D138"/>
  <c r="D134"/>
  <c r="D130"/>
  <c r="D126"/>
  <c r="D122"/>
  <c r="D118"/>
  <c r="D114"/>
  <c r="D110"/>
  <c r="D106"/>
  <c r="D102"/>
  <c r="D98"/>
  <c r="D94"/>
  <c r="D90"/>
  <c r="C27" i="24"/>
  <c r="D24" i="31"/>
  <c r="D28"/>
  <c r="D32"/>
  <c r="D40"/>
  <c r="D36"/>
  <c r="F42"/>
  <c r="F38"/>
  <c r="F34"/>
  <c r="F30"/>
  <c r="F26"/>
  <c r="H42"/>
  <c r="H38"/>
  <c r="H34"/>
  <c r="F53"/>
  <c r="F57"/>
  <c r="F61"/>
  <c r="H64"/>
  <c r="D27"/>
  <c r="D31"/>
  <c r="D41"/>
  <c r="D37"/>
  <c r="F24"/>
  <c r="F39"/>
  <c r="F35"/>
  <c r="F31"/>
  <c r="F27"/>
  <c r="H39"/>
  <c r="H35"/>
  <c r="F52"/>
  <c r="F56"/>
  <c r="F60"/>
  <c r="H51"/>
  <c r="H65"/>
  <c r="D26"/>
  <c r="D30"/>
  <c r="D42"/>
  <c r="D38"/>
  <c r="D34"/>
  <c r="F40"/>
  <c r="F36"/>
  <c r="F32"/>
  <c r="F28"/>
  <c r="H24"/>
  <c r="H40"/>
  <c r="H36"/>
  <c r="F51"/>
  <c r="F55"/>
  <c r="F59"/>
  <c r="F63"/>
  <c r="F64"/>
  <c r="D25"/>
  <c r="D29"/>
  <c r="D33"/>
  <c r="D39"/>
  <c r="D35"/>
  <c r="F41"/>
  <c r="F37"/>
  <c r="F33"/>
  <c r="F29"/>
  <c r="F25"/>
  <c r="H41"/>
  <c r="H37"/>
  <c r="F54"/>
  <c r="F58"/>
  <c r="F62"/>
  <c r="F65"/>
  <c r="D13"/>
  <c r="D9"/>
  <c r="F15"/>
  <c r="F11"/>
  <c r="F7"/>
  <c r="H13"/>
  <c r="H9"/>
  <c r="D14"/>
  <c r="D10"/>
  <c r="F6"/>
  <c r="F12"/>
  <c r="F8"/>
  <c r="H14"/>
  <c r="H10"/>
  <c r="D15"/>
  <c r="D11"/>
  <c r="D7"/>
  <c r="F13"/>
  <c r="F9"/>
  <c r="H15"/>
  <c r="H11"/>
  <c r="H7"/>
  <c r="D6"/>
  <c r="D12"/>
  <c r="D8"/>
  <c r="F14"/>
  <c r="F10"/>
  <c r="H6"/>
  <c r="H12"/>
  <c r="H8"/>
  <c r="B37" i="30"/>
  <c r="B35"/>
  <c r="C35" i="24"/>
  <c r="B39" i="30"/>
  <c r="C18" i="24"/>
  <c r="C37"/>
  <c r="D118" i="30"/>
  <c r="D16"/>
  <c r="B36"/>
  <c r="B32"/>
  <c r="B38"/>
  <c r="B31"/>
  <c r="C66" i="24" s="1"/>
  <c r="B33" i="30"/>
</calcChain>
</file>

<file path=xl/connections.xml><?xml version="1.0" encoding="utf-8"?>
<connections xmlns="http://schemas.openxmlformats.org/spreadsheetml/2006/main">
  <connection id="1" name="*" type="6" refreshedVersion="0" background="1">
    <textPr prompt="0" sourceFile="C:\PGCESAT\COVID19\Tabelas\*.tab" decimal="," thousands=".">
      <textFields>
        <textField/>
      </textFields>
    </textPr>
  </connection>
  <connection id="2" name="FXETARIA1" type="6" refreshedVersion="3" background="1" saveData="1">
    <textPr prompt="0" sourceFile="C:\PGCESAT\COVID19\Tabelas\FXETARIA.tab" decimal="," thousands="." semicolon="1">
      <textFields count="2">
        <textField type="text"/>
        <textField/>
      </textFields>
    </textPr>
  </connection>
  <connection id="3" name="FXETARIA11" type="6" refreshedVersion="3" background="1" saveData="1">
    <textPr prompt="0" sourceFile="C:\PGCESAT\COVID19\Tabelas\FXETARIA.tab" decimal="," thousands="." semicolon="1">
      <textFields count="2">
        <textField type="text"/>
        <textField/>
      </textFields>
    </textPr>
  </connection>
  <connection id="4" name="FXETARIA112" type="6" refreshedVersion="3" background="1" saveData="1">
    <textPr prompt="0" sourceFile="C:\PGCESAT\COVID19\Tabelas\FXETARIA.tab" decimal="," thousands="." semicolon="1">
      <textFields count="2">
        <textField type="text"/>
        <textField/>
      </textFields>
    </textPr>
  </connection>
  <connection id="5" name="FXETARIA13" type="6" refreshedVersion="3" background="1" saveData="1">
    <textPr prompt="0" sourceFile="C:\PGCESAT\COVID19\Tabelas\FXETARIA.tab" decimal="," thousands="." semicolon="1">
      <textFields count="2">
        <textField type="text"/>
        <textField/>
      </textFields>
    </textPr>
  </connection>
</connections>
</file>

<file path=xl/sharedStrings.xml><?xml version="1.0" encoding="utf-8"?>
<sst xmlns="http://schemas.openxmlformats.org/spreadsheetml/2006/main" count="14058" uniqueCount="5008">
  <si>
    <t>Seabra</t>
  </si>
  <si>
    <t>Alagoinhas</t>
  </si>
  <si>
    <t>Ribeira do Pombal</t>
  </si>
  <si>
    <t>Serrinha</t>
  </si>
  <si>
    <t>Jequié</t>
  </si>
  <si>
    <t>Itabuna</t>
  </si>
  <si>
    <t>Santo Antônio de Jesus</t>
  </si>
  <si>
    <t>Feira de Santana</t>
  </si>
  <si>
    <t>Vitória da Conquista</t>
  </si>
  <si>
    <t>Brumado</t>
  </si>
  <si>
    <t>Ilhéus</t>
  </si>
  <si>
    <t>Ibotirama</t>
  </si>
  <si>
    <t>Barreiras</t>
  </si>
  <si>
    <t>Porto Seguro</t>
  </si>
  <si>
    <t>Itaberaba</t>
  </si>
  <si>
    <t>Santa Maria da Vitória</t>
  </si>
  <si>
    <t>Cruz das Almas</t>
  </si>
  <si>
    <t>Valença</t>
  </si>
  <si>
    <t>Jacobina</t>
  </si>
  <si>
    <t>Camaçari</t>
  </si>
  <si>
    <t>Juazeiro</t>
  </si>
  <si>
    <t>Senhor do Bonfim</t>
  </si>
  <si>
    <t>Irecê</t>
  </si>
  <si>
    <t>Salvador</t>
  </si>
  <si>
    <t>Guanambi</t>
  </si>
  <si>
    <t>Teixeira de Freitas</t>
  </si>
  <si>
    <t>Itapetinga</t>
  </si>
  <si>
    <t>Paulo Afonso</t>
  </si>
  <si>
    <t>%</t>
  </si>
  <si>
    <t>Investigações</t>
  </si>
  <si>
    <t>18 a 19 anos</t>
  </si>
  <si>
    <t>20 a 29 anos</t>
  </si>
  <si>
    <t>30 a 39 anos</t>
  </si>
  <si>
    <t>40 a 49 anos</t>
  </si>
  <si>
    <t>50 a 59 anos</t>
  </si>
  <si>
    <t>60 a 69 anos</t>
  </si>
  <si>
    <t>Total</t>
  </si>
  <si>
    <t xml:space="preserve"> Casos Confirmados de COVID19 Relacionados ao Trabalho</t>
  </si>
  <si>
    <t>Período:2020</t>
  </si>
  <si>
    <t>Abril</t>
  </si>
  <si>
    <t>Maio</t>
  </si>
  <si>
    <t>Junho</t>
  </si>
  <si>
    <t>Dados fornecidos pela Diretoria de Vigilância Epidemiológica(DIVEP-SESAB)</t>
  </si>
  <si>
    <t>Casos Confirmados de COVID19 Relacionados ao Trabalho</t>
  </si>
  <si>
    <t>Escolaridade</t>
  </si>
  <si>
    <t>Ign/Branco</t>
  </si>
  <si>
    <t>Branca</t>
  </si>
  <si>
    <t>Preta</t>
  </si>
  <si>
    <t>Amarela</t>
  </si>
  <si>
    <t>Parda</t>
  </si>
  <si>
    <t>1ª a 4ª série incompleta do EF</t>
  </si>
  <si>
    <t>5ª a 8ª série incompleta do EF</t>
  </si>
  <si>
    <t>Ensino médio incompleto</t>
  </si>
  <si>
    <t>Ensino médio completo</t>
  </si>
  <si>
    <t>Educação superior incompleta</t>
  </si>
  <si>
    <t>Educação superior completa</t>
  </si>
  <si>
    <t>Mun US Noti BA</t>
  </si>
  <si>
    <t>290687 Capim Grosso</t>
  </si>
  <si>
    <t>290830 Conceição do Almeida</t>
  </si>
  <si>
    <t>291190 Iaçu</t>
  </si>
  <si>
    <t>291750 Jacobina</t>
  </si>
  <si>
    <t>291920 Lauro de Freitas</t>
  </si>
  <si>
    <t>292220 Muniz Ferreira</t>
  </si>
  <si>
    <t>292430 Piatã</t>
  </si>
  <si>
    <t>292530 Porto Seguro</t>
  </si>
  <si>
    <t>292550 Prado</t>
  </si>
  <si>
    <t>292740 Salvador</t>
  </si>
  <si>
    <t>292890 São Desidério</t>
  </si>
  <si>
    <t>Mun Resid BA</t>
  </si>
  <si>
    <t>292660 Ribeira do Pombal</t>
  </si>
  <si>
    <t>293120 Taperoá</t>
  </si>
  <si>
    <t>Empregado registrado</t>
  </si>
  <si>
    <t>Empregado não registrado</t>
  </si>
  <si>
    <t>Autônomo</t>
  </si>
  <si>
    <t>Serv. Púb. Estatutário</t>
  </si>
  <si>
    <t>Serv. Púb. Celetista</t>
  </si>
  <si>
    <t>Trab. temporário</t>
  </si>
  <si>
    <t>Cooperativado</t>
  </si>
  <si>
    <t>Outros</t>
  </si>
  <si>
    <t>45497      OUTRAS OBRAS DE INSTALACOES</t>
  </si>
  <si>
    <t>75116      ADMINISTRACAO PUBLICA EM GERAL</t>
  </si>
  <si>
    <t>85111      ATIVIDADES DE ATENDIMENTO HOSPITALAR</t>
  </si>
  <si>
    <t>85120      ATIVIDADES DE ATENDIMENTO A URGENCIAS E EMERGENCIAS</t>
  </si>
  <si>
    <t>86607      ATIVIDADES DE APOIO A GESTAO DE SAUDE</t>
  </si>
  <si>
    <t>86909      ATIVIDADES DE ATENCAO A SAUDE HUMANA NAO ESPECIFICADAS ANTERIORMENTE</t>
  </si>
  <si>
    <t>94308      ATIVIDADES DE ASSOCIACOES DE DEFESA DE DIREITOS SOCIAIS</t>
  </si>
  <si>
    <t>Ocupação NIVEL 6</t>
  </si>
  <si>
    <t>XXX    NAO INFORMADA</t>
  </si>
  <si>
    <t xml:space="preserve">       EM BRANCO</t>
  </si>
  <si>
    <t>123105 DIRETOR ADMINISTRATIVO</t>
  </si>
  <si>
    <t>214205 ENGENHEIRO CIVIL</t>
  </si>
  <si>
    <t>223115 MEDICO CLINICO</t>
  </si>
  <si>
    <t>223129 MEDICO GENERALISTA</t>
  </si>
  <si>
    <t>223132 MEDICO GINECOLOGISTA E OBSTETRA</t>
  </si>
  <si>
    <t>223151 MEDICO PNEUMOLOGISTA</t>
  </si>
  <si>
    <t>2231F9 MEDICO RESIDENTE</t>
  </si>
  <si>
    <t>223405 FARMACEUTICO</t>
  </si>
  <si>
    <t>223505 ENFERMEIRO</t>
  </si>
  <si>
    <t>223605 FISIOTERAPEUTA</t>
  </si>
  <si>
    <t>223620 TERAPEUTA OCUPACIONAL</t>
  </si>
  <si>
    <t>223710 NUTRICIONISTA</t>
  </si>
  <si>
    <t>251605 ASSISTENTE SOCIAL</t>
  </si>
  <si>
    <t>252105 ADMINISTRADOR</t>
  </si>
  <si>
    <t>313415 ENCARREGADO DE MANUTENCAO DE INSTRUMENTOS DE CONTROLE, MEDICAO E SIMILARES</t>
  </si>
  <si>
    <t>322205 TECNICO DE ENFERMAGEM</t>
  </si>
  <si>
    <t>322230 AUXILIAR DE ENFERMAGEM</t>
  </si>
  <si>
    <t>322430 AUXILIAR EM SAUDE BUCAL DA ESTRATEGIA DE SAUDE DA FAMILIA</t>
  </si>
  <si>
    <t>324115 TECNICO EM RADIOLOGIA E IMAGENOLOGIA</t>
  </si>
  <si>
    <t>351605 TECNICO EM SEGURANCA NO TRABALHO</t>
  </si>
  <si>
    <t>411005 AUXILIAR DE ESCRITORIO, EM GERAL</t>
  </si>
  <si>
    <t>411010 ASSISTENTE ADMINISTRATIVO</t>
  </si>
  <si>
    <t>422315 OPERADOR DE TELEMARKETING RECEPTIVO</t>
  </si>
  <si>
    <t>513205 COZINHEIRO GERAL</t>
  </si>
  <si>
    <t>513430 COPEIRO DE HOSPITAL</t>
  </si>
  <si>
    <t>513505 AUXILIAR NOS SERVICOS DE ALIMENTACAO</t>
  </si>
  <si>
    <t>514210 FAXINEIRO</t>
  </si>
  <si>
    <t>515105 AGENTE COMUNITARIO DE SAUDE</t>
  </si>
  <si>
    <t>515110 ATENDENTE DE ENFERMAGEM</t>
  </si>
  <si>
    <t>515215 AUXILIAR DE LABORATORIO DE ANALISES CLINICAS</t>
  </si>
  <si>
    <t>515225 AUXILIAR DE PRODUCAO FARMACEUTICA</t>
  </si>
  <si>
    <t>516210 CUIDADOR DE IDOSOS</t>
  </si>
  <si>
    <t>516220 CUIDADOR EM SAUDE</t>
  </si>
  <si>
    <t>715210 PEDREIRO</t>
  </si>
  <si>
    <t>715615 ELETRICISTA DE INSTALACOES</t>
  </si>
  <si>
    <t>717020 SERVENTE DE OBRAS</t>
  </si>
  <si>
    <t>720145 MESTRE DE TREFILACAO DE METAIS</t>
  </si>
  <si>
    <t>725305 MONTADOR DE EQUIPAMENTO DE LEVANTAMENTO</t>
  </si>
  <si>
    <t>782115 OPERADOR DE GUINDASTE MOVEL</t>
  </si>
  <si>
    <t>782310 MOTORISTA DE FURGAO OU VEICULO SIMILAR</t>
  </si>
  <si>
    <t>783225 AJUDANTE DE MOTORISTA</t>
  </si>
  <si>
    <t>Hospitalar</t>
  </si>
  <si>
    <t>Ambos</t>
  </si>
  <si>
    <t>Cura</t>
  </si>
  <si>
    <t>Incapacidade Temporária</t>
  </si>
  <si>
    <t>Outra</t>
  </si>
  <si>
    <t>Sim</t>
  </si>
  <si>
    <t>Não</t>
  </si>
  <si>
    <t>Não se aplica</t>
  </si>
  <si>
    <t>Dados do SINAN_Net, sujeitos à modificações em cada atualização mensal, encaminhados pela</t>
  </si>
  <si>
    <t>COSET-DIVEP em</t>
  </si>
  <si>
    <t>Masculino</t>
  </si>
  <si>
    <t>Feminino</t>
  </si>
  <si>
    <t>Investigações por Ocupação NIVEL 1 e Sexo</t>
  </si>
  <si>
    <t>Ocupação NIVEL 1</t>
  </si>
  <si>
    <t xml:space="preserve"> 0-Forças Armadas, Policiais e Bombeiros Militares</t>
  </si>
  <si>
    <t xml:space="preserve"> 1-Membros superiores do poder público, dirigentes</t>
  </si>
  <si>
    <t xml:space="preserve"> 2-Profissionais das ciências e das artes</t>
  </si>
  <si>
    <t xml:space="preserve"> 3-Técnicos de nível médio</t>
  </si>
  <si>
    <t xml:space="preserve"> 4-Trabalhadores de serviços administrativos</t>
  </si>
  <si>
    <t xml:space="preserve"> 5-Trabalhadores dos serviços, vendedores do comér</t>
  </si>
  <si>
    <t xml:space="preserve"> 6-Trabalhadores agropecuários, florestais, da caç</t>
  </si>
  <si>
    <t xml:space="preserve"> 7-Trabalhadores da produção de bens e serviços(I)</t>
  </si>
  <si>
    <t xml:space="preserve"> 8-Trabalhadores da produção de bens e serviços(II</t>
  </si>
  <si>
    <t xml:space="preserve"> 9-Trabalhadores de manutenção e reparação</t>
  </si>
  <si>
    <t>Ocupações Especiais (estudante)</t>
  </si>
  <si>
    <t>Ocupações Especiais (dona de casa)</t>
  </si>
  <si>
    <t>Ocupações Especiais (aposentado/pensionista)</t>
  </si>
  <si>
    <t>DESEMPREGADO CRONICO</t>
  </si>
  <si>
    <t>PRESIDIARIO(PESSOAS CONF.INST.PENAIS, MENORES IDAD</t>
  </si>
  <si>
    <t>EM BRANCO</t>
  </si>
  <si>
    <t>IGNORADA</t>
  </si>
  <si>
    <t>SEM DEFINICAO</t>
  </si>
  <si>
    <t>NAO INFORMADA</t>
  </si>
  <si>
    <t>Investigações por Ocupação NIVEL 6 e Sexo</t>
  </si>
  <si>
    <t>000000 CBO SEM DEFINICAO</t>
  </si>
  <si>
    <t>998999 IGNORADA</t>
  </si>
  <si>
    <t>010105 OFICIAL GENERAL DA AERONAUTICA</t>
  </si>
  <si>
    <t>010110 OFICIAL GENERAL DO EXERCITO</t>
  </si>
  <si>
    <t>010115 OFICIAL GENERAL DA MARINHA</t>
  </si>
  <si>
    <t>010205 OFICIAL DA AERONAUTICA</t>
  </si>
  <si>
    <t>010210 OFICIAL DO EXERCITO</t>
  </si>
  <si>
    <t>010215 OFICIAL DA MARINHA</t>
  </si>
  <si>
    <t>010305 PRACA DA AERONAUTICA</t>
  </si>
  <si>
    <t>010310 PRACA DO EXERCITO</t>
  </si>
  <si>
    <t>010315 PRACA DA MARINHA</t>
  </si>
  <si>
    <t>020105 CORONEL DA POLICIA MILITAR</t>
  </si>
  <si>
    <t>020110 TENENTE-CORONEL DA POLICIA MILITAR</t>
  </si>
  <si>
    <t>020115 MAJOR DA POLICIA MILITAR</t>
  </si>
  <si>
    <t>020205 CAPITAO DA POLICIA MILITAR</t>
  </si>
  <si>
    <t>020305 PRIMEIRO TENENTE DE POLICIA MILITAR</t>
  </si>
  <si>
    <t>020310 SEGUNDO TENENTE DE POLICIA MILITAR</t>
  </si>
  <si>
    <t>021105 SUBTENENTE DA POLICIA MILITAR</t>
  </si>
  <si>
    <t>021110 SARGENTO DA POLICIA MILITAR</t>
  </si>
  <si>
    <t>021205 CABO DA POLICIA MILITAR</t>
  </si>
  <si>
    <t>021210 SOLDADO DA POLICIA MILITAR</t>
  </si>
  <si>
    <t>030105 CORONEL BOMBEIRO MILITAR</t>
  </si>
  <si>
    <t>030110 MAJOR BOMBEIRO MILITAR</t>
  </si>
  <si>
    <t>030115 TENENTE-CORONEL BOMBEIRO MILITAR</t>
  </si>
  <si>
    <t>030205 CAPITAO BOMBEIRO MILITAR</t>
  </si>
  <si>
    <t>030305 TENENTE DO CORPO DE BOMBEIROS MILITAR</t>
  </si>
  <si>
    <t>031105 SUBTENENTE BOMBEIRO MILITAR</t>
  </si>
  <si>
    <t>031110 SARGENTO BOMBEIRO MILITAR</t>
  </si>
  <si>
    <t>031205 CABO BOMBEIRO MILITAR</t>
  </si>
  <si>
    <t>031210 SOLDADO BOMBEIRO MILITAR</t>
  </si>
  <si>
    <t>111105 SENADOR</t>
  </si>
  <si>
    <t>111110 DEPUTADO FEDERAL</t>
  </si>
  <si>
    <t>111115 DEPUTADO ESTADUAL E DISTRITAL</t>
  </si>
  <si>
    <t>111120 VEREADOR</t>
  </si>
  <si>
    <t>111205 PRESIDENTE DA REPUBLICA</t>
  </si>
  <si>
    <t>111210 VICE-PRESIDENTE DA REPUBLICA</t>
  </si>
  <si>
    <t>111215 MINISTRO DE ESTADO</t>
  </si>
  <si>
    <t>111220 SECRETARIO - EXECUTIVO</t>
  </si>
  <si>
    <t>111225 MEMBRO SUPERIOR DO PODER EXECUTIVO</t>
  </si>
  <si>
    <t>111230 GOVERNADOR DE ESTADO</t>
  </si>
  <si>
    <t>111235 GOVERNADOR DO DISTRITO FEDERAL</t>
  </si>
  <si>
    <t>111240 VICE-GOVERNADOR DE ESTADO</t>
  </si>
  <si>
    <t>111245 VICE-GOVERNADOR DO DISTRITO FEDERAL</t>
  </si>
  <si>
    <t>111250 PREFEITO</t>
  </si>
  <si>
    <t>111255 VICE-PREFEITO</t>
  </si>
  <si>
    <t>111305 MINISTRO DO SUPREMO TRIBUNAL FEDERAL</t>
  </si>
  <si>
    <t>111310 MINISTRO DO SUPERIOR TRIBUNAL DE JUSTICA</t>
  </si>
  <si>
    <t>111315 MINISTRO DO SUPERIOR TRIBUNAL MILITAR</t>
  </si>
  <si>
    <t>111320 MINISTRO DO SUPERIOR TRIBUNAL DO TRABALHO</t>
  </si>
  <si>
    <t>111325 JUIZ DE DIREITO</t>
  </si>
  <si>
    <t>111330 JUIZ FEDERAL</t>
  </si>
  <si>
    <t>111335 JUIZ AUDITOR FEDERAL - JUSTICA MILITAR</t>
  </si>
  <si>
    <t>111340 JUIZ AUDITOR ESTADUAL - JUSTICA MILITAR</t>
  </si>
  <si>
    <t>111345 JUIZ DO TRABALHO</t>
  </si>
  <si>
    <t>111405 DIRIGENTE DO SERVICO PUBLICO FEDERAL</t>
  </si>
  <si>
    <t>111410 DIRIGENTE DO SERVICO PUBLICO ESTADUAL E DISTRITAL</t>
  </si>
  <si>
    <t>111415 DIRIGENTE DO SERVICO PUBLICO MUNICIPAL</t>
  </si>
  <si>
    <t>111505 ESPECIALISTA DE POLITICAS PUBLICAS E GESTAO GOVERNAMENTAL</t>
  </si>
  <si>
    <t>111510 ANALISTA DE PLANEJAMENTO E ORCAMENTO - APO</t>
  </si>
  <si>
    <t>113005 CACIQUE</t>
  </si>
  <si>
    <t>113010 LIDER DE COMUNIDADE CAICARA</t>
  </si>
  <si>
    <t>113015 MEMBRO DE LIDERANCA QUILOMBOLA</t>
  </si>
  <si>
    <t>114105 DIRIGENTE DE PARTIDO POLITICO</t>
  </si>
  <si>
    <t>114205 DIRIGENTES DE ENTIDADES DE TRABALHADORES</t>
  </si>
  <si>
    <t>114210 DIRIGENTES DE ENTIDADES PATRONAIS</t>
  </si>
  <si>
    <t>114305 DIRIGENTE E ADMINISTRADOR DE ORGANIZACAO RELIGIOSA</t>
  </si>
  <si>
    <t>114405 DIRIGENTE E ADMINISTRADOR DE ORGANIZACAO DA SOCIEDADE CIVIL SEM FINS LUCRATIVOS</t>
  </si>
  <si>
    <t>121005 DIRETOR DE PLANEJAMENTO ESTRATEGICO</t>
  </si>
  <si>
    <t>121010 DIRETOR GERAL DE EMPRESA E ORGANIZACOES (EXCETO DE INTERESSE PUBLICO)</t>
  </si>
  <si>
    <t>122105 DIRETOR DE PRODUCAO E OPERACOES EM EMPRESA AGROPECUARIA</t>
  </si>
  <si>
    <t>122110 DIRETOR DE PRODUCAO E OPERACOES EM EMPRESA AQUICOLA</t>
  </si>
  <si>
    <t>122115 DIRETOR DE PRODUCAO E OPERACOES EM EMPRESA FLORESTAL</t>
  </si>
  <si>
    <t>122120 DIRETOR DE PRODUCAO E OPERACOES EM EMPRESA PESQUEIRA</t>
  </si>
  <si>
    <t>122205 DIRETOR DE PRODUCAO E OPERACOES DA INDUSTRIA DE TRANSFORMACAO, EXTRACAO MINERAL E UTILIDADES</t>
  </si>
  <si>
    <t>122305 DIRETOR DE OPERACOES DE OBRAS PUBLICA E CIVIL</t>
  </si>
  <si>
    <t>122405 DIRETOR DE OPERACOES COMERCIAIS (COMERCIO ATACADISTA E VAREJISTA)</t>
  </si>
  <si>
    <t>122505 DIRETOR DE PRODUCAO E OPERACOES DE ALIMENTACAO</t>
  </si>
  <si>
    <t>122510 DIRETOR DE PRODUCAO E OPERACOES DE HOTEL</t>
  </si>
  <si>
    <t>122515 DIRETOR DE PRODUCAO E OPERACOES DE TURISMO</t>
  </si>
  <si>
    <t>122520 TURISMOLOGO</t>
  </si>
  <si>
    <t>122605 DIRETOR DE OPERACOES DE CORREIOS</t>
  </si>
  <si>
    <t>122610 DIRETOR DE OPERACOES DE SERVICOS DE ARMAZENAMENTO</t>
  </si>
  <si>
    <t>122615 DIRETOR DE OPERACOES DE SERVICOS DE TELECOMUNICACOES</t>
  </si>
  <si>
    <t>122620 DIRETOR DE OPERACOES DE SERVICOS DE TRANSPORTE</t>
  </si>
  <si>
    <t>122705 DIRETOR COMERCIAL EM OPERACOES DE INTERMEDIACAO FINANCEIRA</t>
  </si>
  <si>
    <t>122710 DIRETOR DE PRODUTOS BANCARIOS</t>
  </si>
  <si>
    <t>122715 DIRETOR DE CREDITO RURAL</t>
  </si>
  <si>
    <t>122720 DIRETOR DE CAMBIO E COMERCIO EXTERIOR</t>
  </si>
  <si>
    <t>122725 DIRETOR DE COMPLIANCE</t>
  </si>
  <si>
    <t>122730 DIRETOR DE CREDITO (EXCETO CREDITO IMOBILIARIO)</t>
  </si>
  <si>
    <t>122735 DIRETOR DE CREDITO IMOBILIARIO</t>
  </si>
  <si>
    <t>122740 DIRETOR DE LEASING</t>
  </si>
  <si>
    <t>122745 DIRETOR DE MERCADO DE CAPITAIS</t>
  </si>
  <si>
    <t>122750 DIRETOR DE RECUPERACAO DE CREDITOS EM OPERACOES DE INTERMEDIACAO FINANCEIRA</t>
  </si>
  <si>
    <t>122755 DIRETOR DE RISCOS DE MERCADO</t>
  </si>
  <si>
    <t>123110 DIRETOR ADMINISTRATIVO E FINANCEIRO</t>
  </si>
  <si>
    <t>123115 DIRETOR FINANCEIRO</t>
  </si>
  <si>
    <t>123205 DIRETOR DE RECURSOS HUMANOS</t>
  </si>
  <si>
    <t>123210 DIRETOR DE RELACOES DE TRABALHO</t>
  </si>
  <si>
    <t>123305 DIRETOR COMERCIAL</t>
  </si>
  <si>
    <t>123310 DIRETOR DE MARKETING</t>
  </si>
  <si>
    <t>123405 DIRETOR DE SUPRIMENTOS</t>
  </si>
  <si>
    <t>123410 DIRETOR DE SUPRIMENTOS NO SERVICO PUBLICO</t>
  </si>
  <si>
    <t>123605 DIRETOR DE SERVICOS DE INFORMATICA</t>
  </si>
  <si>
    <t>123705 DIRETOR DE PESQUISA E DESENVOLVIMENTO (P&amp;D)</t>
  </si>
  <si>
    <t>123805 DIRETOR DE MANUTENCAO</t>
  </si>
  <si>
    <t>131105 DIRETOR DE SERVICOS CULTURAIS</t>
  </si>
  <si>
    <t>131110 DIRETOR DE SERVICOS SOCIAIS</t>
  </si>
  <si>
    <t>131115 GERENTE DE SERVICOS CULTURAIS</t>
  </si>
  <si>
    <t>131120 GERENTE DE SERVICOS SOCIAIS</t>
  </si>
  <si>
    <t>131205 DIRETOR DE SERVICOS DE SAUDE</t>
  </si>
  <si>
    <t>131210 GERENTE DE SERVICOS DE SAUDE</t>
  </si>
  <si>
    <t>131215 TECNOLOGO EM GESTAO HOSPITALAR</t>
  </si>
  <si>
    <t>131305 DIRETOR DE INSTITUICAO EDUCACIONAL DA AREA PRIVADA</t>
  </si>
  <si>
    <t>131310 DIRETOR DE INSTITUICAO EDUCACIONAL PUBLICA</t>
  </si>
  <si>
    <t>131315 GERENTE DE INSTITUICAO EDUCACIONAL DA AREA PRIVADA</t>
  </si>
  <si>
    <t>131320 GERENTE DE SERVICOS EDUCACIONAIS DA AREA PUBLICA</t>
  </si>
  <si>
    <t>141105 GERENTE DE PRODUCAO E OPERACOES AQUICOLAS</t>
  </si>
  <si>
    <t>141110 GERENTE DE PRODUCAO E OPERACOES FLORESTAIS</t>
  </si>
  <si>
    <t>141115 GERENTE DE PRODUCAO E OPERACOES AGROPECUARIAS</t>
  </si>
  <si>
    <t>141120 GERENTE DE PRODUCAO E OPERACOES PESQUEIRAS</t>
  </si>
  <si>
    <t>141205 GERENTE DE PRODUCAO E OPERACOES</t>
  </si>
  <si>
    <t>141305 GERENTE DE PRODUCAO E OPERACOES DA CONSTRUCAO CIVIL E OBRAS PUBLICAS</t>
  </si>
  <si>
    <t>141405 COMERCIANTE ATACADISTA</t>
  </si>
  <si>
    <t>141410 COMERCIANTE VAREJISTA</t>
  </si>
  <si>
    <t>141415 GERENTE DE LOJA E SUPERMERCADO</t>
  </si>
  <si>
    <t>141420 GERENTE DE OPERACOES DE SERVICOS DE ASSISTENCIA TECNICA</t>
  </si>
  <si>
    <t>141505 GERENTE DE HOTEL</t>
  </si>
  <si>
    <t>141510 GERENTE DE RESTAURANTE</t>
  </si>
  <si>
    <t>141515 GERENTE DE BAR</t>
  </si>
  <si>
    <t>141520 GERENTE DE PENSAO</t>
  </si>
  <si>
    <t>141525 GERENTE DE TURISMO</t>
  </si>
  <si>
    <t>141605 GERENTE DE OPERACOES DE TRANSPORTES</t>
  </si>
  <si>
    <t>141610 GERENTE DE OPERACOES DE CORREIOS E TELECOMUNICACOES</t>
  </si>
  <si>
    <t>141615 GERENTE DE LOGISTICA (ARMAZENAGEM E DISTRIBUICAO)</t>
  </si>
  <si>
    <t>141705 GERENTE DE PRODUTOS BANCARIOS</t>
  </si>
  <si>
    <t>141710 GERENTE DE AGENCIA</t>
  </si>
  <si>
    <t>141715 GERENTE DE CAMBIO E COMERCIO EXTERIOR</t>
  </si>
  <si>
    <t>141720 GERENTE DE CREDITO E COBRANCA</t>
  </si>
  <si>
    <t>141725 GERENTE DE CREDITO IMOBILIARIO</t>
  </si>
  <si>
    <t>141730 GERENTE DE CREDITO RURAL</t>
  </si>
  <si>
    <t>141735 GERENTE DE RECUPERACAO DE CREDITO</t>
  </si>
  <si>
    <t>142105 GERENTE ADMINISTRATIVO</t>
  </si>
  <si>
    <t>142110 GERENTE DE RISCOS</t>
  </si>
  <si>
    <t>142115 GERENTE FINANCEIRO</t>
  </si>
  <si>
    <t>142120 TECNOLOGO EM GESTAO ADMINISTRATIVO- FINANCEIRA</t>
  </si>
  <si>
    <t>142205 GERENTE DE RECURSOS HUMANOS</t>
  </si>
  <si>
    <t>142210 GERENTE DE DEPARTAMENTO PESSOAL</t>
  </si>
  <si>
    <t>142305 GERENTE COMERCIAL</t>
  </si>
  <si>
    <t>142310 GERENTE DE COMUNICACAO</t>
  </si>
  <si>
    <t>142315 GERENTE DE MARKETING</t>
  </si>
  <si>
    <t>142320 GERENTE DE VENDAS</t>
  </si>
  <si>
    <t>142340 OUVIDOR</t>
  </si>
  <si>
    <t>142405 GERENTE DE COMPRAS</t>
  </si>
  <si>
    <t>142410 GERENTE DE SUPRIMENTOS</t>
  </si>
  <si>
    <t>142415 GERENTE DE ALMOXARIFADO</t>
  </si>
  <si>
    <t>142505 GERENTE DE REDE</t>
  </si>
  <si>
    <t>142510 GERENTE DE DESENVOLVIMENTO DE SISTEMAS</t>
  </si>
  <si>
    <t>142515 GERENTE DE PRODUCAO DE TECNOLOGIA DA INFORMACAO</t>
  </si>
  <si>
    <t>142520 GERENTE DE PROJETOS DE TECNOLOGIA DA INFORMACAO</t>
  </si>
  <si>
    <t>142525 GERENTE DE SEGURANCA DE TECNOLOGIA DA INFORMACAO</t>
  </si>
  <si>
    <t>142530 GERENTE DE SUPORTE TECNICO DE TECNOLOGIA DA INFORMACAO</t>
  </si>
  <si>
    <t>142535 TECNOLOGO EM GESTAO DA TECNOLOGIA DA INFORMACAO</t>
  </si>
  <si>
    <t>142605 GERENTE DE PESQUISA E DESENVOLVIMENTO (P&amp;D)</t>
  </si>
  <si>
    <t>142610 ESPECIALISTA EM DESENVOLVIMENTO DE CIGARROS</t>
  </si>
  <si>
    <t>142705 GERENTE DE PROJETOS E SERVICOS DE MANUTENCAO</t>
  </si>
  <si>
    <t>142710 TECNOLOGO EM SISTEMAS BIOMEDICOS</t>
  </si>
  <si>
    <t>201105 BIOENGENHEIRO</t>
  </si>
  <si>
    <t>201110 BIOTECNOLOGISTA</t>
  </si>
  <si>
    <t>201115 GENETICISTA</t>
  </si>
  <si>
    <t>201205 PESQUISADOR EM METROLOGIA</t>
  </si>
  <si>
    <t>201210 ESPECIALISTA EM CALIBRACOES METROLOGICAS</t>
  </si>
  <si>
    <t>201215 ESPECIALISTA EM ENSAIOS METROLOGICOS</t>
  </si>
  <si>
    <t>201220 ESPECIALISTA EM INSTRUMENTACAO METROLOGICA</t>
  </si>
  <si>
    <t>201225 ESPECIALISTA EM MATERIAIS DE REFERENCIA METROLOGICA</t>
  </si>
  <si>
    <t>202105 ENGENHEIRO MECATRONICO</t>
  </si>
  <si>
    <t>202115 TECNOLOGO EM MECATRONICA</t>
  </si>
  <si>
    <t>202120 TECNOLOGO EM AUTOMACAO INDUSTRIAL</t>
  </si>
  <si>
    <t>203005 PESQUISADOR EM BIOLOGIA AMBIENTAL</t>
  </si>
  <si>
    <t>203010 PESQUISADOR EM BIOLOGIA ANIMAL</t>
  </si>
  <si>
    <t>203015 PESQUISADOR EM BIOLOGIA DE MICROORGANISMOS E PARASITAS</t>
  </si>
  <si>
    <t>203020 PESQUISADOR EM BIOLOGIA HUMANA</t>
  </si>
  <si>
    <t>203025 PESQUISADOR EM BIOLOGIA VEGETAL</t>
  </si>
  <si>
    <t>203105 PESQUISADOR EM CIENCIAS DA COMPUTACAO E INFORMATICA</t>
  </si>
  <si>
    <t>203110 PESQUISADOR EM CIENCIAS DA TERRA E MEIO AMBIENTE</t>
  </si>
  <si>
    <t>203115 PESQUISADOR EM FISICA</t>
  </si>
  <si>
    <t>203120 PESQUISADOR EM MATEMATICA</t>
  </si>
  <si>
    <t>203125 PESQUISADOR EM QUIMICA</t>
  </si>
  <si>
    <t>203205 PESQUISADOR DE ENGENHARIA CIVIL</t>
  </si>
  <si>
    <t>203210 PESQUISADOR DE ENGENHARIA E TECNOLOGIA (OUTRAS AREAS DA ENGENHARIA)</t>
  </si>
  <si>
    <t>203215 PESQUISADOR DE ENGENHARIA ELETRICA E ELETRONICA</t>
  </si>
  <si>
    <t>203220 PESQUISADOR DE ENGENHARIA MECANICA</t>
  </si>
  <si>
    <t>203225 PESQUISADOR DE ENGENHARIA METALURGICA, DE MINAS E DE MATERIAIS</t>
  </si>
  <si>
    <t>203230 PESQUISADOR DE ENGENHARIA QUIMICA</t>
  </si>
  <si>
    <t>203305 PESQUISADOR DE CLINICA MEDICA</t>
  </si>
  <si>
    <t>203310 PESQUISADOR DE MEDICINA BASICA</t>
  </si>
  <si>
    <t>203315 PESQUISADOR EM MEDICINA VETERINARIA</t>
  </si>
  <si>
    <t>203320 PESQUISADOR EM SAUDE COLETIVA</t>
  </si>
  <si>
    <t>203405 PESQUISADOR EM CIENCIAS AGRONOMICAS</t>
  </si>
  <si>
    <t>203410 PESQUISADOR EM CIENCIAS DA PESCA E AQUICULTURA</t>
  </si>
  <si>
    <t>203415 PESQUISADOR EM CIENCIAS DA ZOOTECNIA</t>
  </si>
  <si>
    <t>203420 PESQUISADOR EM CIENCIAS FLORESTAIS</t>
  </si>
  <si>
    <t>203505 PESQUISADOR EM CIENCIAS SOCIAIS E HUMANAS</t>
  </si>
  <si>
    <t>203510 PESQUISADOR EM ECONOMIA</t>
  </si>
  <si>
    <t>203515 PESQUISADOR EM CIENCIAS DA EDUCACAO</t>
  </si>
  <si>
    <t>203520 PESQUISADOR EM HISTORIA</t>
  </si>
  <si>
    <t>203525 PESQUISADOR EM PSICOLOGIA</t>
  </si>
  <si>
    <t>204105 PERITO CRIMINAL</t>
  </si>
  <si>
    <t>211105 ATUARIO</t>
  </si>
  <si>
    <t>211110 ESPECIALISTA EM PESQUISA OPERACIONAL</t>
  </si>
  <si>
    <t>211115 MATEMATICO</t>
  </si>
  <si>
    <t>211120 MATEMATICO APLICADO</t>
  </si>
  <si>
    <t>211205 ESTATISTICO</t>
  </si>
  <si>
    <t>211210 ESTATISTICO (ESTATISTICA APLICADA)</t>
  </si>
  <si>
    <t>211215 ESTATISTICO TEORICO</t>
  </si>
  <si>
    <t>212205 ENGENHEIRO DE APLICATIVOS EM COMPUTACAO</t>
  </si>
  <si>
    <t>212210 ENGENHEIRO DE EQUIPAMENTOS EM COMPUTACAO</t>
  </si>
  <si>
    <t>212215 ENGENHEIROS DE SISTEMAS OPERACIONAIS EM COMPUTACAO</t>
  </si>
  <si>
    <t>212305 ADMINISTRADOR DE BANCO DE DADOS</t>
  </si>
  <si>
    <t>212310 ADMINISTRADOR DE REDES</t>
  </si>
  <si>
    <t>212315 ADMINISTRADOR DE SISTEMAS OPERACIONAIS</t>
  </si>
  <si>
    <t>212320 ADMINISTRADOR EM SEGURANCA DA INFORMACAO</t>
  </si>
  <si>
    <t>212405 ANALISTA DE DESENVOLVIMENTO DE SISTEMAS</t>
  </si>
  <si>
    <t>212410 ANALISTA DE REDES E DE COMUNICACAO DE DADOS</t>
  </si>
  <si>
    <t>212415 ANALISTA DE SISTEMAS DE AUTOMACAO</t>
  </si>
  <si>
    <t>212420 ANALISTA DE SUPORTE COMPUTACIONAL</t>
  </si>
  <si>
    <t>213105 FISICO</t>
  </si>
  <si>
    <t>213110 FISICO (ACUSTICA)</t>
  </si>
  <si>
    <t>213115 FISICO (ATOMICA E MOLECULAR)</t>
  </si>
  <si>
    <t>213120 FISICO (COSMOLOGIA)</t>
  </si>
  <si>
    <t>213125 FISICO (ESTATISTICA E MATEMATICA)</t>
  </si>
  <si>
    <t>213130 FISICO (FLUIDOS)</t>
  </si>
  <si>
    <t>213135 FISICO (INSTRUMENTACAO)</t>
  </si>
  <si>
    <t>213140 FISICO (MATERIA CONDENSADA)</t>
  </si>
  <si>
    <t>213145 FISICO (MATERIAIS)</t>
  </si>
  <si>
    <t>213150 FISICO (MEDICINA)</t>
  </si>
  <si>
    <t>213155 FISICO (NUCLEAR E REATORES)</t>
  </si>
  <si>
    <t>213160 FISICO (OPTICA)</t>
  </si>
  <si>
    <t>213165 FISICO (PARTICULAS E CAMPOS)</t>
  </si>
  <si>
    <t>213170 FISICO (PLASMA)</t>
  </si>
  <si>
    <t>213175 FISICO (TERMICA)</t>
  </si>
  <si>
    <t>213205 QUIMICO</t>
  </si>
  <si>
    <t>213210 QUIMICO INDUSTRIAL</t>
  </si>
  <si>
    <t>213215 TECNOLOGO EM PROCESSOS QUIMICOS</t>
  </si>
  <si>
    <t>213305 ASTRONOMO</t>
  </si>
  <si>
    <t>213310 GEOFISICO ESPACIAL</t>
  </si>
  <si>
    <t>213315 METEOROLOGISTA</t>
  </si>
  <si>
    <t>213405 GEOLOGO</t>
  </si>
  <si>
    <t>213410 GEOLOGO DE ENGENHARIA</t>
  </si>
  <si>
    <t>213415 GEOFISICO</t>
  </si>
  <si>
    <t>213420 GEOQUIMICO</t>
  </si>
  <si>
    <t>213425 HIDROGEOLOGO</t>
  </si>
  <si>
    <t>213430 PALEONTOLOGO</t>
  </si>
  <si>
    <t>213435 PETROGRAFO</t>
  </si>
  <si>
    <t>213440 OCEANOGRAFO</t>
  </si>
  <si>
    <t>214005 ENGENHEIRO AMBIENTAL</t>
  </si>
  <si>
    <t>214010 TECNOLOGO EM MEIO AMBIENTE</t>
  </si>
  <si>
    <t>214105 ARQUITETO DE EDIFICACOES</t>
  </si>
  <si>
    <t>214110 ARQUITETO DE INTERIORES</t>
  </si>
  <si>
    <t>214115 ARQUITETO DE PATRIMONIO</t>
  </si>
  <si>
    <t>214120 ARQUITETO PAISAGISTA</t>
  </si>
  <si>
    <t>214125 ARQUITETO URBANISTA</t>
  </si>
  <si>
    <t>214130 URBANISTA</t>
  </si>
  <si>
    <t>214210 ENGENHEIRO CIVIL (AEROPORTOS)</t>
  </si>
  <si>
    <t>214215 ENGENHEIRO CIVIL (EDIFICACOES)</t>
  </si>
  <si>
    <t>214220 ENGENHEIRO CIVIL (ESTRUTURAS METALICAS)</t>
  </si>
  <si>
    <t>214225 ENGENHEIRO CIVIL (FERROVIAS E METROVIAS)</t>
  </si>
  <si>
    <t>214230 ENGENHEIRO CIVIL (GEOTECNIA)</t>
  </si>
  <si>
    <t>214235 ENGENHEIRO CIVIL (HIDROLOGIA)</t>
  </si>
  <si>
    <t>214240 ENGENHEIRO CIVIL (HIDRAULICA)</t>
  </si>
  <si>
    <t>214245 ENGENHEIRO CIVIL (PONTES E VIADUTOS)</t>
  </si>
  <si>
    <t>214250 ENGENHEIRO CIVIL (PORTOS E VIAS NAVEGAVEIS)</t>
  </si>
  <si>
    <t>214255 ENGENHEIRO CIVIL (RODOVIAS)</t>
  </si>
  <si>
    <t>214260 ENGENHEIRO CIVIL (SANEAMENTO)</t>
  </si>
  <si>
    <t>214265 ENGENHEIRO CIVIL (TUNEIS)</t>
  </si>
  <si>
    <t>214270 ENGENHEIRO CIVIL (TRANSPORTES E TRANSITO)</t>
  </si>
  <si>
    <t>214280 TECNOLOGO EM CONSTRUCAO CIVIL</t>
  </si>
  <si>
    <t>214305 ENGENHEIRO ELETRICISTA</t>
  </si>
  <si>
    <t>214310 ENGENHEIRO ELETRONICO</t>
  </si>
  <si>
    <t>214315 ENGENHEIRO ELETRICISTA DE MANUTENCAO</t>
  </si>
  <si>
    <t>214320 ENGENHEIRO ELETRICISTA DE PROJETOS</t>
  </si>
  <si>
    <t>214325 ENGENHEIRO ELETRONICO DE MANUTENCAO</t>
  </si>
  <si>
    <t>214330 ENGENHEIRO ELETRONICO DE PROJETOS</t>
  </si>
  <si>
    <t>214335 ENGENHEIRO DE MANUTENCAO DE TELECOMUNICACOES</t>
  </si>
  <si>
    <t>214340 ENGENHEIRO DE TELECOMUNICACOES</t>
  </si>
  <si>
    <t>214345 ENGENHEIRO PROJETISTA DE TELECOMUNICACOES</t>
  </si>
  <si>
    <t>214350 ENGENHEIRO DE REDES DE COMUNICACAO</t>
  </si>
  <si>
    <t>214355 ENGENHEIRO DE CONTROLE E AUTOMACAO</t>
  </si>
  <si>
    <t>214360 TECNOLOGO EM ELETRICIDADE</t>
  </si>
  <si>
    <t>214365 TECNOLOGO EM ELETRONICA</t>
  </si>
  <si>
    <t>214370 TECNOLOGO EM TELECOMUNICACOES</t>
  </si>
  <si>
    <t>214405 ENGENHEIRO MECANICO</t>
  </si>
  <si>
    <t>214410 ENGENHEIRO MECANICO AUTOMOTIVO</t>
  </si>
  <si>
    <t>214415 ENGENHEIRO MECANICO (ENERGIA NUCLEAR)</t>
  </si>
  <si>
    <t>214420 ENGENHEIRO MECANICO INDUSTRIAL</t>
  </si>
  <si>
    <t>214425 ENGENHEIRO AERONAUTICO</t>
  </si>
  <si>
    <t>214430 ENGENHEIRO NAVAL</t>
  </si>
  <si>
    <t>214435 TECNOLOGO EM FABRICACAO MECANICA</t>
  </si>
  <si>
    <t>214505 ENGENHEIRO QUIMICO</t>
  </si>
  <si>
    <t>214510 ENGENHEIRO QUIMICO (INDUSTRIA QUIMICA)</t>
  </si>
  <si>
    <t>214515 ENGENHEIRO QUIMICO (MINERACAO, METALURGIA, SIDERURGIA, CIMENTEIRA E CERAMICA)</t>
  </si>
  <si>
    <t>214520 ENGENHEIRO QUIMICO (PAPEL E CELULOSE)</t>
  </si>
  <si>
    <t>214525 ENGENHEIRO QUIMICO (PETROLEO E BORRACHA)</t>
  </si>
  <si>
    <t>214530 ENGENHEIRO QUIMICO (UTILIDADES E MEIO AMBIENTE)</t>
  </si>
  <si>
    <t>214535 TECNOLOGO EM PRODUCAO SULCROALCOOLEIRA</t>
  </si>
  <si>
    <t>214605 ENGENHEIRO DE MATERIAIS</t>
  </si>
  <si>
    <t>214610 ENGENHEIRO METALURGISTA</t>
  </si>
  <si>
    <t>214615 TECNOLOGO EM METALURGIA</t>
  </si>
  <si>
    <t>214705 ENGENHEIRO DE MINAS</t>
  </si>
  <si>
    <t>214710 ENGENHEIRO DE MINAS (BENEFICIAMENTO)</t>
  </si>
  <si>
    <t>214715 ENGENHEIRO DE MINAS (LAVRA A CEU ABERTO)</t>
  </si>
  <si>
    <t>214720 ENGENHEIRO DE MINAS (LAVRA SUBTERRANEA)</t>
  </si>
  <si>
    <t>214725 ENGENHEIRO DE MINAS (PESQUISA MINERAL)</t>
  </si>
  <si>
    <t>214730 ENGENHEIRO DE MINAS (PLANEJAMENTO)</t>
  </si>
  <si>
    <t>214735 ENGENHEIRO DE MINAS (PROCESSO)</t>
  </si>
  <si>
    <t>214740 ENGENHEIRO DE MINAS (PROJETO)</t>
  </si>
  <si>
    <t>214745 TECNOLOGO EM PETROLEO E GAS</t>
  </si>
  <si>
    <t>214750 TECNOLOGO EM ROCHAS ORNAMENTAIS</t>
  </si>
  <si>
    <t>214805 ENGENHEIRO AGRIMENSOR</t>
  </si>
  <si>
    <t>214810 ENGENHEIRO CARTOGRAFO</t>
  </si>
  <si>
    <t>214905 ENGENHEIRO DE PRODUCAO</t>
  </si>
  <si>
    <t>214910 ENGENHEIRO DE CONTROLE DE QUALIDADE</t>
  </si>
  <si>
    <t>214915 ENGENHEIRO DE SEGURANCA DO TRABALHO</t>
  </si>
  <si>
    <t>214920 ENGENHEIRO DE RISCOS</t>
  </si>
  <si>
    <t>214925 ENGENHEIRO DE TEMPOS E MOVIMENTOS</t>
  </si>
  <si>
    <t>214930 TECNOLOGO EM PRODUCAO INDUSTRIAL</t>
  </si>
  <si>
    <t>214935 TECNOLOGO EM SEGURANCA DO TRABALHO</t>
  </si>
  <si>
    <t>215105 AGENTE DE MANOBRA E DOCAGEM</t>
  </si>
  <si>
    <t>215110 CAPITAO DE MANOBRA DA MARINHA MERCANTE</t>
  </si>
  <si>
    <t>215115 COMANDANTE DA MARINHA MERCANTE</t>
  </si>
  <si>
    <t>215120 COORDENADOR DE OPERACOES DE COMBATE A POLUICAO NO MEIO AQUAVIARIO</t>
  </si>
  <si>
    <t>215125 IMEDIATO DA MARINHA MERCANTE</t>
  </si>
  <si>
    <t>215130 INSPETOR DE TERMINAL</t>
  </si>
  <si>
    <t>215135 INSPETOR NAVAL</t>
  </si>
  <si>
    <t>215140 OFICIAL DE QUARTO DE NAVEGACAO DA MARINHA MERCANTE</t>
  </si>
  <si>
    <t>215145 PRATICO DE PORTOS DA MARINHA MERCANTE</t>
  </si>
  <si>
    <t>215150 VISTORIADOR NAVAL</t>
  </si>
  <si>
    <t>215205 OFICIAL SUPERIOR DE MAQUINAS DA MARINHA MERCANTE</t>
  </si>
  <si>
    <t>215210 PRIMEIRO OFICIAL DE MAQUINAS DA MARINHA MERCANTE</t>
  </si>
  <si>
    <t>215215 SEGUNDO OFICIAL DE MAQUINAS DA MARINHA MERCANTE</t>
  </si>
  <si>
    <t>215220 SUPERINTENDENTE TECNICO NO TRANSPORTE AQUAVIARIO</t>
  </si>
  <si>
    <t>215305 PILOTO DE AERONAVES</t>
  </si>
  <si>
    <t>215310 PILOTO DE ENSAIOS EM VOO</t>
  </si>
  <si>
    <t>215315 INSTRUTOR DE VOO</t>
  </si>
  <si>
    <t>221105 BIOLOGO</t>
  </si>
  <si>
    <t>221205 BIOMEDICO</t>
  </si>
  <si>
    <t>222105 ENGENHEIRO AGRICOLA</t>
  </si>
  <si>
    <t>222110 ENGENHEIRO AGRONOMO</t>
  </si>
  <si>
    <t>222115 ENGENHEIRO DE PESCA</t>
  </si>
  <si>
    <t>222120 ENGENHEIRO FLORESTAL</t>
  </si>
  <si>
    <t>222205 ENGENHEIRO DE ALIMENTOS</t>
  </si>
  <si>
    <t>222215 TECNOLOGO EM ALIMENTOS</t>
  </si>
  <si>
    <t>223101 MEDICO ACUPUNTURISTA</t>
  </si>
  <si>
    <t>223102 MEDICO ALERGISTA E IMUNOLOGISTA</t>
  </si>
  <si>
    <t>223103 MEDICO ANATOMOPATOLOGISTA</t>
  </si>
  <si>
    <t>223104 MEDICO ANESTESIOLOGISTA</t>
  </si>
  <si>
    <t>223105 MEDICO ANGIOLOGISTA</t>
  </si>
  <si>
    <t>223106 MEDICO CARDIOLOGISTA</t>
  </si>
  <si>
    <t>223107 MEDICO CIRURGIAO CARDIOVASCULAR</t>
  </si>
  <si>
    <t>223108 MEDICO CIRURGIAO DE CABECA E PESCOCO</t>
  </si>
  <si>
    <t>223109 MEDICO CIRURGIAO DO APARELHO DIGESTIVO</t>
  </si>
  <si>
    <t>223110 MEDICO CIRURGIAO GERAL</t>
  </si>
  <si>
    <t>223111 MEDICO CIRURGIAO PEDIATRICO</t>
  </si>
  <si>
    <t>223112 MEDICO CIRURGIAO PLASTICO</t>
  </si>
  <si>
    <t>223113 MEDICO CIRURGIAO TORACICO</t>
  </si>
  <si>
    <t>223114 MEDICO CITOPATOLOGISTA</t>
  </si>
  <si>
    <t>223116 MEDICO DE SAUDE DA FAMILIA</t>
  </si>
  <si>
    <t>223117 MEDICO DERMATOLOGISTA</t>
  </si>
  <si>
    <t>223118 MEDICO DO TRABALHO</t>
  </si>
  <si>
    <t>223119 MEDICO EM ELETROENCEFALOGRAFIA</t>
  </si>
  <si>
    <t>223120 MEDICO EM ENDOSCOPIA</t>
  </si>
  <si>
    <t>223121 MEDICO EM MEDICINA DE TRAFEGO</t>
  </si>
  <si>
    <t>223122 MEDICO EM MEDICINA INTENSIVA</t>
  </si>
  <si>
    <t>223123 MEDICO EM MEDICINA NUCLEAR</t>
  </si>
  <si>
    <t>223124 MEDICO EM RADIOLOGIA E DIAGNOSTICO POR IMAGEM</t>
  </si>
  <si>
    <t>223125 MEDICO ENDOCRINOLOGISTA E METABOLOGISTA</t>
  </si>
  <si>
    <t>223126 MEDICO FISIATRA</t>
  </si>
  <si>
    <t>223127 MEDICO FONIATRA</t>
  </si>
  <si>
    <t>223128 MEDICO GASTROENTEROLOGISTA</t>
  </si>
  <si>
    <t>223130 MEDICO GENETICISTA</t>
  </si>
  <si>
    <t>223131 MEDICO GERIATRA</t>
  </si>
  <si>
    <t>223133 MEDICO HEMATOLOGISTA</t>
  </si>
  <si>
    <t>223134 MEDICO HEMOTERAPEUTA</t>
  </si>
  <si>
    <t>223135 MEDICO HOMEOPATA</t>
  </si>
  <si>
    <t>223136 MEDICO INFECTOLOGISTA</t>
  </si>
  <si>
    <t>223137 MEDICO LEGISTA</t>
  </si>
  <si>
    <t>223138 MEDICO MASTOLOGISTA</t>
  </si>
  <si>
    <t>223139 MEDICO NEFROLOGISTA</t>
  </si>
  <si>
    <t>223140 MEDICO NEUROCIRURGIAO</t>
  </si>
  <si>
    <t>223141 MEDICO NEUROFISIOLOGISTA</t>
  </si>
  <si>
    <t>223142 MEDICO NEUROLOGISTA</t>
  </si>
  <si>
    <t>223143 MEDICO NUTROLOGISTA</t>
  </si>
  <si>
    <t>223144 MEDICO OFTALMOLOGISTA</t>
  </si>
  <si>
    <t>223145 MEDICO ONCOLOGISTA</t>
  </si>
  <si>
    <t>223146 MEDICO ORTOPEDISTA E TRAUMATOLOGISTA</t>
  </si>
  <si>
    <t>223147 MEDICO OTORRINOLARINGOLOGISTA</t>
  </si>
  <si>
    <t>223148 MEDICO PATOLOGISTA CLINICO</t>
  </si>
  <si>
    <t>223149 MEDICO PEDIATRA</t>
  </si>
  <si>
    <t>223150 MEDICO PERITO</t>
  </si>
  <si>
    <t>223152 MEDICO PROCTOLOGISTA</t>
  </si>
  <si>
    <t>223153 MEDICO PSIQUIATRA</t>
  </si>
  <si>
    <t>223154 MEDICO RADIOTERAPEUTA</t>
  </si>
  <si>
    <t>223155 MEDICO REUMATOLOGISTA</t>
  </si>
  <si>
    <t>223156 MEDICO SANITARISTA</t>
  </si>
  <si>
    <t>223157 MEDICO UROLOGISTA</t>
  </si>
  <si>
    <t>2231A1 MEDICO BRONCOESOFALOGISTA</t>
  </si>
  <si>
    <t>2231A2 MEDICO HANSENOLOGISTA</t>
  </si>
  <si>
    <t>2231F3 MEDICO CIRURGIAO VASCULAR</t>
  </si>
  <si>
    <t>2231F6 MEDICO CANCEROLOGISTA CLINICO</t>
  </si>
  <si>
    <t>2231F7 MEDICO EM MEDICINA DE FAMILIA E COMUNIDADE</t>
  </si>
  <si>
    <t>2231F8 MEDICO EM MEDICINA PREVENTIVA E SOCIAL</t>
  </si>
  <si>
    <t>2231G1 MEDICO CARDIOLOGISTA INTERVENCIONISTA</t>
  </si>
  <si>
    <t>223204 CIRURGIAO DENTISTA - AUDITOR</t>
  </si>
  <si>
    <t>223208 CIRURGIAO DENTISTA - CLINICO GERAL</t>
  </si>
  <si>
    <t>223212 CIRURGIAO DENTISTA - ENDODONTISTA</t>
  </si>
  <si>
    <t>223216 CIRURGIAO DENTISTA - EPIDEMIOLOGISTA</t>
  </si>
  <si>
    <t>223220 CIRURGIAO DENTISTA - ESTOMATOLOGISTA</t>
  </si>
  <si>
    <t>223224 CIRURGIAO DENTISTA - IMPLANTODONTISTA</t>
  </si>
  <si>
    <t>223228 CIRURGIAO DENTISTA - ODONTOGERIATRA</t>
  </si>
  <si>
    <t>223232 CIRURGIAO DENTISTA - ODONTOLOGISTA LEGAL</t>
  </si>
  <si>
    <t>223236 CIRURGIAO DENTISTA - ODONTOPEDIATRA</t>
  </si>
  <si>
    <t>223240 CIRURGIAO DENTISTA - ORTOPEDISTA E ORTODONTISTA</t>
  </si>
  <si>
    <t>223244 CIRURGIAO DENTISTA - PATOLOGISTA BUCAL</t>
  </si>
  <si>
    <t>223248 CIRURGIAO DENTISTA - PERIODONTISTA</t>
  </si>
  <si>
    <t>223252 CIRURGIAO DENTISTA - PROTESIOLOGO BUCOMAXILOFACIAL</t>
  </si>
  <si>
    <t>223256 CIRURGIAO DENTISTA - PROTESISTA</t>
  </si>
  <si>
    <t>223260 CIRURGIAO DENTISTA - RADIOLOGISTA</t>
  </si>
  <si>
    <t>223264 CIRURGIAO DENTISTA - REABILITADOR ORAL</t>
  </si>
  <si>
    <t>223268 CIRURGIAO DENTISTA - TRAUMATOLOGISTA BUCOMAXILOFACIAL</t>
  </si>
  <si>
    <t>223272 CIRURGIAO DENTISTA DE SAUDE COLETIVA</t>
  </si>
  <si>
    <t>223276 CIRURGIAO DENTISTA - ODONTOLOGIA DO TRABALHO</t>
  </si>
  <si>
    <t>223280 CIRURGIAO DENTISTA - DENTISTICA</t>
  </si>
  <si>
    <t>223284 CIRURGIAO DENTISTA - DISFUNCAO TEMPOROMANDIBULAR E DOR OROFACIAL</t>
  </si>
  <si>
    <t>223288 CIRURGIAO DENTISTA - ODONTOLOGIA PARA PACIENTES COM NECESSIDADES ESPECIAIS</t>
  </si>
  <si>
    <t>223293 CIRURGIAO-DENTISTA DA ESTRATEGIA DE SAUDE DA FAMILIA</t>
  </si>
  <si>
    <t>2232B1 CIRURGIAO DENTISTA DE SAUDE DA FAMILIA</t>
  </si>
  <si>
    <t>223305 MEDICO VETERINARIO</t>
  </si>
  <si>
    <t>223310 ZOOTECNISTA</t>
  </si>
  <si>
    <t>223410 FARMACEUTICO BIOQUIMICO</t>
  </si>
  <si>
    <t>223415 FARMACEUTICO ANALISTA CLINICO</t>
  </si>
  <si>
    <t>223420 FARMACEUTICO DE ALIMENTOS</t>
  </si>
  <si>
    <t>223425 FARMACEUTICO PRATICAS INTEGRATIVAS E COMPLEMENTARES</t>
  </si>
  <si>
    <t>223430 FARMACEUTICO EM SAUDE PUBLICA</t>
  </si>
  <si>
    <t>223435 FARMACEUTICO INDUSTRIAL</t>
  </si>
  <si>
    <t>223440 FARMACEUTICO TOXICOLOGISTA</t>
  </si>
  <si>
    <t>223445 FARMACEUTICO HOSPITALAR E CLINICO</t>
  </si>
  <si>
    <t>223510 ENFERMEIRO AUDITOR</t>
  </si>
  <si>
    <t>223515 ENFERMEIRO DE BORDO</t>
  </si>
  <si>
    <t>223520 ENFERMEIRO DE CENTRO CIRURGICO</t>
  </si>
  <si>
    <t>223525 ENFERMEIRO DE TERAPIA INTENSIVA</t>
  </si>
  <si>
    <t>223530 ENFERMEIRO DO TRABALHO</t>
  </si>
  <si>
    <t>223535 ENFERMEIRO NEFROLOGISTA</t>
  </si>
  <si>
    <t>223540 ENFERMEIRO NEONATOLOGISTA</t>
  </si>
  <si>
    <t>223545 ENFERMEIRO OBSTETRICO</t>
  </si>
  <si>
    <t>223550 ENFERMEIRO PSIQUIATRICO</t>
  </si>
  <si>
    <t>223555 ENFERMEIRO PUERICULTOR E PEDIATRICO</t>
  </si>
  <si>
    <t>223560 ENFERMEIRO SANITARISTA</t>
  </si>
  <si>
    <t>223565 ENFERMEIRO DA ESTRATEGIA DE SAUDE DA FAMILIA</t>
  </si>
  <si>
    <t>223570 PERFUSIONISTA</t>
  </si>
  <si>
    <t>2235C1 ENFERMEIRO SAUDE DA FAMILIA</t>
  </si>
  <si>
    <t>2235C2 ENFERMEIRO DA ESTRATEGIA DE AGENTE COMUNITARIO DE SAUDE</t>
  </si>
  <si>
    <t>223610 FONOAUDIOLOGO</t>
  </si>
  <si>
    <t>223615 ORTOPTISTA</t>
  </si>
  <si>
    <t>223625 FISIOTERAPEUTA RESPIRATORIA</t>
  </si>
  <si>
    <t>223630 FISIOTERAPEUTA NEUROFUNCIONAL</t>
  </si>
  <si>
    <t>223635 FISIOTERAPEUTA TRAUMATO-ORTOPEDICA FUNCIONAL</t>
  </si>
  <si>
    <t>223640 FISIOTERAPEUTA OSTEOPATA</t>
  </si>
  <si>
    <t>223645 FISIOTERAPEUTA QUIROPRAXISTA</t>
  </si>
  <si>
    <t>223650 FISIOTERAPEUTA ACUPUNTURISTA</t>
  </si>
  <si>
    <t>223655 FISIOTERAPEUTA ESPORTIVO</t>
  </si>
  <si>
    <t>223660 FISIOTERAPEUTA DO TRABALHO</t>
  </si>
  <si>
    <t>2236I1 TECNICO EM ORIENTACAO E MOBILIDADE DE CEGOS E DEF VISUAIS</t>
  </si>
  <si>
    <t>223705 DIETISTA</t>
  </si>
  <si>
    <t>223810 FONOAUDIOLOGO GERAL</t>
  </si>
  <si>
    <t>223815 FONOAUDIOLOGO EDUCACIONAL</t>
  </si>
  <si>
    <t>223820 FONOAUDIOLOGO EM AUDIOLOGIA</t>
  </si>
  <si>
    <t>223825 FONOAUDIOLOGO EM DISFAGIA</t>
  </si>
  <si>
    <t>223830 FONOAUDIOLOGO EM LINGUAGEM</t>
  </si>
  <si>
    <t>223835 FONOAUDIOLOGO EM MOTRICIDADE OROFACIAL</t>
  </si>
  <si>
    <t>223840 FONOAUDIOLOGO EM SAUDE COLETIVA</t>
  </si>
  <si>
    <t>223845 FONOAUDIOLOGO EM VOZ</t>
  </si>
  <si>
    <t>223915 MUSICOTERAPEUTA</t>
  </si>
  <si>
    <t>224105 AVALIADOR FISICO</t>
  </si>
  <si>
    <t>224110 LUDOMOTRICISTA</t>
  </si>
  <si>
    <t>224115 PREPARADOR DE ATLETA</t>
  </si>
  <si>
    <t>224120 PREPARADOR FISICO</t>
  </si>
  <si>
    <t>224125 TECNICO DE DESPORTO INDIVIDUAL E COLETIVO (EXCETO FUTEBOL)</t>
  </si>
  <si>
    <t>224130 TECNICO DE LABORATORIO E FISCALIZACAO DESPORTIVA</t>
  </si>
  <si>
    <t>224135 TREINADOR PROFISSIONAL DE FUTEBOL</t>
  </si>
  <si>
    <t>225121 MEDICO ONCOLOGISTA CLINICO</t>
  </si>
  <si>
    <t>225122 MEDICO CANCEROLOGISTA PEDIATRICO</t>
  </si>
  <si>
    <t>225142 MEDICO DA ESTRATEGIA DE SAUDE DA FAMILIA</t>
  </si>
  <si>
    <t>225203 MEDICO EM CIRURGIA VASCULAR</t>
  </si>
  <si>
    <t>225280 MEDICO COLOPROCTOLOGISTA</t>
  </si>
  <si>
    <t>225290 MEDICO CANCEROLOGISTA CIRURGICO</t>
  </si>
  <si>
    <t>225295 MEDICO CIRURGIAO DA MAO</t>
  </si>
  <si>
    <t>225325 MEDICO PATOLOGISTA</t>
  </si>
  <si>
    <t>225335 MEDICO PATOLOGISTA CLINICO / MEDICINA LABORATORIAL</t>
  </si>
  <si>
    <t>225345 MEDICO HIPERBARISTA</t>
  </si>
  <si>
    <t>225350 MEDICO NEUROFISIOLOGISTA CLINICO</t>
  </si>
  <si>
    <t>226110 OSTEOPATA</t>
  </si>
  <si>
    <t>226310 ARTETERAPEUTA</t>
  </si>
  <si>
    <t>226315 EQUOTERAPEUTA</t>
  </si>
  <si>
    <t>231105 PROFESSOR DE NIVEL SUPERIOR NA EDUCACAO INFANTIL (QUATRO A SEIS ANOS)</t>
  </si>
  <si>
    <t>231110 PROFESSOR DE NIVEL SUPERIOR NA EDUCACAO INFANTIL (ZERO A TRES ANOS)</t>
  </si>
  <si>
    <t>231205 PROFESSOR DA EDUCACAO DE JOVENS E ADULTOS DO ENSINO FUNDAMENTAL (PRIMEIRA A QUARTA SERIE)</t>
  </si>
  <si>
    <t>231210 PROFESSOR DE NIVEL SUPERIOR DO ENSINO FUNDAMENTAL (PRIMEIRA A QUARTA SERIE)</t>
  </si>
  <si>
    <t>231305 PROFESSOR DE CIENCIAS EXATAS E NATURAIS DO ENSINO FUNDAMENTAL</t>
  </si>
  <si>
    <t>231310 PROFESSOR DE EDUCACAO ARTISTICA DO ENSINO FUNDAMENTAL</t>
  </si>
  <si>
    <t>231315 PROFESSOR DE EDUCACAO FISICA DO ENSINO FUNDAMENTAL</t>
  </si>
  <si>
    <t>231320 PROFESSOR DE GEOGRAFIA DO ENSINO FUNDAMENTAL</t>
  </si>
  <si>
    <t>231325 PROFESSOR DE HISTORIA DO ENSINO FUNDAMENTAL</t>
  </si>
  <si>
    <t>231330 PROFESSOR DE LINGUA ESTRANGEIRA MODERNA DO ENSINO FUNDAMENTAL</t>
  </si>
  <si>
    <t>231335 PROFESSOR DE LINGUA PORTUGUESA DO ENSINO FUNDAMENTAL</t>
  </si>
  <si>
    <t>231340 PROFESSOR DE MATEMATICA DO ENSINO FUNDAMENTAL</t>
  </si>
  <si>
    <t>232105 PROFESSOR DE ARTES NO ENSINO MEDIO</t>
  </si>
  <si>
    <t>232110 PROFESSOR DE BIOLOGIA NO ENSINO MEDIO</t>
  </si>
  <si>
    <t>232115 PROFESSOR DE DISCIPLINAS PEDAGOGICAS NO ENSINO MEDIO</t>
  </si>
  <si>
    <t>232120 PROFESSOR DE EDUCACAO FISICA NO ENSINO MEDIO</t>
  </si>
  <si>
    <t>232125 PROFESSOR DE FILOSOFIA NO ENSINO MEDIO</t>
  </si>
  <si>
    <t>232130 PROFESSOR DE FISICA NO ENSINO MEDIO</t>
  </si>
  <si>
    <t>232135 PROFESSOR DE GEOGRAFIA NO ENSINO MEDIO</t>
  </si>
  <si>
    <t>232140 PROFESSOR DE HISTORIA NO ENSINO MEDIO</t>
  </si>
  <si>
    <t>232145 PROFESSOR DE LINGUA E LITERATURA BRASILEIRA NO ENSINO MEDIO</t>
  </si>
  <si>
    <t>232150 PROFESSOR DE LINGUA ESTRANGEIRA MODERNA NO ENSINO MEDIO</t>
  </si>
  <si>
    <t>232155 PROFESSOR DE MATEMATICA NO ENSINO MEDIO</t>
  </si>
  <si>
    <t>232160 PROFESSOR DE PSICOLOGIA NO ENSINO MEDIO</t>
  </si>
  <si>
    <t>232165 PROFESSOR DE QUIMICA NO ENSINO MEDIO</t>
  </si>
  <si>
    <t>232170 PROFESSOR DE SOCIOLOGIA NO ENSINO MEDIO</t>
  </si>
  <si>
    <t>233105 PROFESSOR DA AREA DE MEIO AMBIENTE</t>
  </si>
  <si>
    <t>233110 PROFESSOR DE DESENHO TECNICO</t>
  </si>
  <si>
    <t>233115 PROFESSOR DE TECNICAS AGRICOLAS</t>
  </si>
  <si>
    <t>233120 PROFESSOR DE TECNICAS COMERCIAIS E SECRETARIAIS</t>
  </si>
  <si>
    <t>233125 PROFESSOR DE TECNICAS DE ENFERMAGEM</t>
  </si>
  <si>
    <t>233130 PROFESSOR DE TECNICAS INDUSTRIAIS</t>
  </si>
  <si>
    <t>233135 PROFESSOR DE TECNOLOGIA E CALCULO TECNICO</t>
  </si>
  <si>
    <t>233205 INSTRUTOR DE APRENDIZAGEM E TREINAMENTO AGROPECUARIO</t>
  </si>
  <si>
    <t>233210 INSTRUTOR DE APRENDIZAGEM E TREINAMENTO INDUSTRIAL</t>
  </si>
  <si>
    <t>233215 PROFESSOR DE APRENDIZAGEM E TREINAMENTO COMERCIAL</t>
  </si>
  <si>
    <t>233220 PROFESSOR INSTRUTOR DE ENSINO E APRENDIZAGEM AGROFLORESTAL</t>
  </si>
  <si>
    <t>233225 PROFESSOR INSTRUTOR DE ENSINO E APRENDIZAGEM EM SERVICOS</t>
  </si>
  <si>
    <t>234105 PROFESSOR DE MATEMATICA APLICADA (NO ENSINO SUPERIOR)</t>
  </si>
  <si>
    <t>234110 PROFESSOR DE MATEMATICA PURA (NO ENSINO SUPERIOR)</t>
  </si>
  <si>
    <t>234115 PROFESSOR DE ESTATISTICA (NO ENSINO SUPERIOR)</t>
  </si>
  <si>
    <t>234120 PROFESSOR DE COMPUTACAO (NO ENSINO SUPERIOR)</t>
  </si>
  <si>
    <t>234125 PROFESSOR DE PESQUISA OPERACIONAL (NO ENSINO SUPERIOR)</t>
  </si>
  <si>
    <t>234205 PROFESSOR DE FISICA (ENSINO SUPERIOR)</t>
  </si>
  <si>
    <t>234210 PROFESSOR DE QUIMICA (ENSINO SUPERIOR)</t>
  </si>
  <si>
    <t>234215 PROFESSOR DE ASTRONOMIA (ENSINO SUPERIOR)</t>
  </si>
  <si>
    <t>234305 PROFESSOR DE ARQUITETURA</t>
  </si>
  <si>
    <t>234310 PROFESSOR DE ENGENHARIA</t>
  </si>
  <si>
    <t>234315 PROFESSOR DE GEOFISICA</t>
  </si>
  <si>
    <t>234320 PROFESSOR DE GEOLOGIA</t>
  </si>
  <si>
    <t>234405 PROFESSOR DE CIENCIAS BIOLOGICAS DO ENSINO SUPERIOR</t>
  </si>
  <si>
    <t>234410 PROFESSOR DE EDUCACAO FISICA NO ENSINO SUPERIOR</t>
  </si>
  <si>
    <t>234415 PROFESSOR DE ENFERMAGEM DO ENSINO SUPERIOR</t>
  </si>
  <si>
    <t>234420 PROFESSOR DE FARMACIA E BIOQUIMICA</t>
  </si>
  <si>
    <t>234425 PROFESSOR DE FISIOTERAPIA</t>
  </si>
  <si>
    <t>234430 PROFESSOR DE FONOAUDIOLOGIA</t>
  </si>
  <si>
    <t>234435 PROFESSOR DE MEDICINA</t>
  </si>
  <si>
    <t>234440 PROFESSOR DE MEDICINA VETERINARIA</t>
  </si>
  <si>
    <t>234445 PROFESSOR DE NUTRICAO</t>
  </si>
  <si>
    <t>234450 PROFESSOR DE ODONTOLOGIA</t>
  </si>
  <si>
    <t>234455 PROFESSOR DE TERAPIA OCUPACIONAL</t>
  </si>
  <si>
    <t>234460 PROFESSOR DE ZOOTECNIA DO ENSINO SUPERIOR</t>
  </si>
  <si>
    <t>234505 PROFESSOR DE ENSINO SUPERIOR NA AREA DE DIDATICA</t>
  </si>
  <si>
    <t>234510 PROFESSOR DE ENSINO SUPERIOR NA AREA DE ORIENTACAO EDUCACIONAL</t>
  </si>
  <si>
    <t>234515 PROFESSOR DE ENSINO SUPERIOR NA AREA DE PESQUISA EDUCACIONAL</t>
  </si>
  <si>
    <t>234520 PROFESSOR DE ENSINO SUPERIOR NA AREA DE PRATICA DE ENSINO</t>
  </si>
  <si>
    <t>234604 PROFESSOR DE LINGUA ALEMA</t>
  </si>
  <si>
    <t>234608 PROFESSOR DE LINGUA ITALIANA</t>
  </si>
  <si>
    <t>234612 PROFESSOR DE LINGUA FRANCESA</t>
  </si>
  <si>
    <t>234616 PROFESSOR DE LINGUA INGLESA</t>
  </si>
  <si>
    <t>234620 PROFESSOR DE LINGUA ESPANHOLA</t>
  </si>
  <si>
    <t>234624 PROFESSOR DE LINGUA PORTUGUESA</t>
  </si>
  <si>
    <t>234628 PROFESSOR DE LITERATURA BRASILEIRA</t>
  </si>
  <si>
    <t>234632 PROFESSOR DE LITERATURA PORTUGUESA</t>
  </si>
  <si>
    <t>234636 PROFESSOR DE LITERATURA ALEMA</t>
  </si>
  <si>
    <t>234640 PROFESSOR DE LITERATURA COMPARADA</t>
  </si>
  <si>
    <t>234644 PROFESSOR DE LITERATURA ESPANHOLA</t>
  </si>
  <si>
    <t>234648 PROFESSOR DE LITERATURA FRANCESA</t>
  </si>
  <si>
    <t>234652 PROFESSOR DE LITERATURA INGLESA</t>
  </si>
  <si>
    <t>234656 PROFESSOR DE LITERATURA ITALIANA</t>
  </si>
  <si>
    <t>234660 PROFESSOR DE LITERATURA DE LINGUAS ESTRANGEIRAS MODERNAS</t>
  </si>
  <si>
    <t>234664 PROFESSOR DE OUTRAS LINGUAS E LITERATURAS</t>
  </si>
  <si>
    <t>234668 PROFESSOR DE LINGUAS ESTRANGEIRAS MODERNAS</t>
  </si>
  <si>
    <t>234672 PROFESSOR DE LINGUISTICA E LINGUISTICA APLICADA</t>
  </si>
  <si>
    <t>234676 PROFESSOR DE FILOLOGIA E CRITICA TEXTUAL</t>
  </si>
  <si>
    <t>234680 PROFESSOR DE SEMIOTICA</t>
  </si>
  <si>
    <t>234684 PROFESSOR DE TEORIA DA LITERATURA</t>
  </si>
  <si>
    <t>234705 PROFESSOR DE ANTROPOLOGIA DO ENSINO SUPERIOR</t>
  </si>
  <si>
    <t>234710 PROFESSOR DE ARQUIVOLOGIA DO ENSINO SUPERIOR</t>
  </si>
  <si>
    <t>234715 PROFESSOR DE BIBLIOTECONOMIA DO ENSIO SUPERIOR</t>
  </si>
  <si>
    <t>234720 PROFESSOR DE CIENCIA POLITICA DO ENSINO SUPERIOR</t>
  </si>
  <si>
    <t>234725 PROFESSOR DE COMUNICACAO SOCIAL DO ENSINO SUPERIOR</t>
  </si>
  <si>
    <t>234730 PROFESSOR DE DIREITO DO ENSINO SUPERIOR</t>
  </si>
  <si>
    <t>234735 PROFESSOR DE FILOSOFIA DO ENSINO SUPERIOR</t>
  </si>
  <si>
    <t>234740 PROFESSOR DE GEOGRAFIA DO ENSINO SUPERIOR</t>
  </si>
  <si>
    <t>234745 PROFESSOR DE HISTORIA DO ENSINO SUPERIOR</t>
  </si>
  <si>
    <t>234750 PROFESSOR DE JORNALISMO</t>
  </si>
  <si>
    <t>234755 PROFESSOR DE MUSEOLOGIA DO ENSINO SUPERIOR</t>
  </si>
  <si>
    <t>234760 PROFESSOR DE PSICOLOGIA DO ENSINO SUPERIOR</t>
  </si>
  <si>
    <t>234765 PROFESSOR DE SERVICO SOCIAL DO ENSINO SUPERIOR</t>
  </si>
  <si>
    <t>234770 PROFESSOR DE SOCIOLOGIA DO ENSINO SUPERIOR</t>
  </si>
  <si>
    <t>234805 PROFESSOR DE ECONOMIA</t>
  </si>
  <si>
    <t>234810 PROFESSOR DE ADMINISTRACAO</t>
  </si>
  <si>
    <t>234815 PROFESSOR DE CONTABILIDADE</t>
  </si>
  <si>
    <t>234905 PROFESSOR DE ARTES DO ESPETACULO NO ENSINO SUPERIOR</t>
  </si>
  <si>
    <t>234910 PROFESSOR DE ARTES VISUAIS NO ENSINO SUPERIOR (ARTES PLASTICAS E MULTIMIDIA)</t>
  </si>
  <si>
    <t>234915 PROFESSOR DE MUSICA NO ENSINO SUPERIOR</t>
  </si>
  <si>
    <t>239205 PROFESSOR DE ALUNOS COM DEFICIENCIA AUDITIVA E SURDOS</t>
  </si>
  <si>
    <t>239210 PROFESSOR DE ALUNOS COM DEFICIENCIA FISICA</t>
  </si>
  <si>
    <t>239215 PROFESSOR DE ALUNOS COM DEFICIENCIA MENTAL</t>
  </si>
  <si>
    <t>239220 PROFESSOR DE ALUNOS COM DEFICIENCIA MULTIPLA</t>
  </si>
  <si>
    <t>239225 PROFESSOR DE ALUNOS COM DEFICIENCIA VISUAL</t>
  </si>
  <si>
    <t>239405 COORDENADOR PEDAGOGICO</t>
  </si>
  <si>
    <t>239410 ORIENTADOR EDUCACIONAL</t>
  </si>
  <si>
    <t>239415 PEDAGOGO</t>
  </si>
  <si>
    <t>239420 PROFESSOR DE TECNICAS E RECURSOS AUDIOVISUAIS</t>
  </si>
  <si>
    <t>239425 PSICOPEDAGOGO</t>
  </si>
  <si>
    <t>239430 SUPERVISOR DE ENSINO</t>
  </si>
  <si>
    <t>239435 DESIGNER EDUCACIONAL</t>
  </si>
  <si>
    <t>241005 ADVOGADO</t>
  </si>
  <si>
    <t>241010 ADVOGADO DE EMPRESA</t>
  </si>
  <si>
    <t>241015 ADVOGADO (DIREITO CIVIL)</t>
  </si>
  <si>
    <t>241020 ADVOGADO (DIREITO PUBLICO)</t>
  </si>
  <si>
    <t>241025 ADVOGADO (DIREITO PENAL)</t>
  </si>
  <si>
    <t>241030 ADVOGADO (AREAS ESPECIAIS)</t>
  </si>
  <si>
    <t>241035 ADVOGADO (DIREITO DO TRABALHO)</t>
  </si>
  <si>
    <t>241040 CONSULTOR JURIDICO</t>
  </si>
  <si>
    <t>241205 ADVOGADO DA UNIAO</t>
  </si>
  <si>
    <t>241210 PROCURADOR AUTARQUICO</t>
  </si>
  <si>
    <t>241215 PROCURADOR DA FAZENDA NACIONAL</t>
  </si>
  <si>
    <t>241220 PROCURADOR DO ESTADO</t>
  </si>
  <si>
    <t>241225 PROCURADOR DO MUNICIPIO</t>
  </si>
  <si>
    <t>241230 PROCURADOR FEDERAL</t>
  </si>
  <si>
    <t>241235 PROCURADOR FUNDACIONAL</t>
  </si>
  <si>
    <t>241305 OFICIAL DE REGISTRO DE CONTRATOS MARITIMOS</t>
  </si>
  <si>
    <t>241310 OFICIAL DO REGISTRO CIVIL DE PESSOAS JURIDICAS</t>
  </si>
  <si>
    <t>241315 OFICIAL DO REGISTRO CIVIL DE PESSOAS NATURAIS</t>
  </si>
  <si>
    <t>241320 OFICIAL DO REGISTRO DE DISTRIBUICOES</t>
  </si>
  <si>
    <t>241325 OFICIAL DO REGISTRO DE IMOVEIS</t>
  </si>
  <si>
    <t>241330 OFICIAL DO REGISTRO DE TITULOS E DOCUMENTOS</t>
  </si>
  <si>
    <t>241335 TABELIAO DE NOTAS</t>
  </si>
  <si>
    <t>241340 TABELIAO DE PROTESTOS</t>
  </si>
  <si>
    <t>242205 PROCURADOR DA REPUBLICA</t>
  </si>
  <si>
    <t>242210 PROCURADOR DE JUSTICA</t>
  </si>
  <si>
    <t>242215 PROCURADOR DE JUSTICA MILITAR</t>
  </si>
  <si>
    <t>242220 PROCURADOR DO TRABALHO</t>
  </si>
  <si>
    <t>242225 PROCURADOR REGIONAL DA REPUBLICA</t>
  </si>
  <si>
    <t>242230 PROCURADOR REGIONAL DO TRABALHO</t>
  </si>
  <si>
    <t>242235 PROMOTOR DE JUSTICA</t>
  </si>
  <si>
    <t>242240 SUBPROCURADOR DE JUSTICA MILITAR</t>
  </si>
  <si>
    <t>242245 SUBPROCURADOR-GERAL DA REPUBLICA</t>
  </si>
  <si>
    <t>242250 SUBPROCURADOR-GERAL DO TRABALHO</t>
  </si>
  <si>
    <t>242305 DELEGADO DE POLICIA</t>
  </si>
  <si>
    <t>242405 DEFENSOR PUBLICO</t>
  </si>
  <si>
    <t>242410 PROCURADOR DA ASSISTENCIA JUDICIARIA</t>
  </si>
  <si>
    <t>242905 OFICIAL DE INTELIGENCIA</t>
  </si>
  <si>
    <t>242910 OFICIAL TECNICO DE INTELIGENCIA</t>
  </si>
  <si>
    <t>251105 ANTROPOLOGO</t>
  </si>
  <si>
    <t>251110 ARQUEOLOGO</t>
  </si>
  <si>
    <t>251115 CIENTISTA POLITICO</t>
  </si>
  <si>
    <t>251120 SOCIOLOGO</t>
  </si>
  <si>
    <t>251205 ECONOMISTA</t>
  </si>
  <si>
    <t>251210 ECONOMISTA AGROINDUSTRIAL</t>
  </si>
  <si>
    <t>251215 ECONOMISTA FINANCEIRO</t>
  </si>
  <si>
    <t>251220 ECONOMISTA INDUSTRIAL</t>
  </si>
  <si>
    <t>251225 ECONOMISTA DO SETOR PUBLICO</t>
  </si>
  <si>
    <t>251230 ECONOMISTA AMBIENTAL</t>
  </si>
  <si>
    <t>251235 ECONOMISTA REGIONAL E URBANO</t>
  </si>
  <si>
    <t>251305 GEOGRAFO</t>
  </si>
  <si>
    <t>251405 FILOSOFO</t>
  </si>
  <si>
    <t>251505 PSICOLOGO EDUCACIONAL</t>
  </si>
  <si>
    <t>251510 PSICOLOGO CLINICO</t>
  </si>
  <si>
    <t>251515 PSICOLOGO DO ESPORTE</t>
  </si>
  <si>
    <t>251520 PSICOLOGO HOSPITALAR</t>
  </si>
  <si>
    <t>251525 PSICOLOGO JURIDICO</t>
  </si>
  <si>
    <t>251530 PSICOLOGO SOCIAL</t>
  </si>
  <si>
    <t>251535 PSICOLOGO DO TRANSITO</t>
  </si>
  <si>
    <t>251540 PSICOLOGO DO TRABALHO</t>
  </si>
  <si>
    <t>251545 NEUROPSICOLOGO</t>
  </si>
  <si>
    <t>251550 PSICANALISTA</t>
  </si>
  <si>
    <t>251555 PSICOLOGO ACUPUNTURISTA</t>
  </si>
  <si>
    <t>251610 ECONOMISTA DOMESTICO</t>
  </si>
  <si>
    <t>252205 AUDITOR (CONTADORES E AFINS)</t>
  </si>
  <si>
    <t>252210 CONTADOR</t>
  </si>
  <si>
    <t>252215 PERITO CONTABIL</t>
  </si>
  <si>
    <t>252305 SECRETARIA EXECUTIVA</t>
  </si>
  <si>
    <t>252310 SECRETARIO BILINGUE</t>
  </si>
  <si>
    <t>252315 SECRETARIA TRILINGUE</t>
  </si>
  <si>
    <t>252320 TECNOLOGO EM SECRETARIADO ESCOLAR</t>
  </si>
  <si>
    <t>252405 ANALISTA DE RECURSOS HUMANOS</t>
  </si>
  <si>
    <t>252505 ADMINISTRADOR DE FUNDOS E CARTEIRAS DE INVESTIMENTO</t>
  </si>
  <si>
    <t>252510 ANALISTA DE CAMBIO</t>
  </si>
  <si>
    <t>252515 ANALISTA DE COBRANCA (INSTITUICOES FINANCEIRAS)</t>
  </si>
  <si>
    <t>252525 ANALISTA DE CREDITO (INSTITUICOES FINANCEIRAS)</t>
  </si>
  <si>
    <t>252530 ANALISTA DE CREDITO RURAL</t>
  </si>
  <si>
    <t>252535 ANALISTA DE LEASING</t>
  </si>
  <si>
    <t>252540 ANALISTA DE PRODUTOS BANCARIOS</t>
  </si>
  <si>
    <t>252545 ANALISTA FINANCEIRO (INSTITUICOES FINANCEIRAS)</t>
  </si>
  <si>
    <t>252605 GESTOR EM SEGURANCA</t>
  </si>
  <si>
    <t>253105 RELACOES PUBLICAS</t>
  </si>
  <si>
    <t>253110 REDATOR DE PUBLICIDADE</t>
  </si>
  <si>
    <t>253115 AGENTE PUBLICITARIO</t>
  </si>
  <si>
    <t>253120 ANALISTA DE NEGOCIOS</t>
  </si>
  <si>
    <t>253125 ANALISTA DE PESQUISA DE MERCADO</t>
  </si>
  <si>
    <t>253205 GERENTE DE CAPTACAO (FUNDOS E INVESTIMENTOS INSTITUCIONAIS)</t>
  </si>
  <si>
    <t>253210 GERENTE DE CLIENTES ESPECIAIS (PRIVATE)</t>
  </si>
  <si>
    <t>253215 GERENTE DE CONTAS - PESSOA FISICA E JURIDICA</t>
  </si>
  <si>
    <t>253220 GERENTE DE GRANDES CONTAS (CORPORATE)</t>
  </si>
  <si>
    <t>253225 OPERADOR DE NEGOCIOS</t>
  </si>
  <si>
    <t>253305 CORRETOR DE VALORES, ATIVOS FINANCEIROS, MERCADORIAS E DERIVATIVOS</t>
  </si>
  <si>
    <t>254105 AUDITOR-FISCAL DA RECEITA FEDERAL</t>
  </si>
  <si>
    <t>254110 TECNICO DA RECEITA FEDERAL</t>
  </si>
  <si>
    <t>254205 AUDITOR-FISCAL DA PREVIDENCIA SOCIAL</t>
  </si>
  <si>
    <t>254305 AUDITOR-FISCAL DO TRABALHO</t>
  </si>
  <si>
    <t>254310 AGENTE DE HIGIENE E SEGURANCA</t>
  </si>
  <si>
    <t>254405 FISCAL DE TRIBUTOS ESTADUAL</t>
  </si>
  <si>
    <t>254410 FISCAL DE TRIBUTOS MUNICIPAL</t>
  </si>
  <si>
    <t>254415 TECNICO DE TRIBUTOS ESTADUAL</t>
  </si>
  <si>
    <t>254420 TECNICO DE TRIBUTOS MUNICIPAL</t>
  </si>
  <si>
    <t>261105 ARQUIVISTA PESQUISADOR (JORNALISMO)</t>
  </si>
  <si>
    <t>261110 ASSESSOR DE IMPRENSA</t>
  </si>
  <si>
    <t>261115 DIRETOR DE REDACAO</t>
  </si>
  <si>
    <t>261120 EDITOR</t>
  </si>
  <si>
    <t>261125 JORNALISTA</t>
  </si>
  <si>
    <t>261130 PRODUTOR DE TEXTO</t>
  </si>
  <si>
    <t>261135 REPORTER (EXCLUSIVE RADIO E TELEVISAO)</t>
  </si>
  <si>
    <t>261140 REVISOR</t>
  </si>
  <si>
    <t>261205 BIBLIOTECARIO</t>
  </si>
  <si>
    <t>261210 DOCUMENTALISTA</t>
  </si>
  <si>
    <t>261215 ANALISTA DE INFORMACOES (PESQUISADOR DE INFORMACOES DE REDE)</t>
  </si>
  <si>
    <t>261305 ARQUIVISTA</t>
  </si>
  <si>
    <t>261310 MUSEOLOGO</t>
  </si>
  <si>
    <t>261405 FILOLOGO</t>
  </si>
  <si>
    <t>261410 INTERPRETE</t>
  </si>
  <si>
    <t>261415 LINGUISTA</t>
  </si>
  <si>
    <t>261420 TRADUTOR</t>
  </si>
  <si>
    <t>261425 INTERPRETE DE LINGUA DE SINAIS</t>
  </si>
  <si>
    <t>261430 AUDIODESCRITOR</t>
  </si>
  <si>
    <t>261505 AUTOR-ROTEIRISTA</t>
  </si>
  <si>
    <t>261510 CRITICO</t>
  </si>
  <si>
    <t>261515 ESCRITOR DE FICCAO</t>
  </si>
  <si>
    <t>261520 ESCRITOR DE NAO FICCAO</t>
  </si>
  <si>
    <t>261525 POETA</t>
  </si>
  <si>
    <t>261530 REDATOR DE TEXTOS TECNICOS</t>
  </si>
  <si>
    <t>261605 EDITOR DE JORNAL</t>
  </si>
  <si>
    <t>261610 EDITOR DE LIVRO</t>
  </si>
  <si>
    <t>261615 EDITOR DE MIDIA ELETRONICA</t>
  </si>
  <si>
    <t>261620 EDITOR DE REVISTA</t>
  </si>
  <si>
    <t>261625 EDITOR DE REVISTA CIENTIFICA</t>
  </si>
  <si>
    <t>261705 ANCORA DE RADIO E TELEVISAO</t>
  </si>
  <si>
    <t>261710 COMENTARISTA DE RADIO E TELEVISAO</t>
  </si>
  <si>
    <t>261715 LOCUTOR DE RADIO E TELEVISAO</t>
  </si>
  <si>
    <t>261720 LOCUTOR PUBLICITARIO DE RADIO E TELEVISAO</t>
  </si>
  <si>
    <t>261725 NARRADOR EM PROGRAMAS DE RADIO E TELEVISAO</t>
  </si>
  <si>
    <t>261730 REPORTER DE RADIO E TELEVISAO</t>
  </si>
  <si>
    <t>261805 FOTOGRAFO</t>
  </si>
  <si>
    <t>261810 FOTOGRAFO PUBLICITARIO</t>
  </si>
  <si>
    <t>261815 FOTOGRAFO RETRATISTA</t>
  </si>
  <si>
    <t>261820 REPOTER FOTOGRAFICO</t>
  </si>
  <si>
    <t>262105 EMPRESARIO DE ESPETACULO</t>
  </si>
  <si>
    <t>262110 PRODUTOR CINEMATOGRAFICO</t>
  </si>
  <si>
    <t>262115 PRODUTOR DE RADIO</t>
  </si>
  <si>
    <t>262120 PRODUTOR DE TEATRO</t>
  </si>
  <si>
    <t>262125 PRODUTOR DE TELEVISAO</t>
  </si>
  <si>
    <t>262130 TECNOLOGO EM PRODUCAO FONOGRAFICA</t>
  </si>
  <si>
    <t>262135 TECNOLOGO EM PRODUCAO AUDIOVISUAL</t>
  </si>
  <si>
    <t>262205 DIRETOR DE CINEMA</t>
  </si>
  <si>
    <t>262210 DIRETOR DE PROGRAMAS DE RADIO</t>
  </si>
  <si>
    <t>262215 DIRETOR DE PROGRAMAS DE TELEVISAO</t>
  </si>
  <si>
    <t>262220 DIRETOR TEATRAL</t>
  </si>
  <si>
    <t>262305 CENOGRAFO CARNAVALESCO E FESTAS POPULARES</t>
  </si>
  <si>
    <t>262310 CENOGRAFO DE CINEMA</t>
  </si>
  <si>
    <t>262315 CENOGRAFO DE EVENTOS</t>
  </si>
  <si>
    <t>262320 CENOGRAFO DE TEATRO</t>
  </si>
  <si>
    <t>262325 CENOGRAFO DE TV</t>
  </si>
  <si>
    <t>262330 DIRETOR DE ARTE</t>
  </si>
  <si>
    <t>262405 ARTISTA (ARTES VISUAIS)</t>
  </si>
  <si>
    <t>262410 DESENHISTA INDUSTRIAL (DESIGNER)</t>
  </si>
  <si>
    <t>262415 CONSERVADOR-RESTAURADOR DE BENS CULTURAIS</t>
  </si>
  <si>
    <t>262420 DESENHISTA INDUSTRIAL DE PRODUTO (DESIGNER DE PRODUTO)</t>
  </si>
  <si>
    <t>262425 DESENHISTA INDUSTRIAL DE PRODUTO DE MODA (DESIGNER DE MODA</t>
  </si>
  <si>
    <t>262505 ATOR</t>
  </si>
  <si>
    <t>262605 COMPOSITOR</t>
  </si>
  <si>
    <t>262610 MUSICO ARRANJADOR</t>
  </si>
  <si>
    <t>262615 MUSICO REGENTE</t>
  </si>
  <si>
    <t>262620 MUSICOLOGO</t>
  </si>
  <si>
    <t>262705 MUSICO INTERPRETE CANTOR</t>
  </si>
  <si>
    <t>262710 MUSICO INTERPRETE INSTRUMENTISTA</t>
  </si>
  <si>
    <t>262805 ASSISTENTE DE COREOGRAFIA</t>
  </si>
  <si>
    <t>262810 BAILARINO (EXCETO DANCAS POPULARES)</t>
  </si>
  <si>
    <t>262815 COREOGRAFO</t>
  </si>
  <si>
    <t>262820 DRAMATURGO DE DANCA</t>
  </si>
  <si>
    <t>262825 ENSAIADOR DE DANCA</t>
  </si>
  <si>
    <t>262830 PROFESSOR DE DANCA</t>
  </si>
  <si>
    <t>262905 DECORADOR DE INTERIORES DE NIVEL SUPERIOR</t>
  </si>
  <si>
    <t>263105 MINISTRO DE CULTO RELIGIOSO</t>
  </si>
  <si>
    <t>263110 MISSIONARIO</t>
  </si>
  <si>
    <t>263115 TEOLOGO</t>
  </si>
  <si>
    <t>271110 TECNOLOGO EM GASTRONOMIA</t>
  </si>
  <si>
    <t>300105 TECNICO EM MECATRONICA - AUTOMACAO DA MANUFATURA</t>
  </si>
  <si>
    <t>300110 TECNICO EM MECATRONICA - ROBOTICA</t>
  </si>
  <si>
    <t>300305 TECNICO EM ELETROMECANICA</t>
  </si>
  <si>
    <t>301105 TECNICO DE LABORATORIO INDUSTRIAL</t>
  </si>
  <si>
    <t>301110 TECNICO DE LABORATORIO DE ANALISES FISICO-QUIMICAS (MATERIAIS DE CONSTRUCAO)</t>
  </si>
  <si>
    <t>301115 TECNICO QUIMICO DE PETROLEO</t>
  </si>
  <si>
    <t>301205 TECNICO DE APOIO A BIOENGENHARIA</t>
  </si>
  <si>
    <t>311105 TECNICO QUIMICO</t>
  </si>
  <si>
    <t>311110 TECNICO DE CELULOSE E PAPEL</t>
  </si>
  <si>
    <t>311115 TECNICO EM CURTIMENTO</t>
  </si>
  <si>
    <t>311205 TECNICO EM PETROQUIMICA</t>
  </si>
  <si>
    <t>311305 TECNICO EM MATERIAIS, PRODUTOS CERAMICOS E VIDROS</t>
  </si>
  <si>
    <t>311405 TECNICO EM BORRACHA</t>
  </si>
  <si>
    <t>311410 TECNICO EM PLASTICO</t>
  </si>
  <si>
    <t>311505 TECNICO DE CONTROLE DE MEIO AMBIENTE</t>
  </si>
  <si>
    <t>311510 TECNICO DE METEOROLOGIA</t>
  </si>
  <si>
    <t>311515 TECNICO DE UTILIDADE (PRODUCAO E DISTRIBUICAO DE VAPOR, GASES, OLEOS, COMBUSTIVEIS, ENERGIA)</t>
  </si>
  <si>
    <t>311520 TECNICO EM TRATAMENTO DE EFLUENTES</t>
  </si>
  <si>
    <t>311605 TECNICO TEXTIL</t>
  </si>
  <si>
    <t>311610 TECNICO TEXTIL (TRATAMENTOS QUIMICOS)</t>
  </si>
  <si>
    <t>311615 TECNICO TEXTIL DE FIACAO</t>
  </si>
  <si>
    <t>311620 TECNICO TEXTIL DE MALHARIA</t>
  </si>
  <si>
    <t>311625 TECNICO TEXTIL DE TECELAGEM</t>
  </si>
  <si>
    <t>311705 COLORISTA DE PAPEL</t>
  </si>
  <si>
    <t>311710 COLORISTA TEXTIL</t>
  </si>
  <si>
    <t>311715 PREPARADOR DE TINTAS</t>
  </si>
  <si>
    <t>311720 PREPARADOR DE TINTAS (FABRICA DE TECIDOS)</t>
  </si>
  <si>
    <t>311725 TINGIDOR DE COUROS E PELES</t>
  </si>
  <si>
    <t>312105 TECNICO DE OBRAS CIVIS</t>
  </si>
  <si>
    <t>312205 TECNICO DE ESTRADAS</t>
  </si>
  <si>
    <t>312210 TECNICO DE SANEAMENTO</t>
  </si>
  <si>
    <t>312305 TECNICO EM AGRIMENSURA</t>
  </si>
  <si>
    <t>312310 TECNICO EM GEODESIA E CARTOGRAFIA</t>
  </si>
  <si>
    <t>312315 TECNICO EM HIDROGRAFIA</t>
  </si>
  <si>
    <t>312320 TOPOGRAFO</t>
  </si>
  <si>
    <t>313105 ELETROTECNICO</t>
  </si>
  <si>
    <t>313110 ELETROTECNICO (PRODUCAO DE ENERGIA)</t>
  </si>
  <si>
    <t>313115 ELETROTENICO NA FABRICACAO, MONTAGEM E INSTALACAO DE MAQUINAS E EQUIPAMENTOS</t>
  </si>
  <si>
    <t>313120 TECNICO DE MANUTENCAO ELETRICA</t>
  </si>
  <si>
    <t>313125 TECNICO DE MANUTENCAO ELETRICA DE MAQUINA</t>
  </si>
  <si>
    <t>313130 TECNICO ELETRICISTA</t>
  </si>
  <si>
    <t>313205 TECNICO DE MANUTENCAO ELETRONICA</t>
  </si>
  <si>
    <t>313210 TECNICO DE MANUTENCAO ELETRONICA (CIRCUITOS DE MAQUINAS COM COMANDO NUMERICO)</t>
  </si>
  <si>
    <t>313215 TECNICO ELETRONICO</t>
  </si>
  <si>
    <t>313220 TECNICO EM MANUTENCAO DE EQUIPAMENTOS DE INFORMATICA</t>
  </si>
  <si>
    <t>313305 TECNICO DE COMUNICACAO DE DADOS</t>
  </si>
  <si>
    <t>313310 TECNICO DE REDE (TELECOMUNICACOES)</t>
  </si>
  <si>
    <t>313315 TECNICO DE TELECOMUNICACOES (TELEFONIA)</t>
  </si>
  <si>
    <t>313320 TECNICO DE TRANSMISSAO (TELECOMUNICACOES)</t>
  </si>
  <si>
    <t>313405 TECNICO EM CALIBRACAO</t>
  </si>
  <si>
    <t>313410 TECNICO EM INSTRUMENTACAO</t>
  </si>
  <si>
    <t>313505 TECNICO EM FOTONICA</t>
  </si>
  <si>
    <t>3135D1 TECNICO EM REABILITACAO</t>
  </si>
  <si>
    <t>3135D2 TECNICO EM EQUIPAMENTO MEDICO HOSPITALAR</t>
  </si>
  <si>
    <t>314105 TECNICO EM MECANICA DE PRECISAO</t>
  </si>
  <si>
    <t>314110 TECNICO MECANICO</t>
  </si>
  <si>
    <t>314115 TECNICO MECANICO (CALEFACAO, VENTILACAO E REFRIGERACAO)</t>
  </si>
  <si>
    <t>314120 TECNICO MECANICO (MAQUINAS)</t>
  </si>
  <si>
    <t>314125 TECNICO MECANICO (MOTORES)</t>
  </si>
  <si>
    <t>314205 TECNICO MECANICO NA FABRICACAO DE FERRAMENTAS</t>
  </si>
  <si>
    <t>314210 TECNICO MECANICO NA MANUTENCAO DE FERRAMENTAS</t>
  </si>
  <si>
    <t>314305 TECNICO EM AUTOMOBILISTICA</t>
  </si>
  <si>
    <t>314310 TECNICO MECANICO (AERONAVES)</t>
  </si>
  <si>
    <t>314315 TECNICO MECANICO (EMBARCACOES)</t>
  </si>
  <si>
    <t>314405 TECNICO DE MANUTENCAO DE SISTEMAS E INSTRUMENTOS</t>
  </si>
  <si>
    <t>314410 TECNICO EM MANUTENCAO DE MAQUINAS</t>
  </si>
  <si>
    <t>314605 INSPETOR DE SOLDAGEM</t>
  </si>
  <si>
    <t>314610 TECNICO EM CALDEIRARIA</t>
  </si>
  <si>
    <t>314615 TECNICO EM ESTRUTURAS METALICAS</t>
  </si>
  <si>
    <t>314620 TECNICO EM SOLDAGEM</t>
  </si>
  <si>
    <t>314705 TECNICO DE ACABAMENTO EM SIDERURGIA</t>
  </si>
  <si>
    <t>314710 TECNICO DE ACIARIA EM SIDERURGIA</t>
  </si>
  <si>
    <t>314715 TECNICO DE FUNDICAO EM SIDERURGIA</t>
  </si>
  <si>
    <t>314720 TECNICO DE LAMINACAO EM SIDERURGIA</t>
  </si>
  <si>
    <t>314725 TECNICO DE REDUCAO NA SIDERURGIA (PRIMEIRA FUSAO)</t>
  </si>
  <si>
    <t>314730 TECNICO DE REFRATARIO EM SIDERURGIA</t>
  </si>
  <si>
    <t>316105 TECNICO EM GEOFISICA</t>
  </si>
  <si>
    <t>316110 TECNICO EM GEOLOGIA</t>
  </si>
  <si>
    <t>316115 TECNICO EM GEOQUIMICA</t>
  </si>
  <si>
    <t>316120 TECNICO EM GEOTECNIA</t>
  </si>
  <si>
    <t>316305 TECNICO DE MINERACAO</t>
  </si>
  <si>
    <t>316310 TECNICO DE MINERACAO (OLEO E PETROLEO)</t>
  </si>
  <si>
    <t>316315 TECNICO EM PROCESSAMENTO MINERAL (EXCETO PETROLEO)</t>
  </si>
  <si>
    <t>316320 TECNICO EM PESQUISA MINERAL</t>
  </si>
  <si>
    <t>316325 TECNICO DE PRODUCAO EM REFINO DE PETROLEO</t>
  </si>
  <si>
    <t>316330 TECNICO EM PLANEJAMENTO DE LAVRA DE MINAS</t>
  </si>
  <si>
    <t>316335 DESINCRUSTADOR (POCOS DE PETROLEO)</t>
  </si>
  <si>
    <t>316340 CIMENTADOR (POCOS DE PETROLEO)</t>
  </si>
  <si>
    <t>317105 PROGRAMADOR DE INTERNET</t>
  </si>
  <si>
    <t>317110 PROGRAMADOR DE SISTEMAS DE INFORMACAO</t>
  </si>
  <si>
    <t>317115 PROGRAMADOR DE MAQUINAS - FERRAMENTA COM COMANDO NUMERICO</t>
  </si>
  <si>
    <t>317120 PROGRAMADOR DE MULTIMIDIA</t>
  </si>
  <si>
    <t>317205 OPERADOR DE COMPUTADOR (INCLUSIVE MICROCOMPUTADOR)</t>
  </si>
  <si>
    <t>317210 TECNICO DE APOIO AO USUARIO DE INFORMATICA (HELPDESK)</t>
  </si>
  <si>
    <t>318005 DESENHISTA TECNICO</t>
  </si>
  <si>
    <t>318010 DESENHISTA COPISTA</t>
  </si>
  <si>
    <t>318015 DESENHISTA DETALHISTA</t>
  </si>
  <si>
    <t>318105 DESENHISTA TECNICO (ARQUITETURA)</t>
  </si>
  <si>
    <t>318110 DESENHISTA TECNICO (CARTOGRAFIA)</t>
  </si>
  <si>
    <t>318115 DESENHISTA TECNICO (CONSTRUCAO CIVIL)</t>
  </si>
  <si>
    <t>318120 DESENHISTA TECNICO (INSTALACOES HIDROSSANITARIAS)</t>
  </si>
  <si>
    <t>318205 DESENHISTA TECNICO MECANICO</t>
  </si>
  <si>
    <t>318210 DESENHISTA TECNICO AERONAUTICO</t>
  </si>
  <si>
    <t>318215 DESENHISTA TECNICO NAVAL</t>
  </si>
  <si>
    <t>318305 DESENHISTA TECNICO (ELETRICIDADE E ELETRONICA)</t>
  </si>
  <si>
    <t>318310 DESENHISTA TECNICO (CALEFACAO, VENTILACAO E REFRIGERACAO)</t>
  </si>
  <si>
    <t>318405 DESENHISTA TECNICO (ARTES GRAFICAS)</t>
  </si>
  <si>
    <t>318410 DESENHISTA TECNICO (ILUSTRACOES ARTISTICAS)</t>
  </si>
  <si>
    <t>318415 DESENHISTA TECNICO (ILUSTRACOES TECNICAS)</t>
  </si>
  <si>
    <t>318420 DESENHISTA TECNICO (INDUSTRIA TEXTIL)</t>
  </si>
  <si>
    <t>318425 DESENHISTA TECNICO (MOBILIARIO)</t>
  </si>
  <si>
    <t>318430 DESENHISTA TECNICO DE EMBALAGENS, MAQUETES E LEIAUTES</t>
  </si>
  <si>
    <t>318505 DESENHISTA PROJETISTA DE ARQUITETURA</t>
  </si>
  <si>
    <t>318510 DESENHISTA PROJETISTA DE CONSTRUCAO CIVIL</t>
  </si>
  <si>
    <t>318605 DESENHISTA PROJETISTA DE MAQUINAS</t>
  </si>
  <si>
    <t>318610 DESENHISTA PROJETISTA MECANICO</t>
  </si>
  <si>
    <t>318705 DESENHISTA PROJETISTA DE ELETRICIDADE</t>
  </si>
  <si>
    <t>318710 DESENHISTA PROJETISTA ELETRONICO</t>
  </si>
  <si>
    <t>318805 PROJETISTA DE MOVEIS</t>
  </si>
  <si>
    <t>318810 MODELISTA DE ROUPAS</t>
  </si>
  <si>
    <t>318815 MODELISTA DE CALCADOS</t>
  </si>
  <si>
    <t>319105 TECNICO EM CALCADOS E ARTEFATOS DE COURO</t>
  </si>
  <si>
    <t>319110 TECNICO EM CONFECCOES DO VESTUARIO</t>
  </si>
  <si>
    <t>319205 TECNICO DO MOBILIARIO</t>
  </si>
  <si>
    <t>320105 TECNICO EM BIOTERISMO</t>
  </si>
  <si>
    <t>320110 TECNICO EM HISTOLOGIA</t>
  </si>
  <si>
    <t>321105 TECNICO AGRICOLA</t>
  </si>
  <si>
    <t>321110 TECNICO AGROPECUARIO</t>
  </si>
  <si>
    <t>321205 TECNICO EM MADEIRA</t>
  </si>
  <si>
    <t>321210 TECNICO FLORESTAL</t>
  </si>
  <si>
    <t>321305 TECNICO EM PISCICULTURA</t>
  </si>
  <si>
    <t>321310 TECNICO EM CARCINICULTURA</t>
  </si>
  <si>
    <t>321315 TECNICO EM MITILICULTURA</t>
  </si>
  <si>
    <t>321320 TECNICO EM RANICULTURA</t>
  </si>
  <si>
    <t>322105 ACUPUNTURISTA</t>
  </si>
  <si>
    <t>322110 PODOLOGO</t>
  </si>
  <si>
    <t>322115 QUIROPRAXISTA</t>
  </si>
  <si>
    <t>322120 MASSOTERAPEUTA</t>
  </si>
  <si>
    <t>322125 TERAPEUTA HOLISTICO</t>
  </si>
  <si>
    <t>322135 DOULA</t>
  </si>
  <si>
    <t>322210 TECNICO DE ENFERMAGEM DE TERAPIA INTENSIVA</t>
  </si>
  <si>
    <t>322215 TECNICO DE ENFERMAGEM DO TRABALHO</t>
  </si>
  <si>
    <t>322220 TECNICO DE ENFERMAGEM PSIQUIATRICA</t>
  </si>
  <si>
    <t>322225 INSTRUMENTADOR CIRURGICO</t>
  </si>
  <si>
    <t>322235 AUXILIAR DE ENFERMAGEM DO TRABALHO</t>
  </si>
  <si>
    <t>322240 AUXILIAR DE SAUDE (NAVEGACAO MARITIMA)</t>
  </si>
  <si>
    <t>322245 TECNICO DE ENFERMAGEM DA ESTRATEGIA DE SAUDE DA FAMILIA</t>
  </si>
  <si>
    <t>322250 AUXILIAR DE ENFERMAGEM DA ESTRATEGIA DE SAUDE DA FAMILIA</t>
  </si>
  <si>
    <t>3222B3 SOCORRISTA HABILITADO</t>
  </si>
  <si>
    <t>3222E1 TECNICO DE ENFERMAGEM DE SAUDE DA FAMILIA</t>
  </si>
  <si>
    <t>3222E2 AUXILIAR DE ENFERMAGEM DE SAUDE DA FAMILIA</t>
  </si>
  <si>
    <t>322305 TECNICO EM OPTICA</t>
  </si>
  <si>
    <t>322310 TECNICO EM OPTOMETRIA</t>
  </si>
  <si>
    <t>322405 TECNICO EM HIGIENE DENTAL</t>
  </si>
  <si>
    <t>322410 PROTETICO DENTARIO</t>
  </si>
  <si>
    <t>322415 ATENDENTE DE CONSULTORIO DENTARIO</t>
  </si>
  <si>
    <t>322420 AUXILIAR DE PROTESE DENTARIA</t>
  </si>
  <si>
    <t>322425 TECNICO EM SAUDE BUCAL DA ESTRATEGIA DE SAUDE DA FAMILIA</t>
  </si>
  <si>
    <t>3224F1 TECNICO DE HIGIENE DENTAL DE SAUDE DA FAMILIA</t>
  </si>
  <si>
    <t>3224F2 AUXILIAR DE CONSULTORIO DENTARIO DE SAUDE DA FAMILIA</t>
  </si>
  <si>
    <t>322505 TECNICO DE ORTOPEDIA</t>
  </si>
  <si>
    <t>322605 TECNICO DE IMOBILIZACAO ORTOPEDICA</t>
  </si>
  <si>
    <t>323105 TECNICO EM PECUARIA</t>
  </si>
  <si>
    <t>324105 TECNICO EM METODOS ELETROGRAFICOS EM ENCEFALOGRAFIA</t>
  </si>
  <si>
    <t>324110 TECNICO EM METODOS GRAFICOS EM CARDIOLOGIA</t>
  </si>
  <si>
    <t>324120 TECNOLOGO EM RADIOLOGIA</t>
  </si>
  <si>
    <t>324125 TECNOLOGO OFTALMICO</t>
  </si>
  <si>
    <t>324205 TECNICO EM PATOLOGIA CLINICA</t>
  </si>
  <si>
    <t>324210 AUXILIAR TECNICO EM PATOLOGIA CLINICA</t>
  </si>
  <si>
    <t>325005 ENOLOGO</t>
  </si>
  <si>
    <t>325010 AROMISTA</t>
  </si>
  <si>
    <t>325015 PERFUMISTA</t>
  </si>
  <si>
    <t>325105 AUXILIAR TECNICO EM LABORATORIO DE FARMACIA</t>
  </si>
  <si>
    <t>325110 TECNICO EM LABORATORIO DE FARMACIA</t>
  </si>
  <si>
    <t>325115 TECNICO EM FARMACIA</t>
  </si>
  <si>
    <t>325205 TECNICO DE ALIMENTOS</t>
  </si>
  <si>
    <t>325210 TECNICO EM NUTRICAO E DIETETICA</t>
  </si>
  <si>
    <t>325305 TECNICO EM BIOTECNOLOGIA</t>
  </si>
  <si>
    <t>325310 TECNICO EM IMUNOBIOLOGICOS</t>
  </si>
  <si>
    <t>328105 EMBALSAMADOR</t>
  </si>
  <si>
    <t>328110 TAXIDERMISTA</t>
  </si>
  <si>
    <t>331105 PROFESSOR DE NIVEL MEDIO NA EDUCACAO INFANTIL</t>
  </si>
  <si>
    <t>331110 AUXILIAR DE DESENVOLVIMENTO INFANTIL</t>
  </si>
  <si>
    <t>331205 PROFESSOR DE NIVEL MEDIO NO ENSINO FUNDAMENTAL</t>
  </si>
  <si>
    <t>331305 PROFESSOR DE NIVEL MEDIO NO ENSINO PROFISSIONALIZANTE</t>
  </si>
  <si>
    <t>332105 PROFESSOR LEIGO NO ENSINO FUNDAMENTAL</t>
  </si>
  <si>
    <t>332205 PROFESSOR PRATICO NO ENSINO PROFISSIONALIZANTE</t>
  </si>
  <si>
    <t>333105 INSTRUTOR DE AUTO-ESCOLA</t>
  </si>
  <si>
    <t>333110 INSTRUTOR DE CURSOS LIVRES</t>
  </si>
  <si>
    <t>333115 PROFESSORES DE CURSOS LIVRES</t>
  </si>
  <si>
    <t>334105 INSPETOR DE ALUNOS DE ESCOLA PRIVADA</t>
  </si>
  <si>
    <t>334110 INSPETOR DE ALUNOS DE ESCOLA PUBLICA</t>
  </si>
  <si>
    <t>334115 MONITOR DE TRANSPORTE ESCOLAR</t>
  </si>
  <si>
    <t>341105 PILOTO COMERCIAL (EXCETO LINHAS AEREAS)</t>
  </si>
  <si>
    <t>341110 PILOTO COMERCIAL DE HELICOPTERO (EXCETO LINHAS AEREAS)</t>
  </si>
  <si>
    <t>341115 MECANICO DE VOO</t>
  </si>
  <si>
    <t>341120 PILOTO AGRICOLA</t>
  </si>
  <si>
    <t>341205 CONTRAMESTRE DE CABOTAGEM</t>
  </si>
  <si>
    <t>341210 MESTRE DE CABOTAGEM</t>
  </si>
  <si>
    <t>341215 MESTRE FLUVIAL</t>
  </si>
  <si>
    <t>341220 PATRAO DE PESCA DE ALTO-MAR</t>
  </si>
  <si>
    <t>341225 PATRAO DE PESCA NA NAVEGACAO INTERIOR</t>
  </si>
  <si>
    <t>341230 PILOTO FLUVIAL</t>
  </si>
  <si>
    <t>341305 CONDUTOR MAQUINISTA FLUVIAL</t>
  </si>
  <si>
    <t>341310 CONDUTOR MAQUINISTA MARITIMO</t>
  </si>
  <si>
    <t>341315 ELETRICISTA DE BORDO</t>
  </si>
  <si>
    <t>342105 ANALISTA DE TRANSPORTE EM COMERCIO EXTERIOR</t>
  </si>
  <si>
    <t>342110 OPERADOR DE TRANSPORTE MULTIMODAL</t>
  </si>
  <si>
    <t>342115 CONTROLADOR DE SERVICOS DE MAQUINAS E VEICULOS</t>
  </si>
  <si>
    <t>342120 AFRETADOR</t>
  </si>
  <si>
    <t>342125 TECNOLOGO EM LOGISTICA DE TRANSPORTE</t>
  </si>
  <si>
    <t>342205 AJUDANTE DE DESPACHANTE ADUANEIRO</t>
  </si>
  <si>
    <t>342210 DESPACHANTE ADUANEIRO</t>
  </si>
  <si>
    <t>342305 CHEFE DE SERVICO DE TRANSPORTE RODOVIARIO (PASSAGEIROS E CARGAS)</t>
  </si>
  <si>
    <t>342310 INSPETOR DE SERVICOS DE TRANSPORTES RODOVIARIOS (PASSAGEIROS E CARGAS)</t>
  </si>
  <si>
    <t>342315 SUPERVISOR DE CARGA E DESCARGA</t>
  </si>
  <si>
    <t>342405 AGENTE DE ESTACAO (FERROVIA E METRO)</t>
  </si>
  <si>
    <t>342410 OPERADOR DE CENTRO DE CONTROLE (FERROVIA E METRO)</t>
  </si>
  <si>
    <t>342505 CONTROLADOR DE TRAFEGO AEREO</t>
  </si>
  <si>
    <t>342510 DESPACHANTE OPERACIONAL DE VOO</t>
  </si>
  <si>
    <t>342515 FISCAL DE AVIACAO CIVIL (FAC)</t>
  </si>
  <si>
    <t>342520 GERENTE DA ADMINISTRACAO DE AEROPORTOS</t>
  </si>
  <si>
    <t>342525 GERENTE DE EMPRESA AEREA EM AEROPORTOS</t>
  </si>
  <si>
    <t>342530 INSPETOR DE AVIACAO CIVIL</t>
  </si>
  <si>
    <t>342535 OPERADOR DE ATENDIMENTO AEROVIARIO</t>
  </si>
  <si>
    <t>342540 SUPERVISOR DA ADMINISTRACAO DE AEROPORTOS</t>
  </si>
  <si>
    <t>342545 SUPERVISOR DE EMPRESA AEREA EM AEROPORTOS</t>
  </si>
  <si>
    <t>342550 AGENTE DE PROTECAO DE AVIACAO CIVIL</t>
  </si>
  <si>
    <t>342605 CHEFE DE ESTACAO PORTUARIA</t>
  </si>
  <si>
    <t>342610 SUPERVISOR DE OPERACOES PORTUARIAS</t>
  </si>
  <si>
    <t>351105 TECNICO DE CONTABILIDADE</t>
  </si>
  <si>
    <t>351110 CHEFE DE CONTABILIDADE (TECNICO)</t>
  </si>
  <si>
    <t>351115 CONSULTOR CONTABIL (TECNICO)</t>
  </si>
  <si>
    <t>351305 TECNICO EM ADMINISTRACAO</t>
  </si>
  <si>
    <t>351310 TECNICO EM ADMINISTRACAO DE COMERCIO EXTERIOR</t>
  </si>
  <si>
    <t>351315 AGENTE DE RECRUTAMENTO E SELECAO</t>
  </si>
  <si>
    <t>351405 ESCREVENTE</t>
  </si>
  <si>
    <t>351410 ESCRIVAO JUDICIAL</t>
  </si>
  <si>
    <t>351415 ESCRIVAO EXTRA - JUDICIAL</t>
  </si>
  <si>
    <t>351420 ESCRIVAO DE POLICIA</t>
  </si>
  <si>
    <t>351425 OFICIAL DE JUSTICA</t>
  </si>
  <si>
    <t>351430 AUXILIAR DE SERVICOS JURIDICOS</t>
  </si>
  <si>
    <t>351505 TECNICO EM SECRETARIADO</t>
  </si>
  <si>
    <t>351510 TAQUIGRAFO</t>
  </si>
  <si>
    <t>351515 ESTENOTIPISTA</t>
  </si>
  <si>
    <t>351705 ANALISTA DE SEGUROS (TECNICO)</t>
  </si>
  <si>
    <t>351710 ANALISTA DE SINISTROS</t>
  </si>
  <si>
    <t>351715 ASSISTENTE COMERCIAL DE SEGUROS</t>
  </si>
  <si>
    <t>351720 ASSISTENTE TECNICO DE SEGUROS</t>
  </si>
  <si>
    <t>351725 INSPETOR DE RISCO</t>
  </si>
  <si>
    <t>351730 INSPETOR DE SINISTROS</t>
  </si>
  <si>
    <t>351735 TECNICO DE RESSEGUROS</t>
  </si>
  <si>
    <t>351740 TECNICO DE SEGUROS</t>
  </si>
  <si>
    <t>351805 DETETIVE PROFISSIONAL</t>
  </si>
  <si>
    <t>351810 INVESTIGADOR DE POLICIA</t>
  </si>
  <si>
    <t>351815 PAPILOSCOPISTA POLICIAL</t>
  </si>
  <si>
    <t>351905 AGENTE DE INTELIGENCIA</t>
  </si>
  <si>
    <t>351910 AGENTE TECNICO DE INTELIGENCIA</t>
  </si>
  <si>
    <t>352205 AGENTE DE DEFESA AMBIENTAL</t>
  </si>
  <si>
    <t>352210 AGENTE DE SAUDE PUBLICA</t>
  </si>
  <si>
    <t>352305 METROLOGISTA</t>
  </si>
  <si>
    <t>352310 AGENTE FISCAL DE QUALIDADE</t>
  </si>
  <si>
    <t>352315 AGENTE FISCAL METROLOGICO</t>
  </si>
  <si>
    <t>352320 AGENTE FISCAL TEXTIL</t>
  </si>
  <si>
    <t>352405 AGENTE DE DIREITOS AUTORAIS</t>
  </si>
  <si>
    <t>352410 AVALIADOR DE PRODUTOS DO MEIO DE COMUNICACAO</t>
  </si>
  <si>
    <t>352415 OUVIDOR (OMBUDSMAN) DO MEIO DE COMUNICACAO</t>
  </si>
  <si>
    <t>352420 TECNICO EM DIREITOS AUTORAIS</t>
  </si>
  <si>
    <t>353205 TECNICO DE OPERACOES E SERVICOS BANCARIOS - CAMBIO</t>
  </si>
  <si>
    <t>353210 TECNICO DE OPERACOES E SERVICOS BANCARIOS - CREDITO IMOBILIARIO</t>
  </si>
  <si>
    <t>353215 TECNICO DE OPERACOES E SERVICOS BANCARIOS - CREDITO RURAL</t>
  </si>
  <si>
    <t>353220 TECNICO DE OPERACOES E SERVICOS BANCARIOS - LEASING</t>
  </si>
  <si>
    <t>353225 TECNICO DE OPERACOES E SERVICOS BANCARIOS - RENDA FIXA E VARIAVEL</t>
  </si>
  <si>
    <t>353230 TESOUREIRO DE BANCO</t>
  </si>
  <si>
    <t>353235 CHEFE DE SERVICOS BANCARIOS</t>
  </si>
  <si>
    <t>354110 AGENCIADOR DE PROPAGANDA</t>
  </si>
  <si>
    <t>354120 AGENTE DE VENDAS DE SERVICOS</t>
  </si>
  <si>
    <t>354125 ASSISTENTE DE VENDAS</t>
  </si>
  <si>
    <t>354130 PROMOTOR DE VENDAS ESPECIALIZADO</t>
  </si>
  <si>
    <t>354135 TECNICO DE VENDAS</t>
  </si>
  <si>
    <t>354140 TECNICO EM ATENDIMENTO E VENDAS</t>
  </si>
  <si>
    <t>354145 VENDEDOR PRACISTA</t>
  </si>
  <si>
    <t>354150 PROPAGANDISTA DE PRODUTOS FAMACEUTICOS</t>
  </si>
  <si>
    <t>354205 COMPRADOR</t>
  </si>
  <si>
    <t>354210 SUPERVISOR DE COMPRAS</t>
  </si>
  <si>
    <t>354305 ANALISTA DE EXPORTACAO E IMPORTACAO</t>
  </si>
  <si>
    <t>354405 LEILOEIRO</t>
  </si>
  <si>
    <t>354410 AVALIADOR DE IMOVEIS</t>
  </si>
  <si>
    <t>354415 AVALIADOR DE BENS MOVEIS</t>
  </si>
  <si>
    <t>354505 CORRETOR DE SEGUROS</t>
  </si>
  <si>
    <t>354605 CORRETOR DE IMOVEIS</t>
  </si>
  <si>
    <t>354705 REPRESENTANTE COMERCIAL AUTONOMO</t>
  </si>
  <si>
    <t>354805 TECNICO EM TURISMO</t>
  </si>
  <si>
    <t>354810 OPERADOR DE TURISMO</t>
  </si>
  <si>
    <t>354815 AGENTE DE VIAGEM</t>
  </si>
  <si>
    <t>354820 ORGANIZADOR DE EVENTO</t>
  </si>
  <si>
    <t>371105 AUXILIAR DE BIBLIOTECA</t>
  </si>
  <si>
    <t>371110 TECNICO EM BIBLIOTECONOMIA</t>
  </si>
  <si>
    <t>371205 COLECIONADOR DE SELOS E MOEDAS</t>
  </si>
  <si>
    <t>371210 TECNICO EM MUSEOLOGIA</t>
  </si>
  <si>
    <t>371305 TECNICO EM PROGRAMACAO VISUAL</t>
  </si>
  <si>
    <t>371310 TECNICO GRAFICO</t>
  </si>
  <si>
    <t>371405 RECREADOR DE ACANTONAMENTO</t>
  </si>
  <si>
    <t>371410 RECREADOR</t>
  </si>
  <si>
    <t>372105 DIRETOR DE FOTOGRAFIA</t>
  </si>
  <si>
    <t>372110 ILUMINADOR (TELEVISAO)</t>
  </si>
  <si>
    <t>372115 OPERADOR DE CAMERA DE TELEVISAO</t>
  </si>
  <si>
    <t>372205 OPERADOR DE REDE DE TELEPROCESSAMENTO</t>
  </si>
  <si>
    <t>372210 RADIOTELEGRAFISTA</t>
  </si>
  <si>
    <t>373105 OPERADOR DE AUDIO DE CONTINUIDADE (RADIO)</t>
  </si>
  <si>
    <t>373110 OPERADOR DE CENTRAL DE RADIO</t>
  </si>
  <si>
    <t>373115 OPERADOR DE EXTERNA (RADIO)</t>
  </si>
  <si>
    <t>373120 OPERADOR DE GRAVACAO DE RADIO</t>
  </si>
  <si>
    <t>373125 OPERADOR DE TRANSMISSOR DE RADIO</t>
  </si>
  <si>
    <t>373205 TECNICO EM OPERACAO DE EQUIPAMENTOS DE PRODUCAO PARA TELEVISAO E PRODUTORAS DE VIDEO</t>
  </si>
  <si>
    <t>373210 TECNICO EM OPERACAO DE EQUIPAMENTO DE EXIBICAO DE TELEVISAO</t>
  </si>
  <si>
    <t>373215 TECNICO EM OPERACAO DE EQUIPAMENTOS DE TRANSMISSAO/RECEPCAO DE TELEVISAO</t>
  </si>
  <si>
    <t>373220 SUPERVISOR TECNICO OPERACIONAL DE SISTEMAS DE TELEVISAO E PRODUTORAS DE VIDEO</t>
  </si>
  <si>
    <t>374105 TECNICO EM GRAVACAO DE AUDIO</t>
  </si>
  <si>
    <t>374110 TECNICO EM INSTALACAO DE EQUIPAMENTOS DE AUDIO</t>
  </si>
  <si>
    <t>374115 TECNICO EM MASTERIZACAO DE AUDIO</t>
  </si>
  <si>
    <t>374120 PROJETISTA DE SOM</t>
  </si>
  <si>
    <t>374125 TECNICO EM SONORIZACAO</t>
  </si>
  <si>
    <t>374130 TECNICO EM MIXAGEM DE AUDIO</t>
  </si>
  <si>
    <t>374135 PROJETISTA DE SISTEMAS DE AUDIO</t>
  </si>
  <si>
    <t>374140 MICROFONISTA</t>
  </si>
  <si>
    <t>374145 DJ (DISC JOCKEY)</t>
  </si>
  <si>
    <t>374205 CENOTECNICO (CINEMA, VIDEO, TELEVISAO, TEATRO E ESPETACULOS)</t>
  </si>
  <si>
    <t>374210 MAQUINISTA DE CINEMA E VIDEO</t>
  </si>
  <si>
    <t>374215 MAQUINISTA DE TEATRO E ESPETACULOS</t>
  </si>
  <si>
    <t>374305 OPERADOR DE PROJETOR CINEMATOGRAFICO</t>
  </si>
  <si>
    <t>374310 OPERADOR-MANTENEDOR DE PROJETOR CINEMATOGRAFICO</t>
  </si>
  <si>
    <t>374405 EDITOR DE TV E VIDEO</t>
  </si>
  <si>
    <t>374410 FINALIZADOR DE FILMES</t>
  </si>
  <si>
    <t>374415 FINALIZADOR DE VIDEO</t>
  </si>
  <si>
    <t>374420 MONTADOR DE FILMES</t>
  </si>
  <si>
    <t>375105 DESIGNER DE INTERIORES</t>
  </si>
  <si>
    <t>375110 DESIGNER DE VITRINES</t>
  </si>
  <si>
    <t>375115 VISUAL MERCHANDISER</t>
  </si>
  <si>
    <t>375120 DECORADOR DE EVENTOS</t>
  </si>
  <si>
    <t>376105 DANCARINO TRADICIONAL</t>
  </si>
  <si>
    <t>376110 DANCARINO POPULAR</t>
  </si>
  <si>
    <t>376205 ACROBATA</t>
  </si>
  <si>
    <t>376210 ARTISTA AEREO</t>
  </si>
  <si>
    <t>376215 ARTISTA DE CIRCO (OUTROS)</t>
  </si>
  <si>
    <t>376220 CONTORCIONISTA</t>
  </si>
  <si>
    <t>376225 DOMADOR DE ANIMAIS (CIRCENSE)</t>
  </si>
  <si>
    <t>376230 EQUILIBRISTA</t>
  </si>
  <si>
    <t>376235 MAGICO</t>
  </si>
  <si>
    <t>376240 MALABARISTA</t>
  </si>
  <si>
    <t>376245 PALHACO</t>
  </si>
  <si>
    <t>376250 TITERITEIRO</t>
  </si>
  <si>
    <t>376255 TRAPEZISTA</t>
  </si>
  <si>
    <t>376305 APRESENTADOR DE EVENTOS</t>
  </si>
  <si>
    <t>376310 APRESENTADOR DE FESTAS POPULARES</t>
  </si>
  <si>
    <t>376315 APRESENTADOR DE PROGRAMAS DE RADIO</t>
  </si>
  <si>
    <t>376320 APRESENTADOR DE PROGRAMAS DE TELEVISAO</t>
  </si>
  <si>
    <t>376325 APRESENTADOR DE CIRCO</t>
  </si>
  <si>
    <t>376405 MODELO ARTISTICO</t>
  </si>
  <si>
    <t>376410 MODELO DE MODAS</t>
  </si>
  <si>
    <t>376415 MODELO PUBLICITARIO</t>
  </si>
  <si>
    <t>377105 ATLETA PROFISSIONAL (OUTRAS MODALIDADES)</t>
  </si>
  <si>
    <t>377110 ATLETA PROFISSIONAL DE FUTEBOL</t>
  </si>
  <si>
    <t>377115 ATLETA PROFISSIONAL DE GOLFE</t>
  </si>
  <si>
    <t>377120 ATLETA PROFISSIONAL DE LUTA</t>
  </si>
  <si>
    <t>377125 ATLETA PROFISSIONAL DE TENIS</t>
  </si>
  <si>
    <t>377130 JOQUEI</t>
  </si>
  <si>
    <t>377135 PILOTO DE COMPETICAO AUTOMOBILISTICA</t>
  </si>
  <si>
    <t>377140 PROFISSIONAL DE ATLETISMO</t>
  </si>
  <si>
    <t>377145 PUGILISTA</t>
  </si>
  <si>
    <t>377205 ARBITRO DESPORTIVO</t>
  </si>
  <si>
    <t>377210 ARBITRO DE ATLETISMO</t>
  </si>
  <si>
    <t>377215 ARBITRO DE BASQUETE</t>
  </si>
  <si>
    <t>377220 ARBITRO DE FUTEBOL</t>
  </si>
  <si>
    <t>377225 ARBITRO DE FUTEBOL DE SALAO</t>
  </si>
  <si>
    <t>377230 ARBITRO DE JUDO</t>
  </si>
  <si>
    <t>377235 ARBITRO DE KARATE</t>
  </si>
  <si>
    <t>377240 ARBITRO DE POLO AQUATICO</t>
  </si>
  <si>
    <t>377245 ARBITRO DE VOLEI</t>
  </si>
  <si>
    <t>391105 CRONOANALISTA</t>
  </si>
  <si>
    <t>391110 CRONOMETRISTA</t>
  </si>
  <si>
    <t>391115 CONTROLADOR DE ENTRADA E SAIDA</t>
  </si>
  <si>
    <t>391120 PLANEJISTA</t>
  </si>
  <si>
    <t>391125 TECNICO DE PLANEJAMENTO DE PRODUCAO</t>
  </si>
  <si>
    <t>391130 TECNICO DE PLANEJAMENTO E PROGRAMACAO DA MANUTENCAO</t>
  </si>
  <si>
    <t>391135 TECNICO DE MATERIA-PRIMA E MATERIAL</t>
  </si>
  <si>
    <t>391205 INSPETOR DE QUALIDADE</t>
  </si>
  <si>
    <t>391210 TECNICO DE GARANTIA DA QUALIDADE</t>
  </si>
  <si>
    <t>391215 OPERADOR DE INSPECAO DE QUALIDADE</t>
  </si>
  <si>
    <t>391220 TECNICO DE PAINEL DE CONTROLE</t>
  </si>
  <si>
    <t>391225 ESCOLHEDOR DE PAPEL</t>
  </si>
  <si>
    <t>391230 TECNICO OPERACIONAL DE SERVICOS DE CORREIOS</t>
  </si>
  <si>
    <t>395105 TECNICO DE APOIO EM PESQUISA E DESENVOLVIMENTO (EXCETO AGROPECUARIO E FLORESTAL)</t>
  </si>
  <si>
    <t>395110 TECNICO DE APOIO EM PESQUISA E DESENVOLVIMENTO AGROPECUARIO FLORESTAL</t>
  </si>
  <si>
    <t>410105 SUPERVISOR ADMINISTRATIVO</t>
  </si>
  <si>
    <t>410205 SUPERVISOR DE ALMOXARIFADO</t>
  </si>
  <si>
    <t>410210 SUPERVISOR DE CAMBIO</t>
  </si>
  <si>
    <t>410215 SUPERVISOR DE CONTAS A PAGAR</t>
  </si>
  <si>
    <t>410220 SUPERVISOR DE CONTROLE PATRIMONIAL</t>
  </si>
  <si>
    <t>410225 SUPERVISOR DE CREDITO E COBRANCA</t>
  </si>
  <si>
    <t>410230 SUPERVISOR DE ORCAMENTO</t>
  </si>
  <si>
    <t>410235 SUPERVISOR DE TESOURARIA</t>
  </si>
  <si>
    <t>411015 ATENDENTE DE JUDICIARIO</t>
  </si>
  <si>
    <t>411020 AUXILIAR DE JUDICIARIO</t>
  </si>
  <si>
    <t>411025 AUXILIAR DE CARTORIO</t>
  </si>
  <si>
    <t>411030 AUXILIAR DE PESSOAL</t>
  </si>
  <si>
    <t>411035 AUXILIAR DE ESTATISTICA</t>
  </si>
  <si>
    <t>411040 AUXILIAR DE SEGUROS</t>
  </si>
  <si>
    <t>411045 AUXILIAR DE SERVICOS DE IMPORTACAO E EXPORTACAO</t>
  </si>
  <si>
    <t>411050 AGENTE DE MICROCREDITO</t>
  </si>
  <si>
    <t>412105 DATILOGRAFO</t>
  </si>
  <si>
    <t>412110 DIGITADOR</t>
  </si>
  <si>
    <t>412115 OPERADOR DE MENSAGENS DE TELECOMUNICACOES (CORREIOS)</t>
  </si>
  <si>
    <t>412120 SUPERVISOR DE DIGITACAO E OPERACAO</t>
  </si>
  <si>
    <t>412205 CONTINUO</t>
  </si>
  <si>
    <t>413105 ANALISTA DE FOLHA DE PAGAMENTO</t>
  </si>
  <si>
    <t>413110 AUXILIAR DE CONTABILIDADE</t>
  </si>
  <si>
    <t>413115 AUXILIAR DE FATURAMENTO</t>
  </si>
  <si>
    <t>413205 ATENDENTE DE AGENCIA</t>
  </si>
  <si>
    <t>413210 CAIXA DE BANCO</t>
  </si>
  <si>
    <t>413215 COMPENSADOR DE BANCO</t>
  </si>
  <si>
    <t>413220 CONFERENTE DE SERVICOS BANCARIOS</t>
  </si>
  <si>
    <t>413225 ESCRITURARIO DE BANCO</t>
  </si>
  <si>
    <t>413230 OPERADOR DE COBRANCA BANCARIA</t>
  </si>
  <si>
    <t>414105 ALMOXARIFE</t>
  </si>
  <si>
    <t>414110 ARMAZENISTA</t>
  </si>
  <si>
    <t>414115 BALANCEIRO</t>
  </si>
  <si>
    <t>414205 APONTADOR DE MAO-DE-OBRA</t>
  </si>
  <si>
    <t>414210 APONTADOR DE PRODUCAO</t>
  </si>
  <si>
    <t>414215 CONFERENTE DE CARGA E DESCARGA</t>
  </si>
  <si>
    <t>415105 ARQUIVISTA DE DOCUMENTOS</t>
  </si>
  <si>
    <t>415115 CODIFICADOR DE DADOS</t>
  </si>
  <si>
    <t>415120 FITOTECARIO</t>
  </si>
  <si>
    <t>415125 KARDEXISTA</t>
  </si>
  <si>
    <t>415130 OPERADOR DE MAQUINA COPIADORA (EXCETO OPERADOR DE GRAFICA RAPIDA)</t>
  </si>
  <si>
    <t>415205 CARTEIRO</t>
  </si>
  <si>
    <t>415210 OPERADOR DE TRIAGEM E TRANSBORDO</t>
  </si>
  <si>
    <t>420105 SUPERVISOR DE CAIXAS E BILHETEIROS (EXCETO CAIXA DE BANCO)</t>
  </si>
  <si>
    <t>420110 SUPERVISOR DE COBRANCA</t>
  </si>
  <si>
    <t>420115 SUPERVISOR DE COLETADORES DE APOSTAS E DE JOGOS</t>
  </si>
  <si>
    <t>420120 SUPERVISOR DE ENTREVISTADORES E RECENSEADORES</t>
  </si>
  <si>
    <t>420125 SUPERVISOR DE RECEPCIONISTAS</t>
  </si>
  <si>
    <t>420130 SUPERVISOR DE TELEFONISTAS</t>
  </si>
  <si>
    <t>420135 SUPERVISOR DE TELEMARKETING E ATENDIMENTO</t>
  </si>
  <si>
    <t>421105 ATENDENTE COMERCIAL (AGENCIA POSTAL)</t>
  </si>
  <si>
    <t>421110 BILHETEIRO DE TRANSPORTES COLETIVOS</t>
  </si>
  <si>
    <t>421115 BILHETEIRO NO SERVICO DE DIVERSOES</t>
  </si>
  <si>
    <t>421120 EMISSOR DE PASSAGENS</t>
  </si>
  <si>
    <t>421125 OPERADOR DE CAIXA</t>
  </si>
  <si>
    <t>421205 RECEBEDOR DE APOSTAS (LOTERIA)</t>
  </si>
  <si>
    <t>421210 RECEBEDOR DE APOSTAS (TURFE)</t>
  </si>
  <si>
    <t>421305 COBRADOR EXTERNO</t>
  </si>
  <si>
    <t>421310 COBRADOR INTERNO</t>
  </si>
  <si>
    <t>421315 LOCALIZADOR (COBRADOR)</t>
  </si>
  <si>
    <t>422105 RECEPCIONISTA, EM GERAL</t>
  </si>
  <si>
    <t>422110 RECEPCIONISTA DE CONSULTORIO MEDICO OU DENTARIO</t>
  </si>
  <si>
    <t>422115 RECEPCIONISTA DE SEGURO SAUDE</t>
  </si>
  <si>
    <t>422120 RECEPCIONISTA DE HOTEL</t>
  </si>
  <si>
    <t>422125 RECEPCIONISTA DE BANCO</t>
  </si>
  <si>
    <t>422205 TELEFONISTA</t>
  </si>
  <si>
    <t>422210 TELEOPERADOR</t>
  </si>
  <si>
    <t>422215 MONITOR DE TELEATENDIMENTO</t>
  </si>
  <si>
    <t>422220 OPERADOR DE RADIO-CHAMADA</t>
  </si>
  <si>
    <t>422305 OPERADOR DE TELEMARKETING ATIVO</t>
  </si>
  <si>
    <t>422310 OPERADOR DE TELEMARKETING ATIVO E RECEPTIVO</t>
  </si>
  <si>
    <t>422320 OPERADOR DE TELEMARKETING TECNICO</t>
  </si>
  <si>
    <t>423105 DESPACHANTE DOCUMENTALISTA</t>
  </si>
  <si>
    <t>423110 DESPACHANTE DE TRANSITO</t>
  </si>
  <si>
    <t>424105 ENTREVISTADOR CENSITARIO E DE PESQUISAS AMOSTRAIS</t>
  </si>
  <si>
    <t>424110 ENTREVISTADOR DE PESQUISA DE OPINIAO E MIDIA</t>
  </si>
  <si>
    <t>424115 ENTREVISTADOR DE PESQUISAS DE MERCADO</t>
  </si>
  <si>
    <t>424120 ENTREVISTADOR DE PRECOS</t>
  </si>
  <si>
    <t>424125 ESCRITURARIO EM ESTATISTICA</t>
  </si>
  <si>
    <t>510105 SUPERVISOR DE TRANSPORTES</t>
  </si>
  <si>
    <t>510110 ADMINISTRADOR DE EDIFICIOS</t>
  </si>
  <si>
    <t>510115 SUPERVISOR DE ANDAR</t>
  </si>
  <si>
    <t>510120 CHEFE DE PORTARIA DE HOTEL</t>
  </si>
  <si>
    <t>510125 CHEFE DE COZINHA</t>
  </si>
  <si>
    <t>510130 CHEFE DE BAR</t>
  </si>
  <si>
    <t>510135 MAITRE</t>
  </si>
  <si>
    <t>510205 SUPERVISOR DE LAVANDERIA</t>
  </si>
  <si>
    <t>510305 SUPERVISOR DE BOMBEIROS</t>
  </si>
  <si>
    <t>510310 SUPERVISOR DE VIGILANTES</t>
  </si>
  <si>
    <t>511105 COMISSARIO DE VOO</t>
  </si>
  <si>
    <t>511110 COMISSARIO DE TREM</t>
  </si>
  <si>
    <t>511115 TAIFEIRO</t>
  </si>
  <si>
    <t>511205 FISCAL DE TRANSPORTES COLETIVOS (EXCETO TREM)</t>
  </si>
  <si>
    <t>511210 DESPACHANTE DE TRANSPORTES COLETIVOS (EXCETO TREM)</t>
  </si>
  <si>
    <t>511215 COBRADOR DE TRANSPORTES COLETIVOS (EXCETO TREM)</t>
  </si>
  <si>
    <t>511220 BILHETEIRO (ESTACOES DE METRO, FERROVIARIAS E ASSEMELHADAS)</t>
  </si>
  <si>
    <t>511405 GUIA DE TURISMO</t>
  </si>
  <si>
    <t>512105 EMPREGADO DOMESTICO NOS SERVICOS GERAIS</t>
  </si>
  <si>
    <t>512110 EMPREGADO DOMESTICO ARRUMADOR</t>
  </si>
  <si>
    <t>512115 EMPREGADO DOMESTICO FAXINEIRO</t>
  </si>
  <si>
    <t>512120 EMPREGADO DOMESTICO DIARISTA</t>
  </si>
  <si>
    <t>513105 MORDOMO DE RESIDENCIA</t>
  </si>
  <si>
    <t>513110 MORDOMO DE HOTELARIA</t>
  </si>
  <si>
    <t>513115 GOVERNANTA DE HOTELARIA</t>
  </si>
  <si>
    <t>513210 COZINHEIRO DO SERVICO DOMESTICO</t>
  </si>
  <si>
    <t>513215 COZINHEIRO INDUSTRIAL</t>
  </si>
  <si>
    <t>513220 COZINHEIRO DE HOSPITAL</t>
  </si>
  <si>
    <t>513225 COZINHEIRO DE EMBARCACOES</t>
  </si>
  <si>
    <t>513305 CAMAREIRA DE TEATRO</t>
  </si>
  <si>
    <t>513310 CAMAREIRA DE TELEVISAO</t>
  </si>
  <si>
    <t>513315 CAMAREIRO DE HOTEL</t>
  </si>
  <si>
    <t>513320 CAMAREIRO DE EMBARCACOES</t>
  </si>
  <si>
    <t>513325 GUARDA-ROUPEIRA DE CINEMA</t>
  </si>
  <si>
    <t>513405 GARCOM</t>
  </si>
  <si>
    <t>513410 GARCOM (SERVICOS DE VINHOS)</t>
  </si>
  <si>
    <t>513415 CUMIM</t>
  </si>
  <si>
    <t>513420 BARMAN</t>
  </si>
  <si>
    <t>513425 COPEIRO</t>
  </si>
  <si>
    <t>513435 ATENDENTE DE LANCHONETE</t>
  </si>
  <si>
    <t>513440 BARISTA</t>
  </si>
  <si>
    <t>513605 CHURRASQUEIRO</t>
  </si>
  <si>
    <t>513610 PIZZAIOLO</t>
  </si>
  <si>
    <t>513615 SUSHIMAN</t>
  </si>
  <si>
    <t>514105 ASCENSORISTA</t>
  </si>
  <si>
    <t>514110 GARAGISTA</t>
  </si>
  <si>
    <t>514115 SACRISTAO</t>
  </si>
  <si>
    <t>514120 ZELADOR DE EDIFICIO</t>
  </si>
  <si>
    <t>514205 COLETOR DE LIXO</t>
  </si>
  <si>
    <t>514215 GARI</t>
  </si>
  <si>
    <t>514220 LIMPADOR DE VIDROS</t>
  </si>
  <si>
    <t>514225 TRABALHADOR DE SERVICOS DE MANUTENCAO DE EDIFICIOS E LOGRADOUROS</t>
  </si>
  <si>
    <t>514230 COLETOR DE RESIDUOS SOLIDOS DE SERVICOS DE SAUDE</t>
  </si>
  <si>
    <t>514310 AUXILIAR DE MANUTENCAO PREDIAL</t>
  </si>
  <si>
    <t>514330 LIMPADOR DE PISCINAS</t>
  </si>
  <si>
    <t>515115 PARTEIRA LEIGA</t>
  </si>
  <si>
    <t>515120 VISITADOR SANITARIO</t>
  </si>
  <si>
    <t>515125 AGENTE INDIGENA DE SAUDE</t>
  </si>
  <si>
    <t>515130 AGENTE INDIGENA DE SANEAMENTO</t>
  </si>
  <si>
    <t>515135 SOCORRISTA (EXCETO MEDICOS E ENFERMEIROS)</t>
  </si>
  <si>
    <t>515205 AUXILIAR DE BANCO DE SANGUE</t>
  </si>
  <si>
    <t>515210 AUXILIAR DE FARMACIA DE MANIPULACAO</t>
  </si>
  <si>
    <t>515220 AUXILIAR DE LABORATORIO DE IMUNOBIOLOGICOS</t>
  </si>
  <si>
    <t>5152A1 MICROSCOPISTA</t>
  </si>
  <si>
    <t>515305 EDUCADOR SOCIAL</t>
  </si>
  <si>
    <t>515310 AGENTE DE ACAO SOCIAL</t>
  </si>
  <si>
    <t>515315 MONITOR DE DEPENDENTE QUIMICO</t>
  </si>
  <si>
    <t>515320 CONSELHEIRO TUTELAR</t>
  </si>
  <si>
    <t>515325 SOCIOEDUCADOR</t>
  </si>
  <si>
    <t>516105 BARBEIRO</t>
  </si>
  <si>
    <t>516110 CABELEIREIRO</t>
  </si>
  <si>
    <t>516115 ESTETICISTA</t>
  </si>
  <si>
    <t>516120 MANICURE</t>
  </si>
  <si>
    <t>516125 MAQUIADOR</t>
  </si>
  <si>
    <t>516130 MAQUIADOR DE CARACTERIZACAO</t>
  </si>
  <si>
    <t>516135 MASSAGISTA</t>
  </si>
  <si>
    <t>516140 PEDICURE</t>
  </si>
  <si>
    <t>516205 BABA</t>
  </si>
  <si>
    <t>516215 MAE SOCIAL</t>
  </si>
  <si>
    <t>516305 LAVADEIRO, EM GERAL</t>
  </si>
  <si>
    <t>516310 LAVADOR DE ROUPAS A MAQUINA</t>
  </si>
  <si>
    <t>516315 LAVADOR DE ARTEFATOS DE TAPECARIA</t>
  </si>
  <si>
    <t>516320 LIMPADOR A SECO, A MAQUINA</t>
  </si>
  <si>
    <t>516325 PASSADOR DE ROUPAS EM GERAL</t>
  </si>
  <si>
    <t>516330 TINGIDOR DE ROUPAS</t>
  </si>
  <si>
    <t>516335 CONFERENTE-EXPEDIDOR DE ROUPAS (LAVANDERIAS)</t>
  </si>
  <si>
    <t>516340 ATENDENTE DE LAVANDERIA</t>
  </si>
  <si>
    <t>516345 AUXILIAR DE LAVANDERIA</t>
  </si>
  <si>
    <t>516405 LAVADOR DE ROUPAS</t>
  </si>
  <si>
    <t>516410 LIMPADOR DE ROUPAS A SECO, A MAO</t>
  </si>
  <si>
    <t>516415 PASSADOR DE ROUPAS, A MAO</t>
  </si>
  <si>
    <t>516505 AGENTE FUNERARIO</t>
  </si>
  <si>
    <t>516605 OPERADOR DE FORNO (SERVICOS FUNERARIOS)</t>
  </si>
  <si>
    <t>516610 SEPULTADOR</t>
  </si>
  <si>
    <t>516705 ASTROLOGO</t>
  </si>
  <si>
    <t>516710 NUMEROLOGO</t>
  </si>
  <si>
    <t>516805 ESOTERICO</t>
  </si>
  <si>
    <t>516810 PARANORMAL</t>
  </si>
  <si>
    <t>517105 BOMBEIRO DE AERODROMO</t>
  </si>
  <si>
    <t>517110 BOMBEIRO DE SEGURANCA DO TRABALHO</t>
  </si>
  <si>
    <t>517115 SALVA-VIDAS</t>
  </si>
  <si>
    <t>517205 AGENTE DE POLICIA FEDERAL</t>
  </si>
  <si>
    <t>517210 POLICIAL RODOVIARIO FEDERAL</t>
  </si>
  <si>
    <t>517215 GUARDA-CIVIL MUNICIPAL</t>
  </si>
  <si>
    <t>517220 AGENTE DE TRANSITO</t>
  </si>
  <si>
    <t>517305 AGENTE DE PROTECAO DE AEROPORTO</t>
  </si>
  <si>
    <t>517310 AGENTE DE SEGURANCA</t>
  </si>
  <si>
    <t>517315 AGENTE DE SEGURANCA PENITENCIARIA</t>
  </si>
  <si>
    <t>517320 VIGIA FLORESTAL</t>
  </si>
  <si>
    <t>517325 VIGIA PORTUARIO</t>
  </si>
  <si>
    <t>517330 VIGILANTE</t>
  </si>
  <si>
    <t>517335 GUARDA PORTUARIO</t>
  </si>
  <si>
    <t>517405 PORTEIRO (HOTEL)</t>
  </si>
  <si>
    <t>517410 PORTEIRO DE EDIFICIOS</t>
  </si>
  <si>
    <t>517415 PORTEIRO DE LOCAIS DE DIVERSAO</t>
  </si>
  <si>
    <t>517420 VIGIA</t>
  </si>
  <si>
    <t>519105 CICLISTA MENSAGEIRO</t>
  </si>
  <si>
    <t>519110 MOTOCICLISTA NO TRANSPORTE DE DOCUMENTOS E PEQUENOS VOLUMES</t>
  </si>
  <si>
    <t>519205 CATADOR DE MATERIAL RECICLAVEL</t>
  </si>
  <si>
    <t>519210 SELECIONADOR DE MATERIAL RECICLAVEL</t>
  </si>
  <si>
    <t>519215 OPERADOR DE PRENSA DE MATERIAL RECICLAVEL</t>
  </si>
  <si>
    <t>519305 ENFERMEIRO VETERINARIO</t>
  </si>
  <si>
    <t>519310 ESTETICISTA DE ANIMAIS DOMESTICOS</t>
  </si>
  <si>
    <t>519315 BANHISTA DE ANIMAIS DOMESTICOS</t>
  </si>
  <si>
    <t>519320 TOSADOR DE ANIMAIS DOMESTICOS</t>
  </si>
  <si>
    <t>519805 PROFISSIONAL DO SEXO</t>
  </si>
  <si>
    <t>519905 CARTAZEIRO</t>
  </si>
  <si>
    <t>519910 CONTROLADOR DE PRAGAS</t>
  </si>
  <si>
    <t>519915 ENGRAXATE</t>
  </si>
  <si>
    <t>519920 GANDULA</t>
  </si>
  <si>
    <t>519925 GUARDADOR DE VEICULOS</t>
  </si>
  <si>
    <t>519930 LAVADOR DE GARRAFAS, VIDROS E OUTROS UTENSILIOS</t>
  </si>
  <si>
    <t>519935 LAVADOR DE VEICULOS</t>
  </si>
  <si>
    <t>519940 LEITURISTA</t>
  </si>
  <si>
    <t>519945 RECEPCIONISTA DE CASAS DE ESPETACULOS</t>
  </si>
  <si>
    <t>520105 SUPERVISOR DE VENDAS DE SERVICOS</t>
  </si>
  <si>
    <t>520110 SUPERVISOR DE VENDAS COMERCIAL</t>
  </si>
  <si>
    <t>521105 VENDEDOR EM COMERCIO ATACADISTA</t>
  </si>
  <si>
    <t>521110 VENDEDOR DE COMERCIO VAREJISTA</t>
  </si>
  <si>
    <t>521115 PROMOTOR DE VENDAS</t>
  </si>
  <si>
    <t>521120 DEMONSTRADOR DE MERCADORIAS</t>
  </si>
  <si>
    <t>521125 REPOSITOR DE MERCADORIAS</t>
  </si>
  <si>
    <t>521130 ATENDENTE DE FARMACIA - BALCONISTA</t>
  </si>
  <si>
    <t>521135 FRENTISTA</t>
  </si>
  <si>
    <t>523105 INSTALADOR DE CORTINAS E PERSIANAS, PORTAS SANFONADAS E BOXE</t>
  </si>
  <si>
    <t>523110 INSTALADOR DE SOM E ACESSORIOS DE VEICULOS</t>
  </si>
  <si>
    <t>523115 CHAVEIRO</t>
  </si>
  <si>
    <t>524105 VENDEDOR EM DOMICILIO</t>
  </si>
  <si>
    <t>524205 FEIRANTE</t>
  </si>
  <si>
    <t>524210 JORNALEIRO (EM BANCA DE JORNAL)</t>
  </si>
  <si>
    <t>524215 VENDEDOR PERMISSIONARIO</t>
  </si>
  <si>
    <t>524305 VENDEDOR AMBULANTE</t>
  </si>
  <si>
    <t>524310 PIPOQUEIRO AMBULANTE</t>
  </si>
  <si>
    <t>611005 PRODUTOR AGROPECUARIO, EM GERAL</t>
  </si>
  <si>
    <t>612005 PRODUTOR AGRICOLA POLIVALENTE</t>
  </si>
  <si>
    <t>612105 PRODUTOR DE ARROZ</t>
  </si>
  <si>
    <t>612110 PRODUTOR DE CANA-DE-ACUCAR</t>
  </si>
  <si>
    <t>612115 PRODUTOR DE CEREAIS DE INVERNO</t>
  </si>
  <si>
    <t>612120 PRODUTOR DE GRAMINEAS FORRAGEIRAS</t>
  </si>
  <si>
    <t>612125 PRODUTOR DE MILHO E SORGO</t>
  </si>
  <si>
    <t>612205 PRODUTOR DE ALGODAO</t>
  </si>
  <si>
    <t>612210 PRODUTOR DE CURAUA</t>
  </si>
  <si>
    <t>612215 PRODUTOR DE JUTA</t>
  </si>
  <si>
    <t>612220 PRODUTOR DE RAMI</t>
  </si>
  <si>
    <t>612225 PRODUTOR DE SISAL</t>
  </si>
  <si>
    <t>612305 PRODUTOR NA OLERICULTURA DE LEGUMES</t>
  </si>
  <si>
    <t>612310 PRODUTOR NA OLERICULTURA DE RAIZES, BULBOS E TUBERCULOS</t>
  </si>
  <si>
    <t>612315 PRODUTOR NA OLERICULTURA DE TALOS, FOLHAS E FLORES</t>
  </si>
  <si>
    <t>612320 PRODUTOR NA OLERICULTURA DE FRUTOS E SEMENTES</t>
  </si>
  <si>
    <t>612405 PRODUTOR DE FLORES DE CORTE</t>
  </si>
  <si>
    <t>612410 PRODUTOR DE FLORES EM VASO</t>
  </si>
  <si>
    <t>612415 PRODUTOR DE FORRACOES</t>
  </si>
  <si>
    <t>612420 PRODUTOR DE PLANTAS ORNAMENTAIS</t>
  </si>
  <si>
    <t>612505 PRODUTOR DE ARVORES FRUTIFERAS</t>
  </si>
  <si>
    <t>612510 PRODUTOR DE ESPECIES FRUTIFERAS RASTEIRAS</t>
  </si>
  <si>
    <t>612515 PRODUTOR DE ESPECIES FRUTIFERAS TREPADEIRAS</t>
  </si>
  <si>
    <t>612605 CAFEICULTOR</t>
  </si>
  <si>
    <t>612610 PRODUTOR DE CACAU</t>
  </si>
  <si>
    <t>612615 PRODUTOR DE ERVA-MATE</t>
  </si>
  <si>
    <t>612620 PRODUTOR DE FUMO</t>
  </si>
  <si>
    <t>612625 PRODUTOR DE GUARANA</t>
  </si>
  <si>
    <t>612705 PRODUTOR DA CULTURA DE AMENDOIM</t>
  </si>
  <si>
    <t>612710 PRODUTOR DA CULTURA DE CANOLA</t>
  </si>
  <si>
    <t>612715 PRODUTOR DA CULTURA DE COCO-DA-BAIA</t>
  </si>
  <si>
    <t>612720 PRODUTOR DA CULTURA DE DENDE</t>
  </si>
  <si>
    <t>612725 PRODUTOR DA CULTURA DE GIRASSOL</t>
  </si>
  <si>
    <t>612730 PRODUTOR DA CULTURA DE LINHO</t>
  </si>
  <si>
    <t>612735 PRODUTOR DA CULTURA DE MAMONA</t>
  </si>
  <si>
    <t>612740 PRODUTOR DA CULTURA DE SOJA</t>
  </si>
  <si>
    <t>612805 PRODUTOR DE ESPECIARIAS</t>
  </si>
  <si>
    <t>612810 PRODUTOR DE PLANTAS AROMATICAS E MEDICINAIS</t>
  </si>
  <si>
    <t>613005 CRIADOR EM PECUARIA POLIVALENTE</t>
  </si>
  <si>
    <t>613010 CRIADOR DE ANIMAIS DOMESTICOS</t>
  </si>
  <si>
    <t>613105 CRIADOR DE ASININOS E MUARES</t>
  </si>
  <si>
    <t>613110 CRIADOR DE BOVINOS (CORTE)</t>
  </si>
  <si>
    <t>613115 CRIADOR DE BOVINOS (LEITE)</t>
  </si>
  <si>
    <t>613120 CRIADOR DE BUBALINOS (CORTE)</t>
  </si>
  <si>
    <t>613125 CRIADOR DE BUBALINOS (LEITE)</t>
  </si>
  <si>
    <t>613130 CRIADOR DE EQUINOS</t>
  </si>
  <si>
    <t>613205 CRIADOR DE CAPRINOS</t>
  </si>
  <si>
    <t>613210 CRIADOR DE OVINOS</t>
  </si>
  <si>
    <t>613215 CRIADOR DE SUINOS</t>
  </si>
  <si>
    <t>613305 AVICULTOR</t>
  </si>
  <si>
    <t>613310 CUNICULTOR</t>
  </si>
  <si>
    <t>613405 APICULTOR</t>
  </si>
  <si>
    <t>613410 CRIADOR DE ANIMAIS PRODUTORES DE VENENO</t>
  </si>
  <si>
    <t>613415 MINHOCULTOR</t>
  </si>
  <si>
    <t>613420 SERICULTOR</t>
  </si>
  <si>
    <t>620105 SUPERVISOR DE EXPLORACAO AGRICOLA</t>
  </si>
  <si>
    <t>620110 SUPERVISOR DE EXPLORACAO AGROPECUARIA</t>
  </si>
  <si>
    <t>620115 SUPERVISOR DE EXPLORACAO PECUARIA</t>
  </si>
  <si>
    <t>621005 TRABALHADOR AGROPECUARIO EM GERAL</t>
  </si>
  <si>
    <t>622005 CASEIRO (AGRICULTURA)</t>
  </si>
  <si>
    <t>622010 JARDINEIRO</t>
  </si>
  <si>
    <t>622015 TRABALHADOR NA PRODUCAO DE MUDAS E SEMENTES</t>
  </si>
  <si>
    <t>622020 TRABALHADOR VOLANTE DA AGRICULTURA</t>
  </si>
  <si>
    <t>622105 TRABALHADOR DA CULTURA DE ARROZ</t>
  </si>
  <si>
    <t>622110 TRABALHADOR DA CULTURA DE CANA-DE-ACUCAR</t>
  </si>
  <si>
    <t>622115 TRABALHADOR DA CULTURA DE MILHO E SORGO</t>
  </si>
  <si>
    <t>622120 TRABALHADOR DA CULTURA DE TRIGO, AVEIA, CEVADA E TRITICALE</t>
  </si>
  <si>
    <t>622205 TRABALHADOR DA CULTURA DE ALGODAO</t>
  </si>
  <si>
    <t>622210 TRABALHADOR DA CULTURA DE SISAL</t>
  </si>
  <si>
    <t>622215 TRABALHADOR DA CULTURA DO RAMI</t>
  </si>
  <si>
    <t>622305 TRABALHADOR NA OLERICULTURA (FRUTOS E SEMENTES)</t>
  </si>
  <si>
    <t>622310 TRABALHADOR NA OLERICULTURA (LEGUMES)</t>
  </si>
  <si>
    <t>622315 TRABALHADOR NA OLERICULTURA (RAIZES, BULBOS E TUBERCULOS)</t>
  </si>
  <si>
    <t>622320 TRABALHADOR NA OLERICULTURA (TALOS, FOLHAS E FLORES)</t>
  </si>
  <si>
    <t>622405 TRABALHADOR NO CULTIVO DE FLORES E FOLHAGENS DE CORTE</t>
  </si>
  <si>
    <t>622410 TRABALHADOR NO CULTIVO DE FLORES EM VASO</t>
  </si>
  <si>
    <t>622415 TRABALHADOR NO CULTIVO DE FORRACOES</t>
  </si>
  <si>
    <t>622420 TRABALHADOR NO CULTIVO DE MUDAS</t>
  </si>
  <si>
    <t>622425 TRABALHADOR NO CULTIVO DE PLANTAS ORNAMENTAIS</t>
  </si>
  <si>
    <t>622505 TRABALHADOR NO CULTIVO DE ARVORES FRUTIFERAS</t>
  </si>
  <si>
    <t>622510 TRABALHADOR NO CULTIVO DE ESPECIES FRUTIFERAS RASTEIRAS</t>
  </si>
  <si>
    <t>622515 TRABALHADOR NO CULTIVO DE TREPADEIRAS FRUTIFERAS</t>
  </si>
  <si>
    <t>622605 TRABALHADOR DA CULTURA DE CACAU</t>
  </si>
  <si>
    <t>622610 TRABALHADOR DA CULTURA DE CAFE</t>
  </si>
  <si>
    <t>622615 TRABALHADOR DA CULTURA DE ERVA-MATE</t>
  </si>
  <si>
    <t>622620 TRABALHADOR DA CULTURA DE FUMO</t>
  </si>
  <si>
    <t>622625 TRABALHADOR DA CULTURA DE GUARANA</t>
  </si>
  <si>
    <t>622705 TRABALHADOR NA CULTURA DE AMENDOIM</t>
  </si>
  <si>
    <t>622710 TRABALHADOR NA CULTURA DE CANOLA</t>
  </si>
  <si>
    <t>622715 TRABALHADOR NA CULTURA DE COCO-DA-BAIA</t>
  </si>
  <si>
    <t>622720 TRABALHADOR NA CULTURA DE DENDE</t>
  </si>
  <si>
    <t>622725 TRABALHADOR NA CULTURA DE MAMONA</t>
  </si>
  <si>
    <t>622730 TRABALHADOR NA CULTURA DE SOJA</t>
  </si>
  <si>
    <t>622735 TRABALHADOR NA CULTURA DO GIRASSOL</t>
  </si>
  <si>
    <t>622740 TRABALHADOR NA CULTURA DO LINHO</t>
  </si>
  <si>
    <t>622805 TRABALHADOR DA CULTURA DE ESPECIARIAS</t>
  </si>
  <si>
    <t>622810 TRABALHADOR DA CULTURA DE PLANTAS AROMATICAS E MEDICINAIS</t>
  </si>
  <si>
    <t>623005 ADESTRADOR DE ANIMAIS</t>
  </si>
  <si>
    <t>623010 INSEMINADOR</t>
  </si>
  <si>
    <t>623015 TRABALHADOR DE PECUARIA POLIVALENTE</t>
  </si>
  <si>
    <t>623020 TRATADOR DE ANIMAIS</t>
  </si>
  <si>
    <t>623105 TRABALHADOR DA PECUARIA (ASININOS E MUARES)</t>
  </si>
  <si>
    <t>623110 TRABALHADOR DA PECUARIA (BOVINOS CORTE)</t>
  </si>
  <si>
    <t>623115 TRABALHADOR DA PECUARIA (BOVINOS LEITE)</t>
  </si>
  <si>
    <t>623120 TRABALHADOR DA PECUARIA (BUBALINOS)</t>
  </si>
  <si>
    <t>623125 TRABALHADOR DA PECUARIA (EQUINOS)</t>
  </si>
  <si>
    <t>623205 TRABALHADOR DA CAPRINOCULTURA</t>
  </si>
  <si>
    <t>623210 TRABALHADOR DA OVINOCULTURA</t>
  </si>
  <si>
    <t>623215 TRABALHADOR DA SUINOCULTURA</t>
  </si>
  <si>
    <t>623305 TRABALHADOR DA AVICULTURA DE CORTE</t>
  </si>
  <si>
    <t>623310 TRABALHADOR DA AVICULTURA DE POSTURA</t>
  </si>
  <si>
    <t>623315 OPERADOR DE INCUBADORA</t>
  </si>
  <si>
    <t>623320 TRABALHADOR DA CUNICULTURA</t>
  </si>
  <si>
    <t>623325 SEXADOR</t>
  </si>
  <si>
    <t>623405 TRABALHADOR EM CRIATORIOS DE ANIMAIS PRODUTORES DE VENENO</t>
  </si>
  <si>
    <t>623410 TRABALHADOR NA APICULTURA</t>
  </si>
  <si>
    <t>623415 TRABALHADOR NA MINHOCULTURA</t>
  </si>
  <si>
    <t>623420 TRABALHADOR NA SERICICULTURA</t>
  </si>
  <si>
    <t>630105 SUPERVISOR DA AQUICULTURA</t>
  </si>
  <si>
    <t>630110 SUPERVISOR DA AREA FLORESTAL</t>
  </si>
  <si>
    <t>631005 CATADOR DE CARANGUEJOS E SIRIS</t>
  </si>
  <si>
    <t>631010 CATADOR DE MARISCOS</t>
  </si>
  <si>
    <t>631015 PESCADOR ARTESANAL DE LAGOSTAS</t>
  </si>
  <si>
    <t>631020 PESCADOR ARTESANAL DE PEIXES E CAMAROES</t>
  </si>
  <si>
    <t>631105 PESCADOR ARTESANAL DE AGUA DOCE</t>
  </si>
  <si>
    <t>631205 PESCADOR INDUSTRIAL</t>
  </si>
  <si>
    <t>631210 PESCADOR PROFISSIONAL</t>
  </si>
  <si>
    <t>631305 CRIADOR DE CAMAROES</t>
  </si>
  <si>
    <t>631310 CRIADOR DE JACARES</t>
  </si>
  <si>
    <t>631315 CRIADOR DE MEXILHOES</t>
  </si>
  <si>
    <t>631320 CRIADOR DE OSTRAS</t>
  </si>
  <si>
    <t>631325 CRIADOR DE PEIXES</t>
  </si>
  <si>
    <t>631330 CRIADOR DE QUELONIOS</t>
  </si>
  <si>
    <t>631335 CRIADOR DE RAS</t>
  </si>
  <si>
    <t>631405 GELADOR INDUSTRIAL</t>
  </si>
  <si>
    <t>631410 GELADOR PROFISSIONAL</t>
  </si>
  <si>
    <t>631415 PROEIRO</t>
  </si>
  <si>
    <t>631420 REDEIRO (PESCA)</t>
  </si>
  <si>
    <t>632005 GUIA FLORESTAL</t>
  </si>
  <si>
    <t>632010 RAIZEIRO</t>
  </si>
  <si>
    <t>632015 VIVEIRISTA FLORESTAL</t>
  </si>
  <si>
    <t>632105 CLASSIFICADOR DE TORAS</t>
  </si>
  <si>
    <t>632110 CUBADOR DE MADEIRA</t>
  </si>
  <si>
    <t>632115 IDENTIFICADOR FLORESTAL</t>
  </si>
  <si>
    <t>632120 OPERADOR DE MOTOSSERRA</t>
  </si>
  <si>
    <t>632125 TRABALHADOR DE EXTRACAO FLORESTAL, EM GERAL</t>
  </si>
  <si>
    <t>632205 SERINGUEIRO</t>
  </si>
  <si>
    <t>632210 TRABALHADOR DA EXPLORACAO DE ESPECIES PRODUTORAS DE GOMAS NAO ELASTICAS</t>
  </si>
  <si>
    <t>632215 TRABALHADOR DA EXPLORACAO DE RESINAS</t>
  </si>
  <si>
    <t>632305 TRABALHADOR DA EXPLORACAO DE ANDIROBA</t>
  </si>
  <si>
    <t>632310 TRABALHADOR DA EXPLORACAO DE BABACU</t>
  </si>
  <si>
    <t>632315 TRABALHADOR DA EXPLORACAO DE BACABA</t>
  </si>
  <si>
    <t>632320 TRABALHADOR DA EXPLORACAO DE BURITI</t>
  </si>
  <si>
    <t>632325 TRABALHADOR DA EXPLORACAO DE CARNAUBA</t>
  </si>
  <si>
    <t>632330 TRABALHADOR DA EXPLORACAO DE COCO-DA-PRAIA</t>
  </si>
  <si>
    <t>632335 TRABALHADOR DA EXPLORACAO DE COPAIBA</t>
  </si>
  <si>
    <t>632340 TRABALHADOR DA EXPLORACAO DE MALVA (PAINA)</t>
  </si>
  <si>
    <t>632345 TRABALHADOR DA EXPLORACAO DE MURUMURU</t>
  </si>
  <si>
    <t>632350 TRABALHADOR DA EXPLORACAO DE OITICICA</t>
  </si>
  <si>
    <t>632355 TRABALHADOR DA EXPLORACAO DE OURICURI</t>
  </si>
  <si>
    <t>632360 TRABALHADOR DA EXPLORACAO DE PEQUI</t>
  </si>
  <si>
    <t>632365 TRABALHADOR DA EXPLORACAO DE PIACAVA</t>
  </si>
  <si>
    <t>632370 TRABALHADOR DA EXPLORACAO DE TUCUM</t>
  </si>
  <si>
    <t>632405 TRABALHADOR DA EXPLORACAO DE ACAI</t>
  </si>
  <si>
    <t>632410 TRABALHADOR DA EXPLORACAO DE CASTANHA</t>
  </si>
  <si>
    <t>632415 TRABALHADOR DA EXPLORACAO DE PINHAO</t>
  </si>
  <si>
    <t>632420 TRABALHADOR DA EXPLORACAO DE PUPUNHA</t>
  </si>
  <si>
    <t>632505 TRABALHADOR DA EXPLORACAO DE ARVORES E ARBUSTOS PRODUTORES DE SUBSTANCIAS AROMAT., MEDIC. E TOXICAS</t>
  </si>
  <si>
    <t>632510 TRABALHADOR DA EXPLORACAO DE CIPOS PRODUTORES DE SUBSTANCIAS AROMATICAS, MEDICINAIS E TOXICAS</t>
  </si>
  <si>
    <t>632515 TRABALHADOR DA EXPLORACAO DE MADEIRAS TANANTES</t>
  </si>
  <si>
    <t>632520 TRABALHADOR DA EXPLORACAO DE RAIZES PRODUTORAS DE SUBSTANCIAS AROMATICAS, MEDICINAIS E TOXICAS</t>
  </si>
  <si>
    <t>632525 TRABALHADOR DA EXTRACAO DE SUBSTANCIAS AROMATICAS, MEDICINAIS E TOXICAS, EM GERAL</t>
  </si>
  <si>
    <t>632605 CARVOEIRO</t>
  </si>
  <si>
    <t>632610 CARBONIZADOR</t>
  </si>
  <si>
    <t>632615 AJUDANTE DE CARVOARIA</t>
  </si>
  <si>
    <t>641005 OPERADOR DE COLHEITADEIRA</t>
  </si>
  <si>
    <t>641010 OPERADOR DE MAQUINAS DE BENEFICIAMENTO DE PRODUTOS AGRICOLAS</t>
  </si>
  <si>
    <t>641015 TRATORISTA AGRICOLA</t>
  </si>
  <si>
    <t>642005 OPERADOR DE COLHEDOR FLORESTAL</t>
  </si>
  <si>
    <t>642010 OPERADOR DE MAQUINAS FLORESTAIS ESTATICAS</t>
  </si>
  <si>
    <t>642015 OPERADOR DE TRATOR FLORESTAL</t>
  </si>
  <si>
    <t>643005 TRABALHADOR NA OPERACAO DE SISTEMA DE IRRIGACAO LOCALIZADA (MICROASPERSAO E GOTEJAMENTO)</t>
  </si>
  <si>
    <t>643010 TRABALHADOR NA OPERACAO DE SISTEMA DE IRRIGACAO POR ASPERSAO (PIVO CENTRAL)</t>
  </si>
  <si>
    <t>643015 TRABALHADOR NA OPERACAO DE SISTEMAS CONVENCIONAIS DE IRRIGACAO POR ASPERSAO</t>
  </si>
  <si>
    <t>643020 TRABALHADOR NA OPERACAO DE SISTEMAS DE IRRIGACAO E ASPERSAO (ALTO PROPELIDO)</t>
  </si>
  <si>
    <t>643025 TRABALHADOR NA OPERACAO DE SISTEMAS DE IRRIGACAO POR SUPERFICIE E DRENAGEM</t>
  </si>
  <si>
    <t>710105 SUPERVISOR DE APOIO OPERACIONAL NA MINERACAO</t>
  </si>
  <si>
    <t>710110 SUPERVISOR DE EXTRACAO DE SAL</t>
  </si>
  <si>
    <t>710115 SUPERVISOR DE PERFURACAO E DESMONTE</t>
  </si>
  <si>
    <t>710120 SUPERVISOR DE PRODUCAO NA MINERACAO</t>
  </si>
  <si>
    <t>710125 SUPERVISOR DE TRANSPORTE NA MINERACAO</t>
  </si>
  <si>
    <t>710205 MESTRE (CONSTRUCAO CIVIL)</t>
  </si>
  <si>
    <t>710210 MESTRE DE LINHAS (FERROVIAS)</t>
  </si>
  <si>
    <t>710215 INSPETOR DE TERRAPLENAGEM</t>
  </si>
  <si>
    <t>710220 SUPERVISOR DE USINA DE CONCRETO</t>
  </si>
  <si>
    <t>710225 FISCAL DE PATIO DE USINA DE CONCRETO</t>
  </si>
  <si>
    <t>711105 AMOSTRADOR DE MINERIOS</t>
  </si>
  <si>
    <t>711110 CANTEIRO</t>
  </si>
  <si>
    <t>711115 DESTROCADOR DE PEDRA</t>
  </si>
  <si>
    <t>711120 DETONADOR</t>
  </si>
  <si>
    <t>711125 ESCORADOR DE MINAS</t>
  </si>
  <si>
    <t>711130 MINEIRO</t>
  </si>
  <si>
    <t>711205 OPERADOR DE CAMINHAO (MINAS E PEDREIRAS)</t>
  </si>
  <si>
    <t>711210 OPERADOR DE CARREGADEIRA</t>
  </si>
  <si>
    <t>711215 OPERADOR DE MAQUINA CORTADORA (MINAS E PEDREIRAS)</t>
  </si>
  <si>
    <t>711220 OPERADOR DE MAQUINA DE EXTRACAO CONTINUA (MINAS DE CARVAO)</t>
  </si>
  <si>
    <t>711225 OPERADOR DE MAQUINA PERFURADORA (MINAS E PEDREIRAS)</t>
  </si>
  <si>
    <t>711230 OPERADOR DE MAQUINA PERFURATRIZ</t>
  </si>
  <si>
    <t>711235 OPERADOR DE MOTONIVELADORA (EXTRACAO DE MINERAIS SOLIDOS)</t>
  </si>
  <si>
    <t>711240 OPERADOR DE SCHUTTHECAR</t>
  </si>
  <si>
    <t>711245 OPERADOR DE TRATOR (MINAS E PEDREIRAS)</t>
  </si>
  <si>
    <t>711305 OPERADOR DE SONDA DE PERCUSSAO</t>
  </si>
  <si>
    <t>711310 OPERADOR DE SONDA ROTATIVA</t>
  </si>
  <si>
    <t>711315 SONDADOR (POCOS DE PETROLEO E GAS)</t>
  </si>
  <si>
    <t>711320 SONDADOR DE POCOS (EXCETO DE PETROLEO E GAS)</t>
  </si>
  <si>
    <t>711325 PLATAFORMISTA (PETROLEO)</t>
  </si>
  <si>
    <t>711330 TORRISTA (PETROLEO)</t>
  </si>
  <si>
    <t>711405 GARIMPEIRO</t>
  </si>
  <si>
    <t>711410 OPERADOR DE SALINA (SAL MARINHO)</t>
  </si>
  <si>
    <t>712105 MOLEIRO DE MINERIOS</t>
  </si>
  <si>
    <t>712110 OPERADOR DE APARELHO DE FLOTACAO</t>
  </si>
  <si>
    <t>712115 OPERADOR DE APARELHO DE PRECIPITACAO (MINAS DE OURO OU PRATA)</t>
  </si>
  <si>
    <t>712120 OPERADOR DE BRITADOR DE MANDIBULAS</t>
  </si>
  <si>
    <t>712125 OPERADOR DE ESPESSADOR</t>
  </si>
  <si>
    <t>712130 OPERADOR DE JIG (MINAS)</t>
  </si>
  <si>
    <t>712135 OPERADOR DE PENEIRAS HIDRAULICAS</t>
  </si>
  <si>
    <t>712205 CORTADOR DE PEDRAS</t>
  </si>
  <si>
    <t>712210 GRAVADOR DE INSCRICOES EM PEDRA</t>
  </si>
  <si>
    <t>712215 GRAVADOR DE RELEVOS EM PEDRA</t>
  </si>
  <si>
    <t>712220 POLIDOR DE PEDRAS</t>
  </si>
  <si>
    <t>712225 TORNEIRO (LAVRA DE PEDRA)</t>
  </si>
  <si>
    <t>712230 TRACADOR DE PEDRAS</t>
  </si>
  <si>
    <t>715105 OPERADOR DE BATE-ESTACAS</t>
  </si>
  <si>
    <t>715110 OPERADOR DE COMPACTADORA DE SOLOS</t>
  </si>
  <si>
    <t>715115 OPERADOR DE ESCAVADEIRA</t>
  </si>
  <si>
    <t>715120 OPERADOR DE MAQUINA DE ABRIR VALAS</t>
  </si>
  <si>
    <t>715125 OPERADOR DE MAQUINAS DE CONSTRUCAO CIVIL E MINERACAO</t>
  </si>
  <si>
    <t>715130 OPERADOR DE MOTONIVELADORA</t>
  </si>
  <si>
    <t>715135 OPERADOR DE PA CARREGADEIRA</t>
  </si>
  <si>
    <t>715140 OPERADOR DE PAVIMENTADORA (ASFALTO, CONCRETO E MATERIAIS SIMILARES)</t>
  </si>
  <si>
    <t>715145 OPERADOR DE TRATOR DE LAMINA</t>
  </si>
  <si>
    <t>715205 CALCETEIRO</t>
  </si>
  <si>
    <t>715215 PEDREIRO (CHAMINES INDUSTRIAIS)</t>
  </si>
  <si>
    <t>715220 PEDREIRO (MATERIAL REFRATARIO)</t>
  </si>
  <si>
    <t>715225 PEDREIRO (MINERACAO)</t>
  </si>
  <si>
    <t>715230 PEDREIRO DE EDIFICACOES</t>
  </si>
  <si>
    <t>715305 ARMADOR DE ESTRUTURA DE CONCRETO</t>
  </si>
  <si>
    <t>715310 MOLDADOR DE CORPOS DE PROVA EM USINAS DE CONCRETO</t>
  </si>
  <si>
    <t>715315 ARMADOR DE ESTRUTURA DE CONCRETO ARMADO</t>
  </si>
  <si>
    <t>715405 OPERADOR DE BETONEIRA</t>
  </si>
  <si>
    <t>715410 OPERADOR DE BOMBA DE CONCRETO</t>
  </si>
  <si>
    <t>715415 OPERADOR DE CENTRAL DE CONCRETO</t>
  </si>
  <si>
    <t>715505 CARPINTEIRO</t>
  </si>
  <si>
    <t>715510 CARPINTEIRO (ESQUADRIAS)</t>
  </si>
  <si>
    <t>715515 CARPINTEIRO (CENARIOS)</t>
  </si>
  <si>
    <t>715520 CARPINTEIRO (MINERACAO)</t>
  </si>
  <si>
    <t>715525 CARPINTEIRO DE OBRAS</t>
  </si>
  <si>
    <t>715530 CARPINTEIRO (TELHADOS)</t>
  </si>
  <si>
    <t>715535 CARPINTEIRO DE FORMAS PARA CONCRETO</t>
  </si>
  <si>
    <t>715540 CARPINTEIRO DE OBRAS CIVIS DE ARTE (PONTES, TUNEIS, BARRAGENS)</t>
  </si>
  <si>
    <t>715545 MONTADOR DE ANDAIMES (EDIFICACOES)</t>
  </si>
  <si>
    <t>715605 ELETRICISTA DE INSTALACOES (CENARIOS)</t>
  </si>
  <si>
    <t>715610 ELETRICISTA DE INSTALACOES (EDIFICIOS)</t>
  </si>
  <si>
    <t>715705 APLICADOR DE ASFALTO IMPERMEABILIZANTE (COBERTURAS)</t>
  </si>
  <si>
    <t>715710 INSTALADOR DE ISOLANTES ACUSTICOS</t>
  </si>
  <si>
    <t>715715 INSTALADOR DE ISOLANTES TERMICOS (REFRIGERACAO E CLIMATIZACAO)</t>
  </si>
  <si>
    <t>715720 INSTALADOR DE ISOLANTES TERMICOS DE CALDEIRA E TUBULACOES</t>
  </si>
  <si>
    <t>715725 INSTALADOR DE MATERIAL ISOLANTE, A MAO (EDIFICACOES)</t>
  </si>
  <si>
    <t>715730 INSTALADOR DE MATERIAL ISOLANTE, A MAQUINA (EDIFICACOES)</t>
  </si>
  <si>
    <t>716105 ACABADOR DE SUPERFICIES DE CONCRETO</t>
  </si>
  <si>
    <t>716110 REVESTIDOR DE SUPERFICIES DE CONCRETO</t>
  </si>
  <si>
    <t>716205 TELHADOR (TELHAS DE ARGILA E MATERIAS SIMILARES)</t>
  </si>
  <si>
    <t>716210 TELHADOR (TELHAS DE CIMENTO-AMIANTO)</t>
  </si>
  <si>
    <t>716215 TELHADOR (TELHAS METALICAS)</t>
  </si>
  <si>
    <t>716220 TELHADOR (TELHAS PLATICAS)</t>
  </si>
  <si>
    <t>716305 VIDRACEIRO</t>
  </si>
  <si>
    <t>716310 VIDRACEIRO (EDIFICACOES)</t>
  </si>
  <si>
    <t>716315 VIDRACEIRO (VITRAIS)</t>
  </si>
  <si>
    <t>716405 GESSEIRO</t>
  </si>
  <si>
    <t>716505 ASSOALHADOR</t>
  </si>
  <si>
    <t>716510 LADRILHEIRO</t>
  </si>
  <si>
    <t>716515 PASTILHEIRO</t>
  </si>
  <si>
    <t>716520 LUSTRADOR DE PISO</t>
  </si>
  <si>
    <t>716525 MARMORISTA (CONSTRUCAO)</t>
  </si>
  <si>
    <t>716530 MOSAISTA</t>
  </si>
  <si>
    <t>716535 TAQUEIRO</t>
  </si>
  <si>
    <t>716605 CALAFETADOR</t>
  </si>
  <si>
    <t>716610 PINTOR DE OBRAS</t>
  </si>
  <si>
    <t>716615 REVESTIDOR DE INTERIORES (PAPEL, MATERIAL PLASTICO E EMBORRACHADOS)</t>
  </si>
  <si>
    <t>717005 DEMOLIDOR DE EDIFICACOES</t>
  </si>
  <si>
    <t>717010 OPERADOR DE MARTELETE</t>
  </si>
  <si>
    <t>717015 POCEIRO (EDIFICACOES)</t>
  </si>
  <si>
    <t>717025 VIBRADORISTA</t>
  </si>
  <si>
    <t>720105 MESTRE (AFIADOR DE FERRAMENTAS)</t>
  </si>
  <si>
    <t>720110 MESTRE DE CALDEIRARIA</t>
  </si>
  <si>
    <t>720115 MESTRE DE FERRAMENTARIA</t>
  </si>
  <si>
    <t>720120 MESTRE DE FORJARIA</t>
  </si>
  <si>
    <t>720125 MESTRE DE FUNDICAO</t>
  </si>
  <si>
    <t>720130 MESTRE DE GALVANOPLASTIA</t>
  </si>
  <si>
    <t>720135 MESTRE DE PINTURA (TRATAMENTO DE SUPERFICIES)</t>
  </si>
  <si>
    <t>720140 MESTRE DE SOLDAGEM</t>
  </si>
  <si>
    <t>720150 MESTRE DE USINAGEM</t>
  </si>
  <si>
    <t>720155 MESTRE SERRALHEIRO</t>
  </si>
  <si>
    <t>720160 SUPERVISOR DE CONTROLE DE TRATAMENTO TERMICO</t>
  </si>
  <si>
    <t>720205 MESTRE (CONSTRUCAO NAVAL)</t>
  </si>
  <si>
    <t>720210 MESTRE (INDUSTRIA DE AUTOMOTORES E MATERIAL DE TRANSPORTES)</t>
  </si>
  <si>
    <t>720215 MESTRE (INDUSTRIA DE MAQUINAS E OUTROS EQUIPAMENTOS MECANICOS)</t>
  </si>
  <si>
    <t>720220 MESTRE DE CONSTRUCAO DE FORNOS</t>
  </si>
  <si>
    <t>721105 FERRAMENTEIRO</t>
  </si>
  <si>
    <t>721110 FERRAMENTEIRO DE MANDRIS, CALIBRADORES E OUTROS DISPOSITIVOS</t>
  </si>
  <si>
    <t>721115 MODELADOR DE METAIS (FUNDICAO)</t>
  </si>
  <si>
    <t>721205 OPERADOR DE MAQUINA DE ELETROEROSAO</t>
  </si>
  <si>
    <t>721210 OPERADOR DE MAQUINAS OPERATRIZES</t>
  </si>
  <si>
    <t>721215 OPERADOR DE MAQUINAS-FERRAMENTA CONVENCIONAIS</t>
  </si>
  <si>
    <t>721220 OPERADOR DE USINAGEM CONVENCIONAL POR ABRASAO</t>
  </si>
  <si>
    <t>721225 PREPARADOR DE MAQUINAS-FERRAMENTA</t>
  </si>
  <si>
    <t>721305 AFIADOR DE CARDAS</t>
  </si>
  <si>
    <t>721310 AFIADOR DE CUTELARIA</t>
  </si>
  <si>
    <t>721315 AFIADOR DE FERRAMENTAS</t>
  </si>
  <si>
    <t>721320 AFIADOR DE SERRAS</t>
  </si>
  <si>
    <t>721325 POLIDOR DE METAIS</t>
  </si>
  <si>
    <t>721405 OPERADOR DE CENTRO DE USINAGEM COM COMANDO NUMERICO</t>
  </si>
  <si>
    <t>721410 OPERADOR DE FRESADORA COM COMANDO NUMERICO</t>
  </si>
  <si>
    <t>721415 OPERADOR DE MANDRILADORA COM COMANDO NUMERICO</t>
  </si>
  <si>
    <t>721420 OPERADOR DE MAQUINA ELETROEROSAO, A FIO, COM COMANDO NUMERICO</t>
  </si>
  <si>
    <t>721425 OPERADOR DE RETIFICADORA COM COMANDO NUMERICO</t>
  </si>
  <si>
    <t>721430 OPERADOR DE TORNO COM COMANDO NUMERICO</t>
  </si>
  <si>
    <t>722105 FORJADOR</t>
  </si>
  <si>
    <t>722110 FORJADOR A MARTELO</t>
  </si>
  <si>
    <t>722115 FORJADOR PRENSISTA</t>
  </si>
  <si>
    <t>722205 FUNDIDOR DE METAIS</t>
  </si>
  <si>
    <t>722210 LINGOTADOR</t>
  </si>
  <si>
    <t>722215 OPERADOR DE ACABAMENTO DE PECAS FUNDIDAS</t>
  </si>
  <si>
    <t>722220 OPERADOR DE MAQUINA CENTRIFUGADORA DE FUNDICAO</t>
  </si>
  <si>
    <t>722225 OPERADOR DE MAQUINA DE FUNDIR SOB PRESSAO</t>
  </si>
  <si>
    <t>722230 OPERADOR DE VAZAMENTO (LINGOTAMENTO)</t>
  </si>
  <si>
    <t>722235 PREPARADOR DE PANELAS (LINGOTAMENTO)</t>
  </si>
  <si>
    <t>722305 MACHEIRO, A MAO</t>
  </si>
  <si>
    <t>722310 MACHEIRO, A MAQUINA</t>
  </si>
  <si>
    <t>722315 MOLDADOR, A MAO</t>
  </si>
  <si>
    <t>722320 MOLDADOR, A MAQUINA</t>
  </si>
  <si>
    <t>722325 OPERADOR DE EQUIPAMENTOS DE PREPARACAO DE AREIA</t>
  </si>
  <si>
    <t>722330 OPERADOR DE MAQUINA DE MOLDAR AUTOMATIZADA</t>
  </si>
  <si>
    <t>722405 CABLEADOR</t>
  </si>
  <si>
    <t>722410 ESTIRADOR DE TUBOS DE METAL SEM COSTURA</t>
  </si>
  <si>
    <t>722415 TREFILADOR DE METAIS, A MAQUINA</t>
  </si>
  <si>
    <t>723105 CEMENTADOR DE METAIS</t>
  </si>
  <si>
    <t>723110 NORMALIZADOR DE METAIS E DE COMPOSITOS</t>
  </si>
  <si>
    <t>723115 OPERADOR DE EQUIPAMENTO PARA RESFRIAMENTO</t>
  </si>
  <si>
    <t>723120 OPERADOR DE FORNO DE TRATAMENTO TERMICO DE METAIS</t>
  </si>
  <si>
    <t>723125 TEMPERADOR DE METAIS E DE COMPOSITOS</t>
  </si>
  <si>
    <t>723205 DECAPADOR</t>
  </si>
  <si>
    <t>723210 FOSFATIZADOR</t>
  </si>
  <si>
    <t>723215 GALVANIZADOR</t>
  </si>
  <si>
    <t>723220 METALIZADOR A PISTOLA</t>
  </si>
  <si>
    <t>723225 METALIZADOR (BANHO QUENTE)</t>
  </si>
  <si>
    <t>723230 OPERADOR DE MAQUINA RECOBRIDORA DE ARAME</t>
  </si>
  <si>
    <t>723235 OPERADOR DE ZINCAGEM (PROCESSO ELETROLITICO)</t>
  </si>
  <si>
    <t>723240 OXIDADOR</t>
  </si>
  <si>
    <t>723305 OPERADOR DE EQUIPAMENTO DE SECAGEM DE PINTURA</t>
  </si>
  <si>
    <t>723310 PINTOR A PINCEL E ROLO (EXCETO OBRAS E ESTRUTURAS METALICAS)</t>
  </si>
  <si>
    <t>723315 PINTOR DE ESTRUTURAS METALICAS</t>
  </si>
  <si>
    <t>723320 PINTOR DE VEICULOS (FABRICACAO)</t>
  </si>
  <si>
    <t>723325 PINTOR POR IMERSAO</t>
  </si>
  <si>
    <t>723330 PINTOR, A PISTOLA (EXCETO OBRAS E ESTRUTURAS METALICAS)</t>
  </si>
  <si>
    <t>724105 ASSENTADOR DE CANALIZACAO (EDIFICACOES)</t>
  </si>
  <si>
    <t>724110 ENCANADOR</t>
  </si>
  <si>
    <t>724115 INSTALADOR DE TUBULACOES</t>
  </si>
  <si>
    <t>724120 INSTALADOR DE TUBULACOES (AERONAVES)</t>
  </si>
  <si>
    <t>724125 INSTALADOR DE TUBULACOES (EMBARCACOES)</t>
  </si>
  <si>
    <t>724130 INSTALADOR DE TUBULACOES DE GAS COMBUSTIVEL (PRODUCAO E DISTRIBUICAO)</t>
  </si>
  <si>
    <t>724135 INSTALADOR DE TUBULACOES DE VAPOR (PRODUCAO E DISTRIBUICAO)</t>
  </si>
  <si>
    <t>724205 MONTADOR DE ESTRUTURAS METALICAS</t>
  </si>
  <si>
    <t>724210 MONTADOR DE ESTRUTURAS METALICAS DE EMBARCACOES</t>
  </si>
  <si>
    <t>724215 REBITADOR A MARTELO PNEUMATICO</t>
  </si>
  <si>
    <t>724220 PREPARADOR DE ESTRUTURAS METALICAS</t>
  </si>
  <si>
    <t>724225 RISCADOR DE ESTRUTURAS METALICAS</t>
  </si>
  <si>
    <t>724230 REBITADOR, A MAO</t>
  </si>
  <si>
    <t>724305 BRASADOR</t>
  </si>
  <si>
    <t>724310 OXICORTADOR A MAO E A MAQUINA</t>
  </si>
  <si>
    <t>724315 SOLDADOR</t>
  </si>
  <si>
    <t>724320 SOLDADOR A OXIGAS</t>
  </si>
  <si>
    <t>724325 SOLDADOR ELETRICO</t>
  </si>
  <si>
    <t>724405 CALDEIREIRO (CHAPAS DE COBRE)</t>
  </si>
  <si>
    <t>724410 CALDEIREIRO (CHAPAS DE FERRO E ACO)</t>
  </si>
  <si>
    <t>724415 CHAPEADOR</t>
  </si>
  <si>
    <t>724420 CHAPEADOR DE CARROCERIAS METALICAS (FABRICACAO)</t>
  </si>
  <si>
    <t>724425 CHAPEADOR NAVAL</t>
  </si>
  <si>
    <t>724430 CHAPEADOR DE AERONAVES</t>
  </si>
  <si>
    <t>724435 FUNILEIRO INDUSTRIAL</t>
  </si>
  <si>
    <t>724440 SERRALHEIRO</t>
  </si>
  <si>
    <t>724505 OPERADOR DE MAQUINA DE CILINDRAR CHAPAS</t>
  </si>
  <si>
    <t>724510 OPERADOR DE MAQUINA DE DOBRAR CHAPAS</t>
  </si>
  <si>
    <t>724515 PRENSISTA (OPERADOR DE PRENSA)</t>
  </si>
  <si>
    <t>724605 OPERADOR DE LACOS DE CABOS DE ACO</t>
  </si>
  <si>
    <t>724610 TRANCADOR DE CABOS DE ACO</t>
  </si>
  <si>
    <t>725005 AJUSTADOR FERRAMENTEIRO</t>
  </si>
  <si>
    <t>725010 AJUSTADOR MECANICO</t>
  </si>
  <si>
    <t>725015 AJUSTADOR MECANICO (USINAGEM EM BANCADA E EM MAQUINASFERRAMENTAS)</t>
  </si>
  <si>
    <t>725020 AJUSTADOR MECANICO EM BANCADA</t>
  </si>
  <si>
    <t>725025 AJUSTADOR NAVAL (REPARO E CONSTRUCAO)</t>
  </si>
  <si>
    <t>725105 MONTADOR DE MAQUINAS, MOTORES E ACESSORIOS (MONTAGEM EM SERIE)</t>
  </si>
  <si>
    <t>725205 MONTADOR DE MAQUINAS</t>
  </si>
  <si>
    <t>725210 MONTADOR DE MAQUINAS GRAFICAS</t>
  </si>
  <si>
    <t>725215 MONTADOR DE MAQUINAS OPERATRIZES PARA MADEIRA</t>
  </si>
  <si>
    <t>725220 MONTADOR DE MAQUINAS TEXTEIS</t>
  </si>
  <si>
    <t>725225 MONTADOR DE MAQUINAS-FERRAMENTAS (USINAGEM DE METAIS)</t>
  </si>
  <si>
    <t>725310 MONTADOR DE MAQUINAS AGRICOLAS</t>
  </si>
  <si>
    <t>725315 MONTADOR DE MAQUINAS DE MINAS E PEDREIRAS</t>
  </si>
  <si>
    <t>725320 MONTADOR DE MAQUINAS DE TERRAPLENAGEM</t>
  </si>
  <si>
    <t>725405 MECANICO MONTADOR DE MOTORES DE AERONAVES</t>
  </si>
  <si>
    <t>725410 MECANICO MONTADOR DE MOTORES DE EMBARCACOES</t>
  </si>
  <si>
    <t>725415 MECANICO MONTADOR DE MOTORES DE EXPLOSAO E DIESEL</t>
  </si>
  <si>
    <t>725420 MECANICO MONTADOR DE TURBOALIMENTADORES</t>
  </si>
  <si>
    <t>725505 MONTADOR DE VEICULOS (LINHA DE MONTAGEM)</t>
  </si>
  <si>
    <t>725510 OPERADOR DE TIME DE MONTAGEM</t>
  </si>
  <si>
    <t>725605 MONTADOR DE ESTRUTURAS DE AERONAVES</t>
  </si>
  <si>
    <t>725610 MONTADOR DE SISTEMAS DE COMBUSTIVEL DE AERONAVES</t>
  </si>
  <si>
    <t>725705 MECANICO DE REFRIGERACAO</t>
  </si>
  <si>
    <t>730105 SUPERVISOR DE MONTAGEM E INSTALACAO ELETROELETRONICA</t>
  </si>
  <si>
    <t>731105 MONTADOR DE EQUIPAMENTOS ELETRONICOS (APARELHOS MEDICOS)</t>
  </si>
  <si>
    <t>731110 MONTADOR DE EQUIPAMENTOS ELETRONICOS (COMPUTADORES E EQUIPAMENTOS AUXILIARES)</t>
  </si>
  <si>
    <t>731115 MONTADOR DE EQUIPAMENTOS ELETRICOS (INSTRUMENTOS DE MEDICAO)</t>
  </si>
  <si>
    <t>731120 MONTADOR DE EQUIPAMENTOS ELETRICOS (APARELHOS ELETRODOMESTICOS)</t>
  </si>
  <si>
    <t>731125 MONTADOR DE EQUIPAMENTOS ELETRICOS (CENTRAIS ELETRICAS)</t>
  </si>
  <si>
    <t>731130 MONTADOR DE EQUIPAMENTOS ELETRICOS (MOTORES E DINAMOS)</t>
  </si>
  <si>
    <t>731135 MONTADOR DE EQUIPAMENTOS ELETRICOS</t>
  </si>
  <si>
    <t>731140 MONTADOR DE EQUIPAMENTOS ELETRONICOS (INSTALACOES DE SINALIZACAO)</t>
  </si>
  <si>
    <t>731145 MONTADOR DE EQUIPAMENTOS ELETRONICOS (MAQUINAS INDUSTRIAIS)</t>
  </si>
  <si>
    <t>731150 MONTADOR DE EQUIPAMENTOS ELETRONICOS</t>
  </si>
  <si>
    <t>731155 MONTADOR DE EQUIPAMENTOS ELETRICOS (ELEVADORES E EQUIPAMENTOS SIMILARES)</t>
  </si>
  <si>
    <t>731160 MONTADOR DE EQUIPAMENTOS ELETRICOS (TRANSFORMADORES)</t>
  </si>
  <si>
    <t>731165 BOBINADOR ELETRICISTA, A MAO</t>
  </si>
  <si>
    <t>731170 BOBINADOR ELETRICISTA, A MAQUINA</t>
  </si>
  <si>
    <t>731175 OPERADOR DE LINHA DE MONTAGEM (APARELHOS ELETRICOS)</t>
  </si>
  <si>
    <t>731180 OPERADOR DE LINHA DE MONTAGEM (APARELHOS ELETRONICOS)</t>
  </si>
  <si>
    <t>731205 MONTADOR DE EQUIPAMENTOS ELETRONICOS (ESTACAO DE RADIO, TV E EQUIPAMENTOS DE RADAR)</t>
  </si>
  <si>
    <t>731305 INSTALADOR-REPARADOR DE EQUIPAMENTOS DE COMUTACAO EM TELEFONIA</t>
  </si>
  <si>
    <t>731310 INSTALADOR-REPARADOR DE EQUIPAMENTOS DE ENERGIA EM TELEFONIA</t>
  </si>
  <si>
    <t>731315 INSTALADOR-REPARADOR DE EQUIPAMENTOS DE TRANSMISSAO EM TELEFONIA</t>
  </si>
  <si>
    <t>731320 INSTALADOR-REPARADOR DE LINHAS E APARELHOS DE TELECOMUNICACOES</t>
  </si>
  <si>
    <t>731325 INSTALADOR-REPARADOR DE REDES E CABOS TELEFONICOS</t>
  </si>
  <si>
    <t>731330 REPARADOR DE APARELHOS DE TELECOMUNICACOES EM LABORATORIO</t>
  </si>
  <si>
    <t>732105 ELETRICISTA DE MANUTENCAO DE LINHAS ELETRICAS, TELEFONICAS E DE COMUNICACAO DE DADOS</t>
  </si>
  <si>
    <t>732110 EMENDADOR DE CABOS ELETRICOS E TELEFONICOS (AEREOS E SUBTERRANEOS)</t>
  </si>
  <si>
    <t>732115 EXAMINADOR DE CABOS, LINHAS ELETRICAS E TELEFONICAS</t>
  </si>
  <si>
    <t>732120 INSTALADOR DE LINHAS ELETRICAS DE ALTA E BAIXA - TENSAO (REDE AEREA E SUBTERRANEA)</t>
  </si>
  <si>
    <t>732125 INSTALADOR ELETRICISTA (TRACAO DE VEICULOS)</t>
  </si>
  <si>
    <t>732130 INSTALADOR-REPARADOR DE REDES TELEFONICAS E DE COMUNICACAO DE DADOS</t>
  </si>
  <si>
    <t>732135 LIGADOR DE LINHAS TELEFONICAS</t>
  </si>
  <si>
    <t>740105 SUPERVISOR DA MECANICA DE PRECISAO</t>
  </si>
  <si>
    <t>740110 SUPERVISOR DE FABRICACAO DE INSTRUMENTOS MUSICAIS</t>
  </si>
  <si>
    <t>741105 AJUSTADOR DE INSTRUMENTOS DE PRECISAO</t>
  </si>
  <si>
    <t>741110 MONTADOR DE INSTRUMENTOS DE OPTICA</t>
  </si>
  <si>
    <t>741115 MONTADOR DE INSTRUMENTOS DE PRECISAO</t>
  </si>
  <si>
    <t>741120 RELOJOEIRO (FABRICACAO)</t>
  </si>
  <si>
    <t>741125 RELOJOEIRO (REPARACAO)</t>
  </si>
  <si>
    <t>742105 AFINADOR DE INSTRUMENTOS MUSICAIS</t>
  </si>
  <si>
    <t>742110 CONFECCIONADOR DE ACORDEAO</t>
  </si>
  <si>
    <t>742115 CONFECCIONADOR DE INSTRUMENTOS DE CORDA</t>
  </si>
  <si>
    <t>742120 CONFECCIONADOR DE INSTRUMENTOS DE PERCUSSAO (PELE, COURO OU PLASTICO)</t>
  </si>
  <si>
    <t>742125 CONFECCIONADOR DE INSTRUMENTOS DE SOPRO (MADEIRA)</t>
  </si>
  <si>
    <t>742130 CONFECCIONADOR DE INSTRUMENTOS DE SOPRO (METAL)</t>
  </si>
  <si>
    <t>742135 CONFECCIONADOR DE ORGAO</t>
  </si>
  <si>
    <t>742140 CONFECCIONADOR DE PIANO</t>
  </si>
  <si>
    <t>750105 SUPERVISOR DE JOALHERIA</t>
  </si>
  <si>
    <t>750205 SUPERVISOR DA INDUSTRIA DE MINERAIS NAO METALICOS (EXCETO OS DERIVADOS DE PETROLEO E CARVAO)</t>
  </si>
  <si>
    <t>751005 ENGASTADOR (JOIAS)</t>
  </si>
  <si>
    <t>751010 JOALHEIRO</t>
  </si>
  <si>
    <t>751015 JOALHEIRO (REPARACOES)</t>
  </si>
  <si>
    <t>751020 LAPIDADOR (JOIAS)</t>
  </si>
  <si>
    <t>751105 BATE-FOLHA A MAQUINA</t>
  </si>
  <si>
    <t>751110 FUNDIDOR (JOALHERIA E OURIVESARIA)</t>
  </si>
  <si>
    <t>751115 GRAVADOR (JOALHERIA E OURIVESARIA)</t>
  </si>
  <si>
    <t>751120 LAMINADOR DE METAIS PRECIOSOS A MAO</t>
  </si>
  <si>
    <t>751125 OURIVES</t>
  </si>
  <si>
    <t>751130 TREFILADOR (JOALHERIA E OURIVESARIA)</t>
  </si>
  <si>
    <t>752105 ARTESAO MODELADOR (VIDROS)</t>
  </si>
  <si>
    <t>752110 MOLDADOR (VIDROS)</t>
  </si>
  <si>
    <t>752115 SOPRADOR DE VIDRO</t>
  </si>
  <si>
    <t>752120 TRANSFORMADOR DE TUBOS DE VIDRO</t>
  </si>
  <si>
    <t>752205 APLICADOR SERIGRAFICO EM VIDROS</t>
  </si>
  <si>
    <t>752210 CORTADOR DE VIDRO</t>
  </si>
  <si>
    <t>752215 GRAVADOR DE VIDRO A AGUA-FORTE</t>
  </si>
  <si>
    <t>752220 GRAVADOR DE VIDRO A ESMERIL</t>
  </si>
  <si>
    <t>752225 GRAVADOR DE VIDRO A JATO DE AREIA</t>
  </si>
  <si>
    <t>752230 LAPIDADOR DE VIDROS E CRISTAIS</t>
  </si>
  <si>
    <t>752235 SURFASSAGISTA</t>
  </si>
  <si>
    <t>752305 CERAMISTA</t>
  </si>
  <si>
    <t>752310 CERAMISTA (TORNO DE PEDAL E MOTOR)</t>
  </si>
  <si>
    <t>752315 CERAMISTA (TORNO SEMI-AUTOMATICO)</t>
  </si>
  <si>
    <t>752320 CERAMISTA MODELADOR</t>
  </si>
  <si>
    <t>752325 CERAMISTA MOLDADOR</t>
  </si>
  <si>
    <t>752330 CERAMISTA PRENSADOR</t>
  </si>
  <si>
    <t>752405 DECORADOR DE CERAMICA</t>
  </si>
  <si>
    <t>752410 DECORADOR DE VIDRO</t>
  </si>
  <si>
    <t>752415 DECORADOR DE VIDRO A PINCEL</t>
  </si>
  <si>
    <t>752420 OPERADOR DE ESMALTADEIRA</t>
  </si>
  <si>
    <t>752425 OPERADOR DE ESPELHAMENTO</t>
  </si>
  <si>
    <t>752430 PINTOR DE CERAMICA, A PINCEL</t>
  </si>
  <si>
    <t>760105 CONTRAMESTRE DE ACABAMENTO (INDUSTRIA TEXTIL)</t>
  </si>
  <si>
    <t>760110 CONTRAMESTRE DE FIACAO (INDUSTRIA TEXTIL)</t>
  </si>
  <si>
    <t>760115 CONTRAMESTRE DE MALHARIA (INDUSTRIA TEXTIL)</t>
  </si>
  <si>
    <t>760120 CONTRAMESTRE DE TECELAGEM (INDUSTRIA TEXTIL)</t>
  </si>
  <si>
    <t>760125 MESTRE (INDUSTRIA TEXTIL E DE CONFECCOES)</t>
  </si>
  <si>
    <t>760205 SUPERVISOR DE CURTIMENTO</t>
  </si>
  <si>
    <t>760305 ENCARREGADO DE CORTE NA CONFECCAO DO VESTUARIO</t>
  </si>
  <si>
    <t>760310 ENCARREGADO DE COSTURA NA CONFECCAO DO VESTUARIO</t>
  </si>
  <si>
    <t>760405 SUPERVISOR (INDUSTRIA DE CALCADOS E ARTEFATOS DE COURO)</t>
  </si>
  <si>
    <t>760505 SUPERVISOR DA CONFECCAO DE ARTEFATOS DE TECIDOS, COUROS E AFINS</t>
  </si>
  <si>
    <t>760605 SUPERVISOR DAS ARTES GRAFICAS (INDUSTRIA EDITORIAL E GRAFICA)</t>
  </si>
  <si>
    <t>761005 OPERADOR POLIVALENTE DA INDUSTRIA TEXTIL</t>
  </si>
  <si>
    <t>761105 CLASSIFICADOR DE FIBRAS TEXTEIS</t>
  </si>
  <si>
    <t>761110 LAVADOR DE LA</t>
  </si>
  <si>
    <t>761205 OPERADOR DE ABERTURA (FIACAO)</t>
  </si>
  <si>
    <t>761210 OPERADOR DE BINADEIRA</t>
  </si>
  <si>
    <t>761215 OPERADOR DE BOBINADEIRA</t>
  </si>
  <si>
    <t>761220 OPERADOR DE CARDAS</t>
  </si>
  <si>
    <t>761225 OPERADOR DE CONICALEIRA</t>
  </si>
  <si>
    <t>761230 OPERADOR DE FILATORIO</t>
  </si>
  <si>
    <t>761235 OPERADOR DE LAMINADEIRA E REUNIDEIRA</t>
  </si>
  <si>
    <t>761240 OPERADOR DE MACAROQUEIRA</t>
  </si>
  <si>
    <t>761245 OPERADOR DE OPEN-END</t>
  </si>
  <si>
    <t>761250 OPERADOR DE PASSADOR (FIACAO)</t>
  </si>
  <si>
    <t>761255 OPERADOR DE PENTEADEIRA</t>
  </si>
  <si>
    <t>761260 OPERADOR DE RETORCEDEIRA</t>
  </si>
  <si>
    <t>761303 TECELAO (REDES)</t>
  </si>
  <si>
    <t>761306 TECELAO (RENDAS E BORDADOS)</t>
  </si>
  <si>
    <t>761309 TECELAO (TEAR AUTOMATICO)</t>
  </si>
  <si>
    <t>761312 TECELAO (TEAR JACQUARD)</t>
  </si>
  <si>
    <t>761315 TECELAO (TEAR MECANICO DE MAQUINETA)</t>
  </si>
  <si>
    <t>761318 TECELAO (TEAR MECANICO DE XADREZ)</t>
  </si>
  <si>
    <t>761321 TECELAO (TEAR MECANICO LISO)</t>
  </si>
  <si>
    <t>761324 TECELAO (TEAR MECANICO, EXCETO JACQUARD)</t>
  </si>
  <si>
    <t>761327 TECELAO DE MALHAS, A MAQUINA</t>
  </si>
  <si>
    <t>761330 TECELAO DE MALHAS (MAQUINA CIRCULAR)</t>
  </si>
  <si>
    <t>761333 TECELAO DE MALHAS (MAQUINA RETILINEA)</t>
  </si>
  <si>
    <t>761336 TECELAO DE MEIAS, A MAQUINA</t>
  </si>
  <si>
    <t>761339 TECELAO DE MEIAS (MAQUINA CIRCULAR)</t>
  </si>
  <si>
    <t>761342 TECELAO DE MEIAS (MAQUINA RETILINEA)</t>
  </si>
  <si>
    <t>761345 TECELAO DE TAPETES, A MAQUINA</t>
  </si>
  <si>
    <t>761348 OPERADOR DE ENGOMADEIRA DE URDUME</t>
  </si>
  <si>
    <t>761351 OPERADOR DE ESPULADEIRA</t>
  </si>
  <si>
    <t>761354 OPERADOR DE MAQUINA DE CORDOALHA</t>
  </si>
  <si>
    <t>761357 OPERADOR DE URDIDEIRA</t>
  </si>
  <si>
    <t>761360 PASSAMANEIRO A MAQUINA</t>
  </si>
  <si>
    <t>761363 REMETEDOR DE FIOS</t>
  </si>
  <si>
    <t>761366 PICOTADOR DE CARTOES JACQUARD</t>
  </si>
  <si>
    <t>761405 ALVEJADOR (TECIDOS)</t>
  </si>
  <si>
    <t>761410 ESTAMPADOR DE TECIDO</t>
  </si>
  <si>
    <t>761415 OPERADOR DE CALANDRAS (TECIDOS)</t>
  </si>
  <si>
    <t>761420 OPERADOR DE CHAMUSCADEIRA DE TECIDOS</t>
  </si>
  <si>
    <t>761425 OPERADOR DE IMPERMEABILIZADOR DE TECIDOS</t>
  </si>
  <si>
    <t>761430 OPERADOR DE MAQUINA DE LAVAR FIOS E TECIDOS</t>
  </si>
  <si>
    <t>761435 OPERADOR DE RAMEUSE</t>
  </si>
  <si>
    <t>761805 INSPETOR DE ESTAMPARIA (PRODUCAO TEXTIL)</t>
  </si>
  <si>
    <t>761810 REVISOR DE FIOS (PRODUCAO TEXTIL)</t>
  </si>
  <si>
    <t>761815 REVISOR DE TECIDOS ACABADOS</t>
  </si>
  <si>
    <t>761820 REVISOR DE TECIDOS CRUS</t>
  </si>
  <si>
    <t>762005 TRABALHADOR POLIVALENTE DO CURTIMENTO DE COUROS E PELES</t>
  </si>
  <si>
    <t>762105 CLASSIFICADOR DE PELES</t>
  </si>
  <si>
    <t>762110 DESCARNADOR DE COUROS E PELES, A MAQUINA</t>
  </si>
  <si>
    <t>762115 ESTIRADOR DE COUROS E PELES (PREPARACAO)</t>
  </si>
  <si>
    <t>762120 FULONEIRO</t>
  </si>
  <si>
    <t>762125 RACHADOR DE COUROS E PELES</t>
  </si>
  <si>
    <t>762205 CURTIDOR (COUROS E PELES)</t>
  </si>
  <si>
    <t>762210 CLASSIFICADOR DE COUROS</t>
  </si>
  <si>
    <t>762215 ENXUGADOR DE COUROS</t>
  </si>
  <si>
    <t>762220 REBAIXADOR DE COUROS</t>
  </si>
  <si>
    <t>762305 ESTIRADOR DE COUROS E PELES (ACABAMENTO)</t>
  </si>
  <si>
    <t>762310 FULONEIRO NO ACABAMENTO DE COUROS E PELES</t>
  </si>
  <si>
    <t>762315 LIXADOR DE COUROS E PELES</t>
  </si>
  <si>
    <t>762320 MATIZADOR DE COUROS E PELES</t>
  </si>
  <si>
    <t>762325 OPERADOR DE MAQUINAS DO ACABAMENTO DE COUROS E PELES</t>
  </si>
  <si>
    <t>762330 PRENSADOR DE COUROS E PELES</t>
  </si>
  <si>
    <t>762335 PALECIONADOR DE COUROS E PELES</t>
  </si>
  <si>
    <t>762340 PREPARADOR DE COUROS CURTIDOS</t>
  </si>
  <si>
    <t>762345 VAQUEADOR DE COUROS E PELES</t>
  </si>
  <si>
    <t>763005 ALFAIATE</t>
  </si>
  <si>
    <t>763010 COSTUREIRA DE PECAS SOB ENCOMENDA</t>
  </si>
  <si>
    <t>763015 COSTUREIRA DE REPARACAO DE ROUPAS</t>
  </si>
  <si>
    <t>763020 COSTUREIRO DE ROUPA DE COURO E PELE</t>
  </si>
  <si>
    <t>763105 AUXILIAR DE CORTE (PREPARACAO DA CONFECCAO DE ROUPAS)</t>
  </si>
  <si>
    <t>763110 CORTADOR DE ROUPAS</t>
  </si>
  <si>
    <t>763115 ENFESTADOR DE ROUPAS</t>
  </si>
  <si>
    <t>763120 RISCADOR DE ROUPAS</t>
  </si>
  <si>
    <t>763125 AJUDANTE DE CONFECCAO</t>
  </si>
  <si>
    <t>763205 COSTUREIRO DE ROUPAS DE COURO E PELE, A MAQUINA NA CONFECCAO EM SERIE</t>
  </si>
  <si>
    <t>763210 COSTUREIRO NA CONFECCAO EM SERIE</t>
  </si>
  <si>
    <t>763215 COSTUREIRO, A MAQUINA NA CONFECCAO EM SERIE</t>
  </si>
  <si>
    <t>763305 ARREMATADEIRA</t>
  </si>
  <si>
    <t>763310 BORDADOR, A MAQUINA</t>
  </si>
  <si>
    <t>763315 MARCADOR DE PECAS CONFECCIONADAS PARA BORDAR</t>
  </si>
  <si>
    <t>763320 OPERADOR DE MAQUINA DE COSTURA DE ACABAMENTO</t>
  </si>
  <si>
    <t>763325 PASSADEIRA DE PECAS CONFECCIONADAS</t>
  </si>
  <si>
    <t>764005 TRABALHADOR POLIVALENTE DA CONFECCAO DE CALCADOS</t>
  </si>
  <si>
    <t>764105 CORTADOR DE CALCADOS, A MAQUINA (EXCETO SOLAS E PALMILHAS)</t>
  </si>
  <si>
    <t>764110 CORTADOR DE SOLAS E PALMILHAS, A MAQUINA</t>
  </si>
  <si>
    <t>764115 PREPARADOR DE CALCADOS</t>
  </si>
  <si>
    <t>764120 PREPARADOR DE SOLAS E PALMILHAS</t>
  </si>
  <si>
    <t>764205 COSTURADOR DE CALCADOS, A MAQUINA</t>
  </si>
  <si>
    <t>764210 MONTADOR DE CALCADOS</t>
  </si>
  <si>
    <t>764305 ACABADOR DE CALCADOS</t>
  </si>
  <si>
    <t>765005 CONFECCIONADOR DE ARTEFATOS DE COURO (EXCETO SAPATOS)</t>
  </si>
  <si>
    <t>765010 CHAPELEIRO DE SENHORAS</t>
  </si>
  <si>
    <t>765015 BONELEIRO</t>
  </si>
  <si>
    <t>765105 CORTADOR DE ARTEFATOS DE COURO (EXCETO ROUPAS E CALCADOS)</t>
  </si>
  <si>
    <t>765110 CORTADOR DE TAPECARIA</t>
  </si>
  <si>
    <t>765205 COLCHOEIRO (CONFECCAO DE COLCHOES)</t>
  </si>
  <si>
    <t>765215 CONFECCIONADOR DE BRINQUEDOS DE PANO</t>
  </si>
  <si>
    <t>765225 CONFECCIONADOR DE VELAS NAUTICAS, BARRACAS E TOLDOS</t>
  </si>
  <si>
    <t>765230 ESTOFADOR DE AVIOES</t>
  </si>
  <si>
    <t>765235 ESTOFADOR DE MOVEIS</t>
  </si>
  <si>
    <t>765310 COSTURADOR DE ARTEFATOS DE COURO, A MAQUINA (EXCETO ROUPAS E CALCADOS)</t>
  </si>
  <si>
    <t>765315 MONTADOR DE ARTEFATOS DE COURO (EXCETO ROUPAS E CALCADOS)</t>
  </si>
  <si>
    <t>765405 TRABALHADOR DO ACABAMENTO DE ARTEFATOS DE TECIDOS E COUROS</t>
  </si>
  <si>
    <t>766105 COPIADOR DE CHAPA</t>
  </si>
  <si>
    <t>766115 GRAVADOR DE MATRIZ PARA FLEXOGRAFIA (CLICHERISTA)</t>
  </si>
  <si>
    <t>766120 EDITOR DE TEXTO E IMAGEM</t>
  </si>
  <si>
    <t>766125 MONTADOR DE FOTOLITO (ANALOGICO E DIGITAL)</t>
  </si>
  <si>
    <t>766130 GRAVADOR DE MATRIZ PARA ROTOGRAVURA (ELETROMECANICO E QUIMICO)</t>
  </si>
  <si>
    <t>766135 GRAVADOR DE MATRIZ CALCOGRAFICA</t>
  </si>
  <si>
    <t>766140 GRAVADOR DE MATRIZ SERIGRAFICA</t>
  </si>
  <si>
    <t>766145 OPERADOR DE SISTEMAS DE PROVA (ANALOGICO E DIGITAL)</t>
  </si>
  <si>
    <t>766150 OPERADOR DE PROCESSO DE TRATAMENTO DE IMAGEM</t>
  </si>
  <si>
    <t>766155 PROGRAMADOR VISUAL GRAFICO</t>
  </si>
  <si>
    <t>766205 IMPRESSOR (SERIGRAFIA)</t>
  </si>
  <si>
    <t>766210 IMPRESSOR CALCOGRAFICO</t>
  </si>
  <si>
    <t>766215 IMPRESSOR DE OFSETE (PLANO E ROTATIVO)</t>
  </si>
  <si>
    <t>766220 IMPRESSOR DE ROTATIVA</t>
  </si>
  <si>
    <t>766225 IMPRESSOR DE ROTOGRAVURA</t>
  </si>
  <si>
    <t>766230 IMPRESSOR DIGITAL</t>
  </si>
  <si>
    <t>766235 IMPRESSOR FLEXOGRAFICO</t>
  </si>
  <si>
    <t>766240 IMPRESSOR LETTERSET</t>
  </si>
  <si>
    <t>766245 IMPRESSOR TAMPOGRAFICO</t>
  </si>
  <si>
    <t>766250 IMPRESSOR TIPOGRAFICO</t>
  </si>
  <si>
    <t>766305 ACABADOR DE EMBALAGENS (FLEXIVEIS E CARTOTECNICAS)</t>
  </si>
  <si>
    <t>766310 IMPRESSOR DE CORTE E VINCO</t>
  </si>
  <si>
    <t>766315 OPERADOR DE ACABAMENTO (INDUSTRIA GRAFICA)</t>
  </si>
  <si>
    <t>766320 OPERADOR DE GUILHOTINA (CORTE DE PAPEL)</t>
  </si>
  <si>
    <t>766325 PREPARADOR DE MATRIZES DE CORTE E VINCO</t>
  </si>
  <si>
    <t>766405 LABORATORISTA FOTOGRAFICO</t>
  </si>
  <si>
    <t>766410 REVELADOR DE FILMES FOTOGRAFICOS, EM PRETO E BRANCO</t>
  </si>
  <si>
    <t>766415 REVELADOR DE FILMES FOTOGRAFICOS, EM CORES</t>
  </si>
  <si>
    <t>766420 AUXILIAR DE RADIOLOGIA (REVELACAO FOTOGRAFICA)</t>
  </si>
  <si>
    <t>768105 TECELAO (TEAR MANUAL)</t>
  </si>
  <si>
    <t>768110 TECELAO DE TAPETES, A MAO</t>
  </si>
  <si>
    <t>768115 TRICOTEIRO, A MAO</t>
  </si>
  <si>
    <t>768120 REDEIRO</t>
  </si>
  <si>
    <t>768125 CHAPELEIRO (CHAPEUS DE PALHA)</t>
  </si>
  <si>
    <t>768130 CROCHETEIRO, A MAO</t>
  </si>
  <si>
    <t>768205 BORDADOR, A MAO</t>
  </si>
  <si>
    <t>768210 CERZIDOR</t>
  </si>
  <si>
    <t>768305 ARTIFICE DO COURO</t>
  </si>
  <si>
    <t>768310 CORTADOR DE CALCADOS, A MAO (EXCETO SOLAS)</t>
  </si>
  <si>
    <t>768315 COSTURADOR DE ARTEFATOS DE COURO, A MAO (EXCETO ROUPAS E CALCADOS)</t>
  </si>
  <si>
    <t>768320 SAPATEIRO (CALCADOS SOB MEDIDA)</t>
  </si>
  <si>
    <t>768325 SELEIRO</t>
  </si>
  <si>
    <t>768605 TIPOGRAFO</t>
  </si>
  <si>
    <t>768610 LINOTIPISTA</t>
  </si>
  <si>
    <t>768615 MONOTIPISTA</t>
  </si>
  <si>
    <t>768620 PAGINADOR</t>
  </si>
  <si>
    <t>768625 PINTOR DE LETREIROS</t>
  </si>
  <si>
    <t>768630 CONFECCIONADOR DE CARIMBOS DE BORRACHA</t>
  </si>
  <si>
    <t>768705 GRAVADOR, A MAO (ENCADERNACAO)</t>
  </si>
  <si>
    <t>768710 RESTAURADOR DE LIVROS</t>
  </si>
  <si>
    <t>770105 MESTRE (INDUSTRIA DE MADEIRA E MOBILIARIO)</t>
  </si>
  <si>
    <t>770110 MESTRE CARPINTEIRO</t>
  </si>
  <si>
    <t>771105 MARCENEIRO</t>
  </si>
  <si>
    <t>771110 MODELADOR DE MADEIRA</t>
  </si>
  <si>
    <t>771115 MAQUETISTA NA MARCENARIA</t>
  </si>
  <si>
    <t>771120 TANOEIRO</t>
  </si>
  <si>
    <t>772105 CLASSIFICADOR DE MADEIRA</t>
  </si>
  <si>
    <t>772110 IMPREGNADOR DE MADEIRA</t>
  </si>
  <si>
    <t>772115 SECADOR DE MADEIRA</t>
  </si>
  <si>
    <t>773105 CORTADOR DE LAMINADOS DE MADEIRA</t>
  </si>
  <si>
    <t>773110 OPERADOR DE SERRAS NO DESDOBRAMENTO DE MADEIRA</t>
  </si>
  <si>
    <t>773115 SERRADOR DE BORDAS NO DESDOBRAMENTO DE MADEIRA</t>
  </si>
  <si>
    <t>773120 SERRADOR DE MADEIRA</t>
  </si>
  <si>
    <t>773125 SERRADOR DE MADEIRA (SERRA CIRCULAR MULTIPLA)</t>
  </si>
  <si>
    <t>773130 SERRADOR DE MADEIRA (SERRA DE FITA MULTIPLA)</t>
  </si>
  <si>
    <t>773205 OPERADOR DE MAQUINA INTERCALADORA E PLACAS (COMPENSADOS)</t>
  </si>
  <si>
    <t>773210 PRENSISTA DE AGLOMERADOS</t>
  </si>
  <si>
    <t>773215 PRENSISTA DE COMPENSADOS</t>
  </si>
  <si>
    <t>773220 PREPARADOR DE AGLOMERANTES</t>
  </si>
  <si>
    <t>773305 OPERADOR DE DESEMPENADEIRA NA USINAGEM CONVENCIONAL DE MADEIRA</t>
  </si>
  <si>
    <t>773310 OPERADOR DE ENTALHADEIRA (USINAGEM DE MADEIRA)</t>
  </si>
  <si>
    <t>773315 OPERADOR DE FRESADORA (USINAGEM DE MADEIRA)</t>
  </si>
  <si>
    <t>773320 OPERADOR DE LIXADEIRA (USINAGEM DE MADEIRA)</t>
  </si>
  <si>
    <t>773325 OPERADOR DE MAQUINA DE USINAGEM MADEIRA, EM GERAL</t>
  </si>
  <si>
    <t>773330 OPERADOR DE MOLDURADORA (USINAGEM DE MADEIRA)</t>
  </si>
  <si>
    <t>773335 OPERADOR DE PLAINA DESENGROSSADEIRA</t>
  </si>
  <si>
    <t>773340 OPERADOR DE SERRAS (USINAGEM DE MADEIRA)</t>
  </si>
  <si>
    <t>773345 OPERADOR DE TORNO AUTOMATICO (USINAGEM DE MADEIRA)</t>
  </si>
  <si>
    <t>773350 OPERADOR DE TUPIA (USINAGEM DE MADEIRA)</t>
  </si>
  <si>
    <t>773355 TORNEIRO NA USINAGEM CONVENCIONAL DE MADEIRA</t>
  </si>
  <si>
    <t>773405 OPERADOR DE MAQUINA BORDATRIZ</t>
  </si>
  <si>
    <t>773410 OPERADOR DE MAQUINA DE CORTINA DïAGUA (PRODUCAO DE MOVEIS)</t>
  </si>
  <si>
    <t>773415 OPERADOR DE MAQUINA DE USINAGEM DE MADEIRA (PRODUCAO EM SERIE)</t>
  </si>
  <si>
    <t>773420 OPERADOR DE PRENSA DE ALTA FREQUENCIA NA USINAGEM DE MADEIRA</t>
  </si>
  <si>
    <t>773505 OPERADOR DE CENTRO DE USINAGEM DE MADEIRA (CNC)</t>
  </si>
  <si>
    <t>773510 OPERADOR DE MAQUINAS DE USINAR MADEIRA (CNC)</t>
  </si>
  <si>
    <t>774105 MONTADOR DE MOVEIS E ARTEFATOS DE MADEIRA</t>
  </si>
  <si>
    <t>775105 ENTALHADOR DE MADEIRA</t>
  </si>
  <si>
    <t>775110 FOLHEADOR DE MOVEIS DE MADEIRA</t>
  </si>
  <si>
    <t>775115 LUSTRADOR DE PECAS DE MADEIRA</t>
  </si>
  <si>
    <t>775120 MARCHETEIRO</t>
  </si>
  <si>
    <t>776405 CESTEIRO</t>
  </si>
  <si>
    <t>776410 CONFECCIONADOR DE ESCOVAS, PINCEIS E PRODUTOS SIMILARES (A MAO)</t>
  </si>
  <si>
    <t>776415 CONFECCIONADOR DE ESCOVAS, PINCEIS E PRODUTOS SIMILARES (A MAQUINA)</t>
  </si>
  <si>
    <t>776420 CONFECCIONADOR DE MOVEIS DE VIME, JUNCO E BAMBU</t>
  </si>
  <si>
    <t>776425 ESTEIREIRO</t>
  </si>
  <si>
    <t>776430 VASSOUREIRO</t>
  </si>
  <si>
    <t>777105 CARPINTEIRO NAVAL (CONSTRUCAO DE PEQUENAS EMBARCACOES)</t>
  </si>
  <si>
    <t>777110 CARPINTEIRO NAVAL (EMBARCACOES)</t>
  </si>
  <si>
    <t>777115 CARPINTEIRO NAVAL (ESTALEIROS)</t>
  </si>
  <si>
    <t>777205 CARPINTEIRO DE CARRETAS</t>
  </si>
  <si>
    <t>777210 CARPINTEIRO DE CARROCERIAS</t>
  </si>
  <si>
    <t>780105 SUPERVISOR DE EMBALAGEM E ETIQUETAGEM</t>
  </si>
  <si>
    <t>781105 CONDUTOR DE PROCESSOS ROBOTIZADOS DE PINTURA</t>
  </si>
  <si>
    <t>781110 CONDUTOR DE PROCESSOS ROBOTIZADOS DE SOLDAGEM</t>
  </si>
  <si>
    <t>781305 OPERADOR DE VEICULOS SUBAQUATICOS CONTROLADOS REMOTAMENTE</t>
  </si>
  <si>
    <t>781705 MERGULHADOR PROFISSIONAL (RASO E PROFUNDO)</t>
  </si>
  <si>
    <t>782105 OPERADOR DE DRAGA</t>
  </si>
  <si>
    <t>782110 OPERADOR DE GUINDASTE (FIXO)</t>
  </si>
  <si>
    <t>782120 OPERADOR DE MAQUINA RODOFERROVIARIA</t>
  </si>
  <si>
    <t>782125 OPERADOR DE MONTA-CARGAS (CONSTRUCAO CIVIL)</t>
  </si>
  <si>
    <t>782130 OPERADOR DE PONTE ROLANTE</t>
  </si>
  <si>
    <t>782135 OPERADOR DE PORTICO ROLANTE</t>
  </si>
  <si>
    <t>782140 OPERADOR DE TALHA ELETRICA</t>
  </si>
  <si>
    <t>782145 SINALEIRO (PONTE-ROLANTE)</t>
  </si>
  <si>
    <t>782205 GUINCHEIRO (CONSTRUCAO CIVIL)</t>
  </si>
  <si>
    <t>782210 OPERADOR DE DOCAGEM</t>
  </si>
  <si>
    <t>782220 OPERADOR DE EMPILHADEIRA</t>
  </si>
  <si>
    <t>782305 MOTORISTA DE CARRO DE PASSEIO</t>
  </si>
  <si>
    <t>782315 MOTORISTA DE TAXI</t>
  </si>
  <si>
    <t>782405 MOTORISTA DE ONIBUS RODOVIARIO</t>
  </si>
  <si>
    <t>782410 MOTORISTA DE ONIBUS URBANO</t>
  </si>
  <si>
    <t>782415 MOTORISTA DE TROLEBUS</t>
  </si>
  <si>
    <t>782505 CAMINHONEIRO AUTONOMO (ROTAS REGIONAIS E INTERNACIONAIS)</t>
  </si>
  <si>
    <t>782510 MOTORISTA DE CAMINHAO (ROTAS REGIONAIS E INTERNACIONAIS)</t>
  </si>
  <si>
    <t>782515 MOTORISTA OPERACIONAL DE GUINCHO</t>
  </si>
  <si>
    <t>782605 OPERADOR DE TREM DE METRO</t>
  </si>
  <si>
    <t>782610 MAQUINISTA DE TREM</t>
  </si>
  <si>
    <t>782615 MAQUINISTA DE TREM METROPOLITANO</t>
  </si>
  <si>
    <t>782620 MOTORNEIRO</t>
  </si>
  <si>
    <t>782625 AUXILIAR DE MAQUINISTA DE TREM</t>
  </si>
  <si>
    <t>782630 OPERADOR DE TELEFERICO (PASSAGEIROS)</t>
  </si>
  <si>
    <t>782705 MARINHEIRO DE CONVES (MARITIMO E FLUVIARIO)</t>
  </si>
  <si>
    <t>782710 MARINHEIRO DE MAQUINAS</t>
  </si>
  <si>
    <t>782715 MOCO DE CONVES (MARITIMO E FLUVIARIO)</t>
  </si>
  <si>
    <t>782720 MOCO DE MAQUINAS (MARITIMO E FLUVIARIO)</t>
  </si>
  <si>
    <t>782725 MARINHEIRO DE ESPORTE E RECREIO</t>
  </si>
  <si>
    <t>782805 CONDUTOR DE VEICULOS DE TRACAO ANIMAL (RUAS E ESTRADAS)</t>
  </si>
  <si>
    <t>782810 TROPEIRO</t>
  </si>
  <si>
    <t>782815 BOIADEIRO</t>
  </si>
  <si>
    <t>782820 CONDUTOR DE VEICULOS A PEDAIS</t>
  </si>
  <si>
    <t>783105 AGENTE DE PATIO</t>
  </si>
  <si>
    <t>783110 MANOBRADOR</t>
  </si>
  <si>
    <t>783205 CARREGADOR (AERONAVES)</t>
  </si>
  <si>
    <t>783210 CARREGADOR (ARMAZEM)</t>
  </si>
  <si>
    <t>783215 CARREGADOR (VEICULOS DE TRANSPORTES TERRESTRES)</t>
  </si>
  <si>
    <t>783220 ESTIVADOR</t>
  </si>
  <si>
    <t>783230 BLOQUEIRO (TRABALHADOR PORTUARIO)</t>
  </si>
  <si>
    <t>784105 EMBALADOR, A MAO</t>
  </si>
  <si>
    <t>784110 EMBALADOR, A MAQUINA</t>
  </si>
  <si>
    <t>784115 OPERADOR DE MAQUINA DE ETIQUETAR</t>
  </si>
  <si>
    <t>784120 OPERADOR DE MAQUINA DE ENVASAR LIQUIDOS</t>
  </si>
  <si>
    <t>784125 OPERADOR DE PRENSA DE ENFARDAMENTO</t>
  </si>
  <si>
    <t>784205 ALIMENTADOR DE LINHA DE PRODUCAO</t>
  </si>
  <si>
    <t>791105 ARTESAO BORDADOR</t>
  </si>
  <si>
    <t>791110 ARTESAO CERAMISTA</t>
  </si>
  <si>
    <t>791115 ARTESAO COM MATERIAL RECICLAVEL</t>
  </si>
  <si>
    <t>791120 ARTESAO CONFECCIONADOR DE BIOJOIAS E ECOJOIAS</t>
  </si>
  <si>
    <t>791125 ARTESAO DO COURO</t>
  </si>
  <si>
    <t>791130 ARTESAO ESCULTOR</t>
  </si>
  <si>
    <t>791135 ARTESAO MOVELEIRO (EXCETO RECICLADO)</t>
  </si>
  <si>
    <t>791140 ARTESAO TECELAO</t>
  </si>
  <si>
    <t>791145 ARTESAO TRANCADOR</t>
  </si>
  <si>
    <t>791150 ARTESAO CROCHETEIRO</t>
  </si>
  <si>
    <t>791155 ARTESAO TRICOTEIRO</t>
  </si>
  <si>
    <t>791160 ARTESAO RENDEIRO</t>
  </si>
  <si>
    <t>810105 MESTRE (INDUSTRIA PETROQUIMICA E CARBOQUIMICA)</t>
  </si>
  <si>
    <t>810110 MESTRE DE PRODUCAO QUIMICA</t>
  </si>
  <si>
    <t>810205 MESTRE (INDUSTRIA DE BORRACHA E PLASTICO)</t>
  </si>
  <si>
    <t>810305 MESTRE DE PRODUCAO FARMACEUTICA</t>
  </si>
  <si>
    <t>811005 OPERADOR DE PROCESSOS QUIMICOS E PETROQUIMICOS</t>
  </si>
  <si>
    <t>811010 OPERADOR DE SALA DE CONTROLE DE INSTALACOES QUIMICAS, PETROQUIMICAS E AFINS</t>
  </si>
  <si>
    <t>811105 MOLEIRO (TRATAMENTOS QUIMICOS E AFINS)</t>
  </si>
  <si>
    <t>811110 OPERADOR DE MAQUINA MISTURADEIRA (TRATAMENTOS QUIMICOS E AFINS)</t>
  </si>
  <si>
    <t>811115 OPERADOR DE BRITADEIRA (TRATAMENTOS QUIMICOS E AFINS)</t>
  </si>
  <si>
    <t>811120 OPERADOR DE CONCENTRACAO</t>
  </si>
  <si>
    <t>811125 TRABALHADOR DA FABRICACAO DE RESINAS E VERNIZES</t>
  </si>
  <si>
    <t>811130 TRABALHADOR DE FABRICACAO DE TINTAS</t>
  </si>
  <si>
    <t>811205 OPERADOR DE CALCINACAO (TRATAMENTO QUIMICO E AFINS)</t>
  </si>
  <si>
    <t>811215 OPERADOR DE TRATAMENTO QUIMICO DE MATERIAIS RADIOATIVOS</t>
  </si>
  <si>
    <t>811305 OPERADOR DE CENTRIFUGADORA (TRATAMENTOS QUIMICOS E AFINS)</t>
  </si>
  <si>
    <t>811310 OPERADOR DE EXPLORACAO DE PETROLEO</t>
  </si>
  <si>
    <t>811315 OPERADOR DE FILTRO DE SECAGEM (MINERACAO)</t>
  </si>
  <si>
    <t>811320 OPERADOR DE FILTRO DE TAMBOR ROTATIVO (TRATAMENTOS QUIMICOS E AFINS)</t>
  </si>
  <si>
    <t>811325 OPERADOR DE FILTRO-ESTEIRA (MINERACAO)</t>
  </si>
  <si>
    <t>811330 OPERADOR DE FILTRO-PRENSA (TRATAMENTOS QUIMICOS E AFINS)</t>
  </si>
  <si>
    <t>811335 OPERADOR DE FILTROS DE PARAFINA (TRATAMENTOS QUIMICOS E AFINS)</t>
  </si>
  <si>
    <t>811405 DESTILADOR DE MADEIRA</t>
  </si>
  <si>
    <t>811410 DESTILADOR DE PRODUTOS QUIMICOS (EXCETO PETROLEO)</t>
  </si>
  <si>
    <t>811415 OPERADOR DE ALAMBIQUE DE FUNCIONAMENTO CONTINUO (PRODUTOS QUIMICOS, EXCETO PETROLEO)</t>
  </si>
  <si>
    <t>811420 OPERADOR DE APARELHO DE REACAO E CONVERSAO (PRODUTOS QUIMICOS, EXCETO PETROLEO)</t>
  </si>
  <si>
    <t>811425 OPERADOR DE EQUIPAMENTO DE DESTILACAO DE ALCOOL</t>
  </si>
  <si>
    <t>811430 OPERADOR DE EVAPORADOR NA DESTILACAO</t>
  </si>
  <si>
    <t>811505 OPERADOR DE PAINEL DE CONTROLE (REFINACAO DE PETROLEO)</t>
  </si>
  <si>
    <t>811510 OPERADOR DE TRANSFERENCIA E ESTOCAGEM - NA REFINACAO DO PETROLEO</t>
  </si>
  <si>
    <t>811605 OPERADOR DE BRITADOR DE COQUE</t>
  </si>
  <si>
    <t>811610 OPERADOR DE CARRO DE APAGAMENTO E COQUE</t>
  </si>
  <si>
    <t>811615 OPERADOR DE DESTILACAO E SUBPRODUTOS DE COQUE</t>
  </si>
  <si>
    <t>811620 OPERADOR DE ENFORNAMENTO E DESENFORNAMENTO DE COQUE</t>
  </si>
  <si>
    <t>811625 OPERADOR DE EXAUSTOR (COQUERIA)</t>
  </si>
  <si>
    <t>811630 OPERADOR DE PAINEL DE CONTROLE</t>
  </si>
  <si>
    <t>811635 OPERADOR DE PRESERVACAO E CONTROLE TERMICO</t>
  </si>
  <si>
    <t>811640 OPERADOR DE REATOR DE COQUE DE PETROLEO</t>
  </si>
  <si>
    <t>811645 OPERADOR DE REFRIGERACAO (COQUERIA)</t>
  </si>
  <si>
    <t>811650 OPERADOR DE SISTEMA DE REVERSAO (COQUERIA)</t>
  </si>
  <si>
    <t>811705 BAMBURISTA</t>
  </si>
  <si>
    <t>811710 CALANDRISTA DE BORRACHA</t>
  </si>
  <si>
    <t>811715 CONFECCIONADOR DE PNEUMATICOS</t>
  </si>
  <si>
    <t>811725 CONFECCIONADOR DE VELAS POR IMERSAO</t>
  </si>
  <si>
    <t>811735 CONFECCIONADOR DE VELAS POR MOLDAGEM</t>
  </si>
  <si>
    <t>811745 LAMINADOR DE PLASTICO</t>
  </si>
  <si>
    <t>811750 MOLDADOR DE BORRACHA POR COMPRESSAO</t>
  </si>
  <si>
    <t>811760 MOLDADOR DE PLASTICO POR COMPRESSAO</t>
  </si>
  <si>
    <t>811770 MOLDADOR DE PLASTICO POR INJECAO</t>
  </si>
  <si>
    <t>811775 TREFILADOR DE BORRACHA</t>
  </si>
  <si>
    <t>811805 OPERADOR DE MAQUINA DE PRODUTOS FARMACEUTICOS</t>
  </si>
  <si>
    <t>811810 DRAGEADOR (MEDICAMENTOS)</t>
  </si>
  <si>
    <t>811815 OPERADOR DE MAQUINA DE FABRICACAO DE COSMETICOS</t>
  </si>
  <si>
    <t>811820 OPERADOR DE MAQUINA DE FABRICACAO DE PRODUTOS DE HIGIENE E LIMPEZA (SABAO, SABONETE, DETERGENTE, ABS</t>
  </si>
  <si>
    <t>812105 PIROTECNICO</t>
  </si>
  <si>
    <t>812110 TRABALHADOR DA FABRICACAO DE MUNICAO E EXPLOSIVOS</t>
  </si>
  <si>
    <t>813105 CILINDRISTA (PETROQUIMICA E AFINS)</t>
  </si>
  <si>
    <t>813110 OPERADOR DE CALANDRA (QUIMICA, PETROQUIMICA E AFINS)</t>
  </si>
  <si>
    <t>813115 OPERADOR DE EXTRUSORA (QUIMICA, PETROQUIMICA E AFINS)</t>
  </si>
  <si>
    <t>813120 OPERADOR DE PROCESSO (QUIMICA, PETROQUIMICA E AFINS)</t>
  </si>
  <si>
    <t>813125 OPERADOR DE PRODUCAO (QUIMICA, PETROQUIMICA E AFINS)</t>
  </si>
  <si>
    <t>813130 TECNICO DE OPERACAO (QUIMICA, PETROQUIMICA E AFINS)</t>
  </si>
  <si>
    <t>818105 ASSISTENTE DE LABORATORIO INDUSTRIAL</t>
  </si>
  <si>
    <t>818110 AUXILIAR DE LABORATORIO DE ANALISES FISICO-QUIMICAS</t>
  </si>
  <si>
    <t>820105 MESTRE DE SIDERURGIA</t>
  </si>
  <si>
    <t>820110 MESTRE DE ACIARIA</t>
  </si>
  <si>
    <t>820115 MESTRE DE ALTO-FORNO</t>
  </si>
  <si>
    <t>820120 MESTRE DE FORNO ELETRICO</t>
  </si>
  <si>
    <t>820125 MESTRE DE LAMINACAO</t>
  </si>
  <si>
    <t>820205 SUPERVISOR DE FABRICACAO DE PRODUTOS CERAMICOS, PORCELANATOS E AFINS</t>
  </si>
  <si>
    <t>820210 SUPERVISOR DE FABRICACAO DE PRODUTOS DE VIDRO</t>
  </si>
  <si>
    <t>821105 OPERADOR DE CENTRO DE CONTROLE</t>
  </si>
  <si>
    <t>821110 OPERADOR DE MAQUINA DE SINTERIZAR</t>
  </si>
  <si>
    <t>821205 FORNEIRO E OPERADOR (ALTO-FORNO)</t>
  </si>
  <si>
    <t>821210 FORNEIRO E OPERADOR (CONVERSOR A OXIGENIO)</t>
  </si>
  <si>
    <t>821215 FORNEIRO E OPERADOR (FORNO ELETRICO)</t>
  </si>
  <si>
    <t>821220 FORNEIRO E OPERADOR (REFINO DE METAIS NAO-FERROSOS)</t>
  </si>
  <si>
    <t>821225 FORNEIRO E OPERADOR DE FORNO DE REDUCAO DIRETA</t>
  </si>
  <si>
    <t>821230 OPERADOR DE ACIARIA (BASCULAMENTO DE CONVERTEDOR)</t>
  </si>
  <si>
    <t>821235 OPERADOR DE ACIARIA (DESSULFURACAO DE GUSA)</t>
  </si>
  <si>
    <t>821240 OPERADOR DE ACIARIA (RECEBIMENTO DE GUSA)</t>
  </si>
  <si>
    <t>821245 OPERADOR DE AREA DE CORRIDA</t>
  </si>
  <si>
    <t>821250 OPERADOR DE DESGASEIFICACAO</t>
  </si>
  <si>
    <t>821255 SOPRADOR DE CONVERTEDOR</t>
  </si>
  <si>
    <t>821305 OPERADOR DE LAMINADOR</t>
  </si>
  <si>
    <t>821310 OPERADOR DE LAMINADOR DE BARRAS A FRIO</t>
  </si>
  <si>
    <t>821315 OPERADOR DE LAMINADOR DE BARRAS A QUENTE</t>
  </si>
  <si>
    <t>821320 OPERADOR DE LAMINADOR DE METAIS NAO-FERROSOS</t>
  </si>
  <si>
    <t>821325 OPERADOR DE LAMINADOR DE TUBOS</t>
  </si>
  <si>
    <t>821330 OPERADOR DE MONTAGEM DE CILINDROS E MANCAIS</t>
  </si>
  <si>
    <t>821335 RECUPERADOR DE GUIAS E CILINDROS</t>
  </si>
  <si>
    <t>821405 ENCARREGADO DE ACABAMENTO DE CHAPAS E METAIS (TEMPERA)</t>
  </si>
  <si>
    <t>821410 ESCARFADOR</t>
  </si>
  <si>
    <t>821415 MARCADOR DE PRODUTOS (SIDERURGICO E METALURGICO)</t>
  </si>
  <si>
    <t>821420 OPERADOR DE BOBINADEIRA DE TIRAS A QUENTE, NO ACABAMENTO DE CHAPAS E METAIS</t>
  </si>
  <si>
    <t>821425 OPERADOR DE CABINE DE LAMINACAO (FIO-MAQUINA)</t>
  </si>
  <si>
    <t>821430 OPERADOR DE ESCORIA E SUCATA</t>
  </si>
  <si>
    <t>821435 OPERADOR DE JATO ABRASIVO</t>
  </si>
  <si>
    <t>821440 OPERADOR DE TESOURA MECANICA E MAQUINA DE CORTE, NO ACABAMENTO DE CHAPAS E METAIS</t>
  </si>
  <si>
    <t>821445 PREPARADOR DE SUCATA E APARAS</t>
  </si>
  <si>
    <t>821450 REBARBADOR DE METAL</t>
  </si>
  <si>
    <t>822105 FORNEIRO DE CUBILO</t>
  </si>
  <si>
    <t>822110 FORNEIRO DE FORNO-POCO</t>
  </si>
  <si>
    <t>822115 FORNEIRO DE FUNDICAO (FORNO DE REDUCAO)</t>
  </si>
  <si>
    <t>822120 FORNEIRO DE REAQUECIMENTO E TRATAMENTO TERMICO NA METALURGIA</t>
  </si>
  <si>
    <t>822125 FORNEIRO DE REVERBERO</t>
  </si>
  <si>
    <t>823105 PREPARADOR DE MASSA (FABRICACAO DE ABRASIVOS)</t>
  </si>
  <si>
    <t>823110 PREPARADOR DE MASSA (FABRICACAO DE VIDRO)</t>
  </si>
  <si>
    <t>823115 PREPARADOR DE MASSA DE ARGILA</t>
  </si>
  <si>
    <t>823120 PREPARADOR DE BARBOTINA</t>
  </si>
  <si>
    <t>823125 PREPARADOR DE ESMALTES (CERAMICA)</t>
  </si>
  <si>
    <t>823130 PREPARADOR DE ADITIVOS</t>
  </si>
  <si>
    <t>823135 OPERADOR DE ATOMIZADOR</t>
  </si>
  <si>
    <t>823210 EXTRUSOR DE FIOS OU FIBRAS DE VIDRO</t>
  </si>
  <si>
    <t>823215 FORNEIRO NA FUNDICAO DE VIDRO</t>
  </si>
  <si>
    <t>823220 FORNEIRO NO RECOZIMENTO DE VIDRO</t>
  </si>
  <si>
    <t>823230 MOLDADOR DE ABRASIVOS NA FABRICACAO DE CERAMICA, VIDRO E PORCELANA</t>
  </si>
  <si>
    <t>823235 OPERADOR DE BANHO METALICO DE VIDRO POR FLUTUACAO</t>
  </si>
  <si>
    <t>823240 OPERADOR DE MAQUINA DE SOPRAR VIDRO</t>
  </si>
  <si>
    <t>823245 OPERADOR DE MAQUINA EXTRUSORA DE VARETAS E TUBOS DE VIDRO</t>
  </si>
  <si>
    <t>823250 OPERADOR DE PRENSA DE MOLDAR VIDRO</t>
  </si>
  <si>
    <t>823255 TEMPERADOR DE VIDRO</t>
  </si>
  <si>
    <t>823265 TRABALHADOR NA FABRICACAO DE PRODUTOS ABRASIVOS</t>
  </si>
  <si>
    <t>823305 CLASSIFICADOR E EMPILHADOR DE TIJOLOS REFRATARIOS</t>
  </si>
  <si>
    <t>823315 FORNEIRO (MATERIAIS DE CONSTRUCAO)</t>
  </si>
  <si>
    <t>823320 TRABALHADOR DA ELABORACAO DE PRE-FABRICADOS (CIMENTO AMIANTO)</t>
  </si>
  <si>
    <t>823325 TRABALHADOR DA ELABORACAO DE PRE-FABRICADOS (CONCRETO ARMADO)</t>
  </si>
  <si>
    <t>823330 TRABALHADOR DA FABRICACAO DE PEDRAS ARTIFICIAIS</t>
  </si>
  <si>
    <t>828105 OLEIRO (FABRICACAO DE TELHAS)</t>
  </si>
  <si>
    <t>828110 OLEIRO (FABRICACAO DE TIJOLOS)</t>
  </si>
  <si>
    <t>830105 MESTRE (INDUSTRIA DE CELULOSE, PAPEL E PAPELAO)</t>
  </si>
  <si>
    <t>831105 CILINDREIRO NA PREPARACAO DE PASTA PARA FABRICACAO DE PAPEL</t>
  </si>
  <si>
    <t>831110 OPERADOR DE BRANQUEADOR DE PASTA PARA FABRICACAO DE PAPEL</t>
  </si>
  <si>
    <t>831115 OPERADOR DE DIGESTOR DE PASTA PARA FABRICACAO DE PAPEL</t>
  </si>
  <si>
    <t>831120 OPERADOR DE LAVAGEM E DEPURACAO DE PASTA PARA FABRICACAO DE PAPEL</t>
  </si>
  <si>
    <t>831125 OPERADOR DE MAQUINA DE SECAR CELULOSE</t>
  </si>
  <si>
    <t>832105 CALANDRISTA DE PAPEL</t>
  </si>
  <si>
    <t>832110 OPERADOR DE CORTADEIRA DE PAPEL</t>
  </si>
  <si>
    <t>832115 OPERADOR DE MAQUINA DE FABRICAR PAPEL (FASE UMIDA)</t>
  </si>
  <si>
    <t>832120 OPERADOR DE MAQUINA DE FABRICAR PAPEL (FASE SECA)</t>
  </si>
  <si>
    <t>832125 OPERADOR DE MAQUINA DE FABRICAR PAPEL E PAPELAO</t>
  </si>
  <si>
    <t>832135 OPERADOR DE REBOBINADEIRA NA FABRICACAO DE PAPEL E PAPELAO</t>
  </si>
  <si>
    <t>833105 CARTONAGEIRO, A MAQUINA</t>
  </si>
  <si>
    <t>833110 CONFECCIONADOR DE BOLSAS, SACOS E SACOLAS E PAPEL, A MAQUINA</t>
  </si>
  <si>
    <t>833115 CONFECCIONADOR DE SACOS DE CELOFANE, A MAQUINA</t>
  </si>
  <si>
    <t>833120 OPERADOR DE MAQUINA DE CORTAR E DOBRAR PAPELAO</t>
  </si>
  <si>
    <t>833125 OPERADOR DE PRENSA DE EMBUTIR PAPELAO</t>
  </si>
  <si>
    <t>833205 CARTONAGEIRO, A MAO (CAIXAS DE PAPELAO)</t>
  </si>
  <si>
    <t>840105 SUPERVISOR DE PRODUCAO DA INDUSTRIA ALIMENTICIA</t>
  </si>
  <si>
    <t>840110 SUPERVISOR DA INDUSTRIA DE BEBIDAS</t>
  </si>
  <si>
    <t>840115 SUPERVISOR DA INDUSTRIA DE FUMO</t>
  </si>
  <si>
    <t>840120 CHEFE DE CONFEITARIA</t>
  </si>
  <si>
    <t>841105 MOLEIRO DE CEREAIS (EXCETO ARROZ)</t>
  </si>
  <si>
    <t>841110 MOLEIRO DE ESPECIARIAS</t>
  </si>
  <si>
    <t>841115 OPERADOR DE PROCESSO DE MOAGEM</t>
  </si>
  <si>
    <t>841205 MOEDOR DE SAL</t>
  </si>
  <si>
    <t>841210 REFINADOR DE SAL</t>
  </si>
  <si>
    <t>841305 OPERADOR DE CRISTALIZACAO NA REFINACAO DE ACUCAR</t>
  </si>
  <si>
    <t>841310 OPERADOR DE EQUIPAMENTOS DE REFINACAO DE ACUCAR (PROCESSO CONTINUO)</t>
  </si>
  <si>
    <t>841315 OPERADOR DE MOENDA NA FABRICACAO DE ACUCAR</t>
  </si>
  <si>
    <t>841320 OPERADOR DE TRATAMENTO DE CALDA NA REFINACAO DE ACUCAR</t>
  </si>
  <si>
    <t>841408 COZINHADOR (CONSERVACAO DE ALIMENTOS)</t>
  </si>
  <si>
    <t>841416 COZINHADOR DE CARNES</t>
  </si>
  <si>
    <t>841420 COZINHADOR DE FRUTAS E LEGUMES</t>
  </si>
  <si>
    <t>841428 COZINHADOR DE PESCADO</t>
  </si>
  <si>
    <t>841432 DESIDRATADOR DE ALIMENTOS</t>
  </si>
  <si>
    <t>841440 ESTERILIZADOR DE ALIMENTOS</t>
  </si>
  <si>
    <t>841444 HIDROGENADOR DE OLEOS E GORDURAS</t>
  </si>
  <si>
    <t>841448 LAGAREIRO</t>
  </si>
  <si>
    <t>841456 OPERADOR DE CAMARAS FRIAS</t>
  </si>
  <si>
    <t>841460 OPERADOR DE PREPARACAO DE GRAOS VEGETAIS (OLEOS E GORDURAS)</t>
  </si>
  <si>
    <t>841464 PRENSADOR DE FRUTAS (EXCETO OLEAGINOSAS)</t>
  </si>
  <si>
    <t>841468 PREPARADOR DE RACOES</t>
  </si>
  <si>
    <t>841472 REFINADOR DE OLEO E GORDURA</t>
  </si>
  <si>
    <t>841476 TRABALHADOR DE FABRICACAO DE MARGARINA</t>
  </si>
  <si>
    <t>841484 TRABALHADOR DE PREPARACAO DE PESCADOS (LIMPEZA)</t>
  </si>
  <si>
    <t>841505 TRABALHADOR DE TRATAMENTO DO LEITE E FABRICACAO DE LATICINIOS E AFINS</t>
  </si>
  <si>
    <t>841605 MISTURADOR DE CAFE</t>
  </si>
  <si>
    <t>841610 TORRADOR DE CAFE</t>
  </si>
  <si>
    <t>841615 MOEDOR DE CAFE</t>
  </si>
  <si>
    <t>841620 OPERADOR DE EXTRACAO DE CAFE SOLUVEL</t>
  </si>
  <si>
    <t>841625 TORRADOR DE CACAU</t>
  </si>
  <si>
    <t>841630 MISTURADOR DE CHA OU MATE</t>
  </si>
  <si>
    <t>841705 ALAMBIQUEIRO</t>
  </si>
  <si>
    <t>841710 FILTRADOR DE CERVEJA</t>
  </si>
  <si>
    <t>841715 FERMENTADOR</t>
  </si>
  <si>
    <t>841720 TRABALHADOR DE FABRICACAO DE VINHOS</t>
  </si>
  <si>
    <t>841725 MALTEIRO (GERMINACAO)</t>
  </si>
  <si>
    <t>841730 COZINHADOR DE MALTE</t>
  </si>
  <si>
    <t>841735 DESSECADOR DE MALTE</t>
  </si>
  <si>
    <t>841740 VINAGREIRO</t>
  </si>
  <si>
    <t>841745 XAROPEIRO</t>
  </si>
  <si>
    <t>841805 OPERADOR DE FORNO (FABRICACAO DE PAES, BISCOITOS E SIMILARES)</t>
  </si>
  <si>
    <t>841810 OPERADOR DE MAQUINAS DE FABRICACAO DE DOCES, SALGADOS E MASSAS ALIMENTICIAS</t>
  </si>
  <si>
    <t>841815 OPERADOR DE MAQUINAS DE FABRICACAO DE CHOCOLATES E ACHOCOLATADOS</t>
  </si>
  <si>
    <t>842105 PREPARADOR DE MELADO E ESSENCIA DE FUMO</t>
  </si>
  <si>
    <t>842110 PROCESSADOR DE FUMO</t>
  </si>
  <si>
    <t>842115 CLASSIFICADOR DE FUMO</t>
  </si>
  <si>
    <t>842120 AUXILIAR DE PROCESSAMENTO DE FUMO</t>
  </si>
  <si>
    <t>842125 OPERADOR DE MAQUINA (FABRICACAO DE CIGARROS)</t>
  </si>
  <si>
    <t>842135 OPERADOR DE MAQUINA DE PREPARACAO DE MATERIA PRIMA PARA PRODUCAO DE CIGARROS</t>
  </si>
  <si>
    <t>842205 PREPARADOR DE FUMO NA FABRICACAO DE CHARUTOS</t>
  </si>
  <si>
    <t>842210 OPERADOR DE MAQUINA DE FABRICAR CHARUTOS E CIGARRILHAS</t>
  </si>
  <si>
    <t>842215 CLASSIFICADOR DE CHARUTOS</t>
  </si>
  <si>
    <t>842220 CORTADOR DE CHARUTOS</t>
  </si>
  <si>
    <t>842225 CELOFANISTA NA FABRICACAO DE CHARUTOS</t>
  </si>
  <si>
    <t>842230 CHARUTEIRO A MAO</t>
  </si>
  <si>
    <t>842235 DEGUSTADOR DE CHARUTOS</t>
  </si>
  <si>
    <t>842305 OPERADOR DE MAQUINA DE FABRICAR CIGARROS</t>
  </si>
  <si>
    <t>848105 DEFUMADOR DE CARNES E PESCADOS</t>
  </si>
  <si>
    <t>848110 SALGADOR DE ALIMENTOS</t>
  </si>
  <si>
    <t>848115 SALSICHEIRO (FABRICACAO DE LINGUICA, SALSICHA E PRODUTOS SIMILARES)</t>
  </si>
  <si>
    <t>848205 PASTEURIZADOR</t>
  </si>
  <si>
    <t>848210 QUEIJEIRO NA FABRICACAO DE LATICINIO</t>
  </si>
  <si>
    <t>848215 MANTEIGUEIRO NA FABRICACAO DE LATICINIO</t>
  </si>
  <si>
    <t>848305 PADEIRO</t>
  </si>
  <si>
    <t>848310 CONFEITEIRO</t>
  </si>
  <si>
    <t>848315 MASSEIRO (MASSAS ALIMENTICIAS)</t>
  </si>
  <si>
    <t>848325 TRABALHADOR DE FABRICACAO DE SORVETE</t>
  </si>
  <si>
    <t>848405 DEGUSTADOR DE CAFE</t>
  </si>
  <si>
    <t>848410 DEGUSTADOR DE CHA</t>
  </si>
  <si>
    <t>848415 DEGUSTADOR DE DERIVADOS DE CACAU</t>
  </si>
  <si>
    <t>848420 DEGUSTADOR DE VINHOS OU LICORES</t>
  </si>
  <si>
    <t>848425 CLASSIFICADOR DE GRAOS</t>
  </si>
  <si>
    <t>848505 ABATEDOR</t>
  </si>
  <si>
    <t>848510 ACOUGUEIRO</t>
  </si>
  <si>
    <t>848515 DESOSSADOR</t>
  </si>
  <si>
    <t>848520 MAGAREFE</t>
  </si>
  <si>
    <t>848525 RETALHADOR DE CARNE</t>
  </si>
  <si>
    <t>848605 TRABALHADOR DO BENEFICIAMENTO DE FUMO</t>
  </si>
  <si>
    <t>860105 SUPERVISOR DE MANUTENCAO (ELETROMECANICA)</t>
  </si>
  <si>
    <t>860110 SUPERVISOR DE OPERACAO DE FLUIDOS (DISTRIBUICAO, CAPTACAO, TRATAMENTO DE AGUA, GASES, VAPOR)</t>
  </si>
  <si>
    <t>860115 SUPERVISOR DE OPERACAO ELETRICA (GERACAO, TRANSMISSAO E DISTRIBUICAO DE ENERGIA ELETRICA)</t>
  </si>
  <si>
    <t>861105 OPERADOR DE CENTRAL HIDRELETRICA</t>
  </si>
  <si>
    <t>861110 OPERADOR DE QUADRO DE DISTRIBUICAO DE ENERGIA ELETRICA</t>
  </si>
  <si>
    <t>861115 OPERADOR DE CENTRAL TERMOELETRICA</t>
  </si>
  <si>
    <t>861120 OPERADOR DE REATOR NUCLEAR</t>
  </si>
  <si>
    <t>861205 OPERADOR DE SUBESTACAO</t>
  </si>
  <si>
    <t>862105 FOGUISTA (LOCOMOTIVAS A VAPOR)</t>
  </si>
  <si>
    <t>862110 MAQUINISTA DE EMBARCACOES</t>
  </si>
  <si>
    <t>862115 OPERADOR DE BATERIA DE GAS DE HULHA</t>
  </si>
  <si>
    <t>862120 OPERADOR DE CALDEIRA</t>
  </si>
  <si>
    <t>862130 OPERADOR DE COMPRESSOR DE AR</t>
  </si>
  <si>
    <t>862140 OPERADOR DE ESTACAO DE BOMBEAMENTO</t>
  </si>
  <si>
    <t>862150 OPERADOR DE MAQUINAS FIXAS, EM GERAL</t>
  </si>
  <si>
    <t>862155 OPERADOR DE UTILIDADE (PRODUCAO E DISTRIBUICAO DE VAPOR, GAS, OLEO, COMBUSTIVEL, ENERGIA, OXIGENIO)</t>
  </si>
  <si>
    <t>862205 OPERADOR DE ESTACAO DE CAPTACAO, TRATAMENTO E DISTRIBUICAO DE AGUA</t>
  </si>
  <si>
    <t>862305 OPERADOR DE ESTACAO DE TRATAMENTO DE AGUA E EFLUENTES</t>
  </si>
  <si>
    <t>862310 OPERADOR DE FORNO DE INCINERACAO NO TRATAMENTO DE AGUA, EFLUENTES E RESIDUOS INDUSTRIAIS</t>
  </si>
  <si>
    <t>862405 OPERADOR DE INSTALACAO DE EXTRACAO, PROCESSAMENTO, ENVASAMENTO E DISTRIBUICAO DE GASES</t>
  </si>
  <si>
    <t>862505 OPERADOR DE INSTALACAO DE REFRIGERACAO</t>
  </si>
  <si>
    <t>862510 OPERADOR DE REFRIGERACAO COM AMONIA</t>
  </si>
  <si>
    <t>862515 OPERADOR DE INSTALACAO DE AR-CONDICIONADO</t>
  </si>
  <si>
    <t>910105 ENCARREGADO DE MANUTENCAO MECANICA DE SISTEMAS OPERACIONAIS</t>
  </si>
  <si>
    <t>910110 SUPERVISOR DE MANUTENCAO DE APARELHOS TERMICOS, DE CLIMATIZACAO E DE REFRIGERACAO</t>
  </si>
  <si>
    <t>910115 SUPERVISOR DE MANUTENCAO DE BOMBAS, MOTORES, COMPRESSORES E EQUIPAMENTOS DE TRANSMISSAO</t>
  </si>
  <si>
    <t>910120 SUPERVISOR DE MANUTENCAO DE MAQUINAS GRAFICAS</t>
  </si>
  <si>
    <t>910125 SUPERVISOR DE MANUTENCAO DE MAQUINAS INDUSTRIAIS TEXTEIS</t>
  </si>
  <si>
    <t>910130 SUPERVISOR DE MANUTENCAO DE MAQUINAS OPERATRIZES E DE USINAGEM</t>
  </si>
  <si>
    <t>910205 SUPERVISOR DA MANUTENCAO E REPARACAO DE VEICULOS LEVES</t>
  </si>
  <si>
    <t>910210 SUPERVISOR DA MANUTENCAO E REPARACAO DE VEICULOS PESADOS</t>
  </si>
  <si>
    <t>910905 SUPERVISOR DE REPAROS LINHAS FERREAS</t>
  </si>
  <si>
    <t>910910 SUPERVISOR DE MANUTENCAO DE VIAS FERREAS</t>
  </si>
  <si>
    <t>911105 MECANICO DE MANUTENCAO DE BOMBA INJETORA (EXCETO DE VEICULOS AUTOMOTORES)</t>
  </si>
  <si>
    <t>911110 MECANICO DE MANUTENCAO DE BOMBAS</t>
  </si>
  <si>
    <t>911115 MECANICO DE MANUTENCAO DE COMPRESSORES DE AR</t>
  </si>
  <si>
    <t>911120 MECANICO DE MANUTENCAO DE MOTORES DIESEL (EXCETO DE VEICULOS AUTOMOTORES)</t>
  </si>
  <si>
    <t>911125 MECANICO DE MANUTENCAO DE REDUTORES</t>
  </si>
  <si>
    <t>911130 MECANICO DE MANUTENCAO DE TURBINAS (EXCETO DE AERONAVES)</t>
  </si>
  <si>
    <t>911135 MECANICO DE MANUTENCAO DE TURBOCOMPRESSORES</t>
  </si>
  <si>
    <t>911205 MECANICO DE MANUTENCAO E INSTALACAO DE APARELHOS DE CLIMATIZACAO E REFRIGERACAO</t>
  </si>
  <si>
    <t>911305 MECANICO DE MANUTENCAO DE MAQUINAS, EM GERAL</t>
  </si>
  <si>
    <t>911310 MECANICO DE MANUTENCAO DE MAQUINAS GRAFICAS</t>
  </si>
  <si>
    <t>911315 MECANICO DE MANUTENCAO DE MAQUINAS OPERATRIZES (LAVRA DE MADEIRA)</t>
  </si>
  <si>
    <t>911320 MECANICO DE MANUTENCAO DE MAQUINAS TEXTEIS</t>
  </si>
  <si>
    <t>911325 MECANICO DE MANUTENCAO DE MAQUINAS-FERRAMENTAS (USINAGEM DE METAIS)</t>
  </si>
  <si>
    <t>913105 MECANICO DE MANUTENCAO DE APARELHOS DE LEVANTAMENTO</t>
  </si>
  <si>
    <t>913110 MECANICO DE MANUTENCAO DE EQUIPAMENTO DE MINERACAO</t>
  </si>
  <si>
    <t>913115 MECANICO DE MANUTENCAO DE MAQUINAS AGRICOLAS</t>
  </si>
  <si>
    <t>913120 MECANICO DE MANUTENCAO DE MAQUINAS DE CONSTRUCAO E TERRAPLENAGEM</t>
  </si>
  <si>
    <t>914105 MECANICO DE MANUTENCAO DE AERONAVES, EM GERAL</t>
  </si>
  <si>
    <t>914110 MECANICO DE MANUTENCAO DE SISTEMA HIDRAULICO DE AERONAVES (SERVICOS DE PISTA E HANGAR)</t>
  </si>
  <si>
    <t>914205 MECANICO DE MANUTENCAO DE MOTORES E EQUIPAMENTOS NAVAIS</t>
  </si>
  <si>
    <t>914305 MECANICO DE MANUTENCAO DE VEICULOS FERROVIARIOS</t>
  </si>
  <si>
    <t>914405 MECANICO DE MANUTENCAO DE AUTOMOVEIS, MOTOCICLETAS E VEICULOS SIMILARES</t>
  </si>
  <si>
    <t>914410 MECANICO DE MANUTENCAO DE EMPILHADEIRAS E OUTROS VEICULOS DE CARGAS LEVES</t>
  </si>
  <si>
    <t>914415 MECANICO DE MANUTENCAO DE MOTOCICLETAS</t>
  </si>
  <si>
    <t>914420 MECANICO DE MANUTENCAO DE TRATORES</t>
  </si>
  <si>
    <t>914425 MECANICO DE VEICULOS AUTOMOTORES A DIESEL (EXCETO TRATORES)</t>
  </si>
  <si>
    <t>915105 TECNICO EM MANUTENCAO DE INSTRUMENTOS DE MEDICAO E PRECISAO</t>
  </si>
  <si>
    <t>915110 TECNICO EM MANUTENCAO DE HIDROMETROS</t>
  </si>
  <si>
    <t>915115 TECNICO EM MANUTENCAO DE BALANCAS</t>
  </si>
  <si>
    <t>915205 RESTAURADOR DE INSTRUMENTOS MUSICAIS (EXCETO CORDAS ARCADAS)</t>
  </si>
  <si>
    <t>915210 REPARADOR DE INSTRUMENTOS MUSICAIS</t>
  </si>
  <si>
    <t>915215 LUTHIER (RESTAURACAO DE CORDAS ARCADAS)</t>
  </si>
  <si>
    <t>915305 TECNICO EM MANUTENCAO DE EQUIPAMENTOS E INSTRUMENTOS MEDICO-HOSPITALARES</t>
  </si>
  <si>
    <t>915405 REPARADOR DE EQUIPAMENTOS FOTOGRAFICOS</t>
  </si>
  <si>
    <t>919105 LUBRIFICADOR INDUSTRIAL</t>
  </si>
  <si>
    <t>919110 LUBRIFICADOR DE VEICULOS AUTOMOTORES (EXCETO EMBARCACOES)</t>
  </si>
  <si>
    <t>919115 LUBRIFICADOR DE EMBARCACOES</t>
  </si>
  <si>
    <t>919205 MECANICO DE MANUTENCAO DE MAQUINAS CORTADORAS DE GRAMA, ROCADEIRAS, MOTOSSERRAS E SIMILARES</t>
  </si>
  <si>
    <t>919305 MECANICO DE MANUTENCAO DE APARELHOS ESPORTIVOS E DE GINASTICA</t>
  </si>
  <si>
    <t>919310 MECANICO DE MANUTENCAO DE BICICLETAS E VEICULOS SIMILARES</t>
  </si>
  <si>
    <t>919315 MONTADOR DE BICICLETAS</t>
  </si>
  <si>
    <t>950105 SUPERVISOR DE MANUTENCAO ELETRICA DE ALTA TENSAO INDUSTRIAL</t>
  </si>
  <si>
    <t>950110 SUPERVISOR DE MANUTENCAO ELETROMECANICA INDUSTRIAL, COMERCIAL E PREDIAL</t>
  </si>
  <si>
    <t>950205 ENCARREGADO DE MANUTENCAO ELETRICA DE VEICULOS</t>
  </si>
  <si>
    <t>950305 SUPERVISOR DE MANUTENCAO ELETROMECANICA</t>
  </si>
  <si>
    <t>951105 ELETRICISTA DE MANUTENCAO ELETROELETRONICA</t>
  </si>
  <si>
    <t>951305 INSTALADOR DE SISTEMAS ELETROELETRONICOS DE SEGURANCA</t>
  </si>
  <si>
    <t>951310 MANTENEDOR DE SISTEMAS ELETROELETRONICOS DE SEGURANCA</t>
  </si>
  <si>
    <t>953105 ELETRICISTA DE INSTALACOES (AERONAVES)</t>
  </si>
  <si>
    <t>953110 ELETRICISTA DE INSTALACOES (EMBARCACOES)</t>
  </si>
  <si>
    <t>953115 ELETRICISTA DE INSTALACOES (VEICULOS AUTOMOTORES E MAQUINAS OPERATRIZES, EXCETO AERONAVES E EMBARCAC</t>
  </si>
  <si>
    <t>954105 ELETROMECANICO DE MANUTENCAO DE ELEVADORES</t>
  </si>
  <si>
    <t>954110 ELETROMECANICO DE MANUTENCAO DE ESCADAS ROLANTES</t>
  </si>
  <si>
    <t>954115 ELETROMECANICO DE MANUTENCAO DE PORTAS AUTOMATICAS</t>
  </si>
  <si>
    <t>954120 MECANICO DE MANUTENCAO DE INSTALACOES MECANICAS DE EDIFICIOS</t>
  </si>
  <si>
    <t>954125 OPERADOR ELETROMECANICO</t>
  </si>
  <si>
    <t>954205 REPARADOR DE APARELHOS ELETRODOMESTICOS (EXCETO IMAGEM E SOM)</t>
  </si>
  <si>
    <t>954210 REPARADOR DE RADIO, TV E SOM</t>
  </si>
  <si>
    <t>954305 REPARADOR DE EQUIPAMENTOS DE ESCRITORIO</t>
  </si>
  <si>
    <t>991105 CONSERVADOR DE VIA PERMANENTE (TRILHOS)</t>
  </si>
  <si>
    <t>991110 INSPETOR DE VIA PERMANENTE (TRILHOS)</t>
  </si>
  <si>
    <t>991115 OPERADOR DE MAQUINAS ESPECIAIS EM CONSERVACAO DE VIA PERMANENTE (TRILHOS)</t>
  </si>
  <si>
    <t>991120 SOLDADOR ALUMINOTERMICO EM CONSERVACAO DE TRILHOS</t>
  </si>
  <si>
    <t>991205 MANTENEDOR DE EQUIPAMENTOS DE PARQUES DE DIVERSOES E SIMILARES</t>
  </si>
  <si>
    <t>991305 FUNILEIRO DE VEICULOS (REPARACAO)</t>
  </si>
  <si>
    <t>991310 MONTADOR DE VEICULOS (REPARACAO)</t>
  </si>
  <si>
    <t>991315 PINTOR DE VEICULOS (REPARACAO)</t>
  </si>
  <si>
    <t>991405 TRABALHADOR DA MANUTENCAO DE EDIFICACOES</t>
  </si>
  <si>
    <t>991410 CONSERVADOR DE FACHADAS</t>
  </si>
  <si>
    <t>991415 LIMPADOR DE FACHADAS</t>
  </si>
  <si>
    <t>992105 ALINHADOR DE PNEUS</t>
  </si>
  <si>
    <t>992110 BALANCEADOR</t>
  </si>
  <si>
    <t>992115 BORRACHEIRO</t>
  </si>
  <si>
    <t>992120 LAVADOR DE PECAS</t>
  </si>
  <si>
    <t>992205 ENCARREGADO GERAL DE OPERACOES DE CONSERVACAO DE VIAS PERMANENTES (EXCETO TRILHOS)</t>
  </si>
  <si>
    <t>992210 ENCARREGADO DE EQUIPE DE CONSERVACAO DE VIAS PERMANENTES (EXCETO TRILHOS)</t>
  </si>
  <si>
    <t>992215 OPERADOR DE CEIFADEIRA NA CONSERVACAO DE VIAS PERMANENTES</t>
  </si>
  <si>
    <t>992220 PEDREIRO DE CONSERVACAO DE VIAS PERMANENTES (EXCETO TRILHOS)</t>
  </si>
  <si>
    <t>992225 AUXILIAR GERAL DE CONSERVACAO DE VIAS PERMANENTES (EXCETO TRILHOS)</t>
  </si>
  <si>
    <t>999991 ESTUDANTE</t>
  </si>
  <si>
    <t>999992 DONA DE CASA</t>
  </si>
  <si>
    <t>999993 APOSENTADO/PENSIONISTA</t>
  </si>
  <si>
    <t>999994 DESEMPREGADO CRONICO OU CUJA HABITACAO HABITUAL NAO FOI POSSIVEL OBTER</t>
  </si>
  <si>
    <t>999995 PRESIDIARIO ( PESSOAS CONFINADAS EM INSTITUICOES PENAIS, INCLUSIVE MENORES DE IDADE )</t>
  </si>
  <si>
    <t>Sintese analítica dos Casos Investigados de COVID-19 relacionados ao Trabalho registrados no SINAN NET</t>
  </si>
  <si>
    <t>Raça</t>
  </si>
  <si>
    <r>
      <t>Investigações segundo Seção</t>
    </r>
    <r>
      <rPr>
        <b/>
        <sz val="12"/>
        <color indexed="8"/>
        <rFont val="Calibri"/>
        <family val="2"/>
      </rPr>
      <t xml:space="preserve"> Atividade Econômica</t>
    </r>
  </si>
  <si>
    <t xml:space="preserve">Investigações por Fx Etária ST </t>
  </si>
  <si>
    <t xml:space="preserve">Investigações por Raça </t>
  </si>
  <si>
    <t>Mês da Notificação</t>
  </si>
  <si>
    <t>Janeiro</t>
  </si>
  <si>
    <t>Fevereiro</t>
  </si>
  <si>
    <t>Marco</t>
  </si>
  <si>
    <t>Julho</t>
  </si>
  <si>
    <t>Agosto</t>
  </si>
  <si>
    <t>Setembro</t>
  </si>
  <si>
    <t>Outubro</t>
  </si>
  <si>
    <t>Novembro</t>
  </si>
  <si>
    <t>Dezembro</t>
  </si>
  <si>
    <t>Sexo</t>
  </si>
  <si>
    <t>Em Branco</t>
  </si>
  <si>
    <t>Ignorado</t>
  </si>
  <si>
    <t>Faixa Etária ST</t>
  </si>
  <si>
    <t>&lt; 1 ano</t>
  </si>
  <si>
    <t>1 a 4 anos</t>
  </si>
  <si>
    <t>5 a 9 anos</t>
  </si>
  <si>
    <t>10 a 14 anos</t>
  </si>
  <si>
    <t>15 a 17 anos</t>
  </si>
  <si>
    <t>70 a 79 anos</t>
  </si>
  <si>
    <t>80 anos e mais</t>
  </si>
  <si>
    <t>Indigena</t>
  </si>
  <si>
    <t>Analfabeto</t>
  </si>
  <si>
    <t>4ª série completa do EF</t>
  </si>
  <si>
    <t>Ensino fundamental completo</t>
  </si>
  <si>
    <t>Regime de Tratamento</t>
  </si>
  <si>
    <t>Ambulatorial</t>
  </si>
  <si>
    <t>Evolução do Caso</t>
  </si>
  <si>
    <t>Incapacidade parcial permanente</t>
  </si>
  <si>
    <t>Incapacidade total permanente</t>
  </si>
  <si>
    <t>Óbito pelo acidente</t>
  </si>
  <si>
    <t>Óbito por outras causas</t>
  </si>
  <si>
    <t>Emissão de CAT</t>
  </si>
  <si>
    <t>Situação Mercado Trabalho</t>
  </si>
  <si>
    <t>Aposentado</t>
  </si>
  <si>
    <t>Desempregado</t>
  </si>
  <si>
    <t>Trab. avulso</t>
  </si>
  <si>
    <t>Empregador</t>
  </si>
  <si>
    <t>NRS Reg Saúde Mun Not</t>
  </si>
  <si>
    <t>NRS Centro-Leste</t>
  </si>
  <si>
    <t>...Região de Saúde de Feira de Santana</t>
  </si>
  <si>
    <t>......Amélia Rodrigues</t>
  </si>
  <si>
    <t>......Anguera</t>
  </si>
  <si>
    <t>......Antônio Cardoso</t>
  </si>
  <si>
    <t>......Baixa Grande</t>
  </si>
  <si>
    <t>......Candeal</t>
  </si>
  <si>
    <t>......Capela do Alto Alegre</t>
  </si>
  <si>
    <t>......Conceição do Jacuípe</t>
  </si>
  <si>
    <t>......Coração de Maria</t>
  </si>
  <si>
    <t>......Feira de Santana</t>
  </si>
  <si>
    <t>......Gavião</t>
  </si>
  <si>
    <t>......Ichu</t>
  </si>
  <si>
    <t>......Ipecaetá</t>
  </si>
  <si>
    <t>......Ipirá</t>
  </si>
  <si>
    <t>......Irará</t>
  </si>
  <si>
    <t>......Mundo Novo</t>
  </si>
  <si>
    <t>......Nova Fátima</t>
  </si>
  <si>
    <t>......Pé de Serra</t>
  </si>
  <si>
    <t>......Pintadas</t>
  </si>
  <si>
    <t>......Rafael Jambeiro</t>
  </si>
  <si>
    <t>......Riachão do Jacuípe</t>
  </si>
  <si>
    <t>......Santa Bárbara</t>
  </si>
  <si>
    <t>......Santanópolis</t>
  </si>
  <si>
    <t>......Santo Estêvão</t>
  </si>
  <si>
    <t>......São Gonçalo dos Campos</t>
  </si>
  <si>
    <t>......Serra Preta</t>
  </si>
  <si>
    <t>......Tanquinho</t>
  </si>
  <si>
    <t>......Teodoro Sampaio</t>
  </si>
  <si>
    <t>......Terra Nova</t>
  </si>
  <si>
    <t>...Região de Saúde de Itaberaba</t>
  </si>
  <si>
    <t>......Andaraí</t>
  </si>
  <si>
    <t>......Boa Vista do Tupim</t>
  </si>
  <si>
    <t>......Bonito</t>
  </si>
  <si>
    <t>......Iaçu</t>
  </si>
  <si>
    <t>......Ibiquera</t>
  </si>
  <si>
    <t>......Itaberaba</t>
  </si>
  <si>
    <t>......Itaeté</t>
  </si>
  <si>
    <t>......Lajedinho</t>
  </si>
  <si>
    <t>......Macajuba</t>
  </si>
  <si>
    <t>......Marcionílio Souza</t>
  </si>
  <si>
    <t>......Nova Redenção</t>
  </si>
  <si>
    <t>......Ruy Barbosa</t>
  </si>
  <si>
    <t>......Utinga</t>
  </si>
  <si>
    <t>......Wagner</t>
  </si>
  <si>
    <t>...Região de Saúde de Seabra</t>
  </si>
  <si>
    <t>......Abaíra</t>
  </si>
  <si>
    <t>......Boninal</t>
  </si>
  <si>
    <t>......Ibitiara</t>
  </si>
  <si>
    <t>......Iraquara</t>
  </si>
  <si>
    <t>......Lençóis</t>
  </si>
  <si>
    <t>......Mucugê</t>
  </si>
  <si>
    <t>......Novo Horizonte</t>
  </si>
  <si>
    <t>......Palmeiras</t>
  </si>
  <si>
    <t>......Piatã</t>
  </si>
  <si>
    <t>......Seabra</t>
  </si>
  <si>
    <t>......Souto Soares</t>
  </si>
  <si>
    <t>...Região de Saúde de Serrinha</t>
  </si>
  <si>
    <t>......Água Fria</t>
  </si>
  <si>
    <t>......Araci</t>
  </si>
  <si>
    <t>......Barrocas</t>
  </si>
  <si>
    <t>......Biritinga</t>
  </si>
  <si>
    <t>......Cansanção</t>
  </si>
  <si>
    <t>......Conceição do Coité</t>
  </si>
  <si>
    <t>......Euclides da Cunha</t>
  </si>
  <si>
    <t>......Lamarão</t>
  </si>
  <si>
    <t>......Monte Santo</t>
  </si>
  <si>
    <t>......Nordestina</t>
  </si>
  <si>
    <t>......Queimadas</t>
  </si>
  <si>
    <t>......Quijingue</t>
  </si>
  <si>
    <t>......Retirolândia</t>
  </si>
  <si>
    <t>......Santaluz</t>
  </si>
  <si>
    <t>......São Domingos</t>
  </si>
  <si>
    <t>......Serrinha</t>
  </si>
  <si>
    <t>......Teofilândia</t>
  </si>
  <si>
    <t>......Tucano</t>
  </si>
  <si>
    <t>......Valente</t>
  </si>
  <si>
    <t>NRS Centro-Norte</t>
  </si>
  <si>
    <t>...Região de Saúde de Irecê</t>
  </si>
  <si>
    <t>......América Dourada</t>
  </si>
  <si>
    <t>......Barra do Mendes</t>
  </si>
  <si>
    <t>......Barro Alto</t>
  </si>
  <si>
    <t>......Cafarnaum</t>
  </si>
  <si>
    <t>......Canarana</t>
  </si>
  <si>
    <t>......Central</t>
  </si>
  <si>
    <t>......Gentio do Ouro</t>
  </si>
  <si>
    <t>......Ibipeba</t>
  </si>
  <si>
    <t>......Ibititá</t>
  </si>
  <si>
    <t>......Irecê</t>
  </si>
  <si>
    <t>......Itaguaçu da Bahia</t>
  </si>
  <si>
    <t>......João Dourado</t>
  </si>
  <si>
    <t>......Jussara</t>
  </si>
  <si>
    <t>......Lapão</t>
  </si>
  <si>
    <t>......Mulungu do Morro</t>
  </si>
  <si>
    <t>......Presidente Dutra</t>
  </si>
  <si>
    <t>......São Gabriel</t>
  </si>
  <si>
    <t>......Uibaí</t>
  </si>
  <si>
    <t>......Xique-Xique</t>
  </si>
  <si>
    <t>...Região de Saúde de Jacobina</t>
  </si>
  <si>
    <t>......Caém</t>
  </si>
  <si>
    <t>......Caldeirão Grande</t>
  </si>
  <si>
    <t>......Capim Grosso</t>
  </si>
  <si>
    <t>......Jacobina</t>
  </si>
  <si>
    <t>......Mairi</t>
  </si>
  <si>
    <t>......Miguel Calmon</t>
  </si>
  <si>
    <t>......Mirangaba</t>
  </si>
  <si>
    <t>......Morro do Chapéu</t>
  </si>
  <si>
    <t>......Ourolândia</t>
  </si>
  <si>
    <t>......Piritiba</t>
  </si>
  <si>
    <t>......Quixabeira</t>
  </si>
  <si>
    <t>......São José do Jacuípe</t>
  </si>
  <si>
    <t>......Saúde</t>
  </si>
  <si>
    <t>......Serrolândia</t>
  </si>
  <si>
    <t>......Tapiramutá</t>
  </si>
  <si>
    <t>......Umburanas</t>
  </si>
  <si>
    <t>......Várzea da Roça</t>
  </si>
  <si>
    <t>......Várzea do Poço</t>
  </si>
  <si>
    <t>......Várzea Nova</t>
  </si>
  <si>
    <t>NRS Extremo Sul</t>
  </si>
  <si>
    <t>...Região de Saúde de Porto Seguro</t>
  </si>
  <si>
    <t>......Belmonte</t>
  </si>
  <si>
    <t>......Eunápolis</t>
  </si>
  <si>
    <t>......Guaratinga</t>
  </si>
  <si>
    <t>......Itabela</t>
  </si>
  <si>
    <t>......Itagimirim</t>
  </si>
  <si>
    <t>......Itapebi</t>
  </si>
  <si>
    <t>......Porto Seguro</t>
  </si>
  <si>
    <t>......Santa Cruz Cabrália</t>
  </si>
  <si>
    <t>...Região de Saúde de Teixeira de Freitas</t>
  </si>
  <si>
    <t>......Alcobaça</t>
  </si>
  <si>
    <t>......Caravelas</t>
  </si>
  <si>
    <t>......Ibirapuã</t>
  </si>
  <si>
    <t>......Itamaraju</t>
  </si>
  <si>
    <t>......Itanhém</t>
  </si>
  <si>
    <t>......Jucuruçu</t>
  </si>
  <si>
    <t>......Lajedão</t>
  </si>
  <si>
    <t>......Medeiros Neto</t>
  </si>
  <si>
    <t>......Mucuri</t>
  </si>
  <si>
    <t>......Nova Viçosa</t>
  </si>
  <si>
    <t>......Prado</t>
  </si>
  <si>
    <t>......Teixeira de Freitas</t>
  </si>
  <si>
    <t>......Vereda</t>
  </si>
  <si>
    <t>NRS Leste</t>
  </si>
  <si>
    <t>...Região de Saúde de Camaçari</t>
  </si>
  <si>
    <t>......Camaçari</t>
  </si>
  <si>
    <t>......Conde</t>
  </si>
  <si>
    <t>......Dias D'Ávila</t>
  </si>
  <si>
    <t>......Mata de São João</t>
  </si>
  <si>
    <t>......Pojuca</t>
  </si>
  <si>
    <t>......Simões Filho</t>
  </si>
  <si>
    <t>...Região de Saúde de Cruz das Almas</t>
  </si>
  <si>
    <t>......Cabaceiras do Paraguaçu</t>
  </si>
  <si>
    <t>......Cachoeira</t>
  </si>
  <si>
    <t>......Conceição da Feira</t>
  </si>
  <si>
    <t>......Cruz das Almas</t>
  </si>
  <si>
    <t>......Governador Mangabeira</t>
  </si>
  <si>
    <t>......Maragogipe</t>
  </si>
  <si>
    <t>......Muritiba</t>
  </si>
  <si>
    <t>......São Félix</t>
  </si>
  <si>
    <t>......Sapeaçu</t>
  </si>
  <si>
    <t>...Região de Saúde de Salvador</t>
  </si>
  <si>
    <t>......Candeias</t>
  </si>
  <si>
    <t>......Itaparica</t>
  </si>
  <si>
    <t>......Lauro de Freitas</t>
  </si>
  <si>
    <t>......Madre de Deus</t>
  </si>
  <si>
    <t>......Salvador</t>
  </si>
  <si>
    <t>......Santo Amaro</t>
  </si>
  <si>
    <t>......São Francisco do Conde</t>
  </si>
  <si>
    <t>......São Sebastião do Passé</t>
  </si>
  <si>
    <t>......Saubara</t>
  </si>
  <si>
    <t>......Vera Cruz</t>
  </si>
  <si>
    <t>...Região de Saúde de Santo Antônio de Jesus</t>
  </si>
  <si>
    <t>......Amargosa</t>
  </si>
  <si>
    <t>......Aratuípe</t>
  </si>
  <si>
    <t>......Castro Alves</t>
  </si>
  <si>
    <t>......Conceição do Almeida</t>
  </si>
  <si>
    <t>......Dom Macedo Costa</t>
  </si>
  <si>
    <t>......Elísio Medrado</t>
  </si>
  <si>
    <t>......Itatim</t>
  </si>
  <si>
    <t>......Jaguaripe</t>
  </si>
  <si>
    <t>......Jiquiriçá</t>
  </si>
  <si>
    <t>......Laje</t>
  </si>
  <si>
    <t>......Milagres</t>
  </si>
  <si>
    <t>......Muniz Ferreira</t>
  </si>
  <si>
    <t>......Mutuípe</t>
  </si>
  <si>
    <t>......Nazaré</t>
  </si>
  <si>
    <t>......Presidente Tancredo Neves</t>
  </si>
  <si>
    <t>......Salinas da Margarida</t>
  </si>
  <si>
    <t>......Santa Teresinha</t>
  </si>
  <si>
    <t>......São Felipe</t>
  </si>
  <si>
    <t>......São Miguel das Matas</t>
  </si>
  <si>
    <t>......Ubaíra</t>
  </si>
  <si>
    <t>......Varzedo</t>
  </si>
  <si>
    <t>......Santo Antônio de Jesus</t>
  </si>
  <si>
    <t>NRS Nordeste</t>
  </si>
  <si>
    <t>...Região de Saúde de Alagoinhas</t>
  </si>
  <si>
    <t>......Acajutiba</t>
  </si>
  <si>
    <t>......Alagoinhas</t>
  </si>
  <si>
    <t>......Aporá</t>
  </si>
  <si>
    <t>......Araçás</t>
  </si>
  <si>
    <t>......Aramari</t>
  </si>
  <si>
    <t>......Cardeal da Silva</t>
  </si>
  <si>
    <t>......Catu</t>
  </si>
  <si>
    <t>......Crisópolis</t>
  </si>
  <si>
    <t>......Entre Rios</t>
  </si>
  <si>
    <t>......Esplanada</t>
  </si>
  <si>
    <t>......Inhambupe</t>
  </si>
  <si>
    <t>......Itanagra</t>
  </si>
  <si>
    <t>......Itapicuru</t>
  </si>
  <si>
    <t>......Jandaíra</t>
  </si>
  <si>
    <t>......Ouriçangas</t>
  </si>
  <si>
    <t>......Pedrão</t>
  </si>
  <si>
    <t>......Rio Real</t>
  </si>
  <si>
    <t>......Sátiro Dias</t>
  </si>
  <si>
    <t>...Região de Saúde de Ribeira do Pombal</t>
  </si>
  <si>
    <t>......Adustina</t>
  </si>
  <si>
    <t>......Antas</t>
  </si>
  <si>
    <t>......Banzaê</t>
  </si>
  <si>
    <t>......Cícero Dantas</t>
  </si>
  <si>
    <t>......Cipó</t>
  </si>
  <si>
    <t>......Coronel João Sá</t>
  </si>
  <si>
    <t>......Fátima</t>
  </si>
  <si>
    <t>......Heliópolis</t>
  </si>
  <si>
    <t>......Nova Soure</t>
  </si>
  <si>
    <t>......Novo Triunfo</t>
  </si>
  <si>
    <t>......Olindina</t>
  </si>
  <si>
    <t>......Paripiranga</t>
  </si>
  <si>
    <t>......Ribeira do Amparo</t>
  </si>
  <si>
    <t>......Ribeira do Pombal</t>
  </si>
  <si>
    <t>......Sítio do Quinto</t>
  </si>
  <si>
    <t>NRS Norte</t>
  </si>
  <si>
    <t>...Região de Saúde de Juazeiro</t>
  </si>
  <si>
    <t>......Campo Alegre de Lourdes</t>
  </si>
  <si>
    <t>......Canudos</t>
  </si>
  <si>
    <t>......Casa Nova</t>
  </si>
  <si>
    <t>......Curaçá</t>
  </si>
  <si>
    <t>......Juazeiro</t>
  </si>
  <si>
    <t>......Pilão Arcado</t>
  </si>
  <si>
    <t>......Remanso</t>
  </si>
  <si>
    <t>......Sento Sé</t>
  </si>
  <si>
    <t>......Sobradinho</t>
  </si>
  <si>
    <t>......Uauá</t>
  </si>
  <si>
    <t>...Região de Saúde de Paulo Afonso</t>
  </si>
  <si>
    <t>.......Abaré</t>
  </si>
  <si>
    <t>.......Chorrochó</t>
  </si>
  <si>
    <t>.......Glória</t>
  </si>
  <si>
    <t>.......Jeremoabo</t>
  </si>
  <si>
    <t>.......Macururé</t>
  </si>
  <si>
    <t>.......Paulo Afonso</t>
  </si>
  <si>
    <t>.......Pedro Alexandre</t>
  </si>
  <si>
    <t>.......Rodelas</t>
  </si>
  <si>
    <t>.......Santa Brígida</t>
  </si>
  <si>
    <t>...Região de Saúde de Senhor do Bonfim</t>
  </si>
  <si>
    <t>......Andorinha</t>
  </si>
  <si>
    <t>......Antônio Gonçalves</t>
  </si>
  <si>
    <t>......Campo Formoso</t>
  </si>
  <si>
    <t>......Filadélfia</t>
  </si>
  <si>
    <t>......Itiúba</t>
  </si>
  <si>
    <t>......Jaguarari</t>
  </si>
  <si>
    <t>......Pindobaçu</t>
  </si>
  <si>
    <t>......Ponto Novo</t>
  </si>
  <si>
    <t>......Senhor do Bonfim</t>
  </si>
  <si>
    <t>NRS Oeste</t>
  </si>
  <si>
    <t>...Região de Saúde de Barreiras</t>
  </si>
  <si>
    <t>......Angical</t>
  </si>
  <si>
    <t>......Baianópolis</t>
  </si>
  <si>
    <t>......Barreiras</t>
  </si>
  <si>
    <t>......Brejolândia</t>
  </si>
  <si>
    <t>......Catolândia</t>
  </si>
  <si>
    <t>......Cotegipe</t>
  </si>
  <si>
    <t>......Cristópolis</t>
  </si>
  <si>
    <t>......Formosa do Rio Preto</t>
  </si>
  <si>
    <t>......Luís Eduardo Magalhães</t>
  </si>
  <si>
    <t>......Mansidão</t>
  </si>
  <si>
    <t>......Riachão das Neves</t>
  </si>
  <si>
    <t>......Santa Rita de Cássia</t>
  </si>
  <si>
    <t>......São Desidério</t>
  </si>
  <si>
    <t>......Tabocas do Brejo Velho</t>
  </si>
  <si>
    <t>......Wanderley</t>
  </si>
  <si>
    <t>...Região de Saúde de Ibotirama</t>
  </si>
  <si>
    <t>......Barra</t>
  </si>
  <si>
    <t>......Brotas de Macaúbas</t>
  </si>
  <si>
    <t>......Buritirama</t>
  </si>
  <si>
    <t>......Ibotirama</t>
  </si>
  <si>
    <t>......Ipupiara</t>
  </si>
  <si>
    <t>......Morpará</t>
  </si>
  <si>
    <t>......Muquém de São Francisco</t>
  </si>
  <si>
    <t>......Oliveira dos Brejinhos</t>
  </si>
  <si>
    <t>......Paratinga</t>
  </si>
  <si>
    <t>...Região de Saúde de Santa Maria da Vitória</t>
  </si>
  <si>
    <t>......Bom Jesus da Lapa</t>
  </si>
  <si>
    <t>......Canápolis</t>
  </si>
  <si>
    <t>......Cocos</t>
  </si>
  <si>
    <t>......Coribe</t>
  </si>
  <si>
    <t>......Correntina</t>
  </si>
  <si>
    <t>......Jaborandi</t>
  </si>
  <si>
    <t>......Santa Maria da Vitória</t>
  </si>
  <si>
    <t>......Santana</t>
  </si>
  <si>
    <t>......São Félix do Coribe</t>
  </si>
  <si>
    <t>......Serra do Ramalho</t>
  </si>
  <si>
    <t>......Serra Dourada</t>
  </si>
  <si>
    <t>......Sítio do Mato</t>
  </si>
  <si>
    <t>NRS Sudoeste</t>
  </si>
  <si>
    <t>...Região de Saúde de Brumado</t>
  </si>
  <si>
    <t>......Aracatu</t>
  </si>
  <si>
    <t>......Barra da Estiva</t>
  </si>
  <si>
    <t>......Boquira</t>
  </si>
  <si>
    <t>......Botuporã</t>
  </si>
  <si>
    <t>......Brumado</t>
  </si>
  <si>
    <t>......Caturama</t>
  </si>
  <si>
    <t>......Contendas do Sincorá</t>
  </si>
  <si>
    <t>......Dom Basílio</t>
  </si>
  <si>
    <t>......Érico Cardoso</t>
  </si>
  <si>
    <t>......Guajeru</t>
  </si>
  <si>
    <t>......Ibicoara</t>
  </si>
  <si>
    <t>......Ibipitanga</t>
  </si>
  <si>
    <t>......Ituaçu</t>
  </si>
  <si>
    <t>......Jussiape</t>
  </si>
  <si>
    <t>......Livramento de Nossa Senhora</t>
  </si>
  <si>
    <t>......Macaúbas</t>
  </si>
  <si>
    <t>......Malhada de Pedras</t>
  </si>
  <si>
    <t>......Paramirim</t>
  </si>
  <si>
    <t>......Rio de Contas</t>
  </si>
  <si>
    <t>......Rio do Pires</t>
  </si>
  <si>
    <t>......Tanhaçu</t>
  </si>
  <si>
    <t>...Região de Saúde de Guanambi</t>
  </si>
  <si>
    <t>......Caculé</t>
  </si>
  <si>
    <t>......Caetité</t>
  </si>
  <si>
    <t>......Candiba</t>
  </si>
  <si>
    <t>......Carinhanha</t>
  </si>
  <si>
    <t>......Feira da Mata</t>
  </si>
  <si>
    <t>......Guanambi</t>
  </si>
  <si>
    <t>......Ibiassucê</t>
  </si>
  <si>
    <t>......Igaporã</t>
  </si>
  <si>
    <t>......Iuiú</t>
  </si>
  <si>
    <t>......Jacaraci</t>
  </si>
  <si>
    <t>......Lagoa Real</t>
  </si>
  <si>
    <t>......Licínio de Almeida</t>
  </si>
  <si>
    <t>......Malhada</t>
  </si>
  <si>
    <t>......Matina</t>
  </si>
  <si>
    <t>......Mortugaba</t>
  </si>
  <si>
    <t>......Palmas de Monte Alto</t>
  </si>
  <si>
    <t>......Pindaí</t>
  </si>
  <si>
    <t>......Riacho de Santana</t>
  </si>
  <si>
    <t>......Rio do Antônio</t>
  </si>
  <si>
    <t>......Sebastião Laranjeiras</t>
  </si>
  <si>
    <t>......Tanque Novo</t>
  </si>
  <si>
    <t>......Urandi</t>
  </si>
  <si>
    <t>...Região de Saúde de Itapetinga</t>
  </si>
  <si>
    <t>......Caatiba</t>
  </si>
  <si>
    <t>......Firmino Alves</t>
  </si>
  <si>
    <t>......Ibicuí</t>
  </si>
  <si>
    <t>......Iguaí</t>
  </si>
  <si>
    <t>......Itambé</t>
  </si>
  <si>
    <t>......Itapetinga</t>
  </si>
  <si>
    <t>......Itarantim</t>
  </si>
  <si>
    <t>......Itororó</t>
  </si>
  <si>
    <t>......Macarani</t>
  </si>
  <si>
    <t>......Maiquinique</t>
  </si>
  <si>
    <t>......Nova Canaã</t>
  </si>
  <si>
    <t>......Potiraguá</t>
  </si>
  <si>
    <t>...Região de Saúde de Vitória da Conquista</t>
  </si>
  <si>
    <t>......Anagé</t>
  </si>
  <si>
    <t>......Barra do Choça</t>
  </si>
  <si>
    <t>......Belo Campo</t>
  </si>
  <si>
    <t>......Bom Jesus da Serra</t>
  </si>
  <si>
    <t>......Caetanos</t>
  </si>
  <si>
    <t>......Cândido Sales</t>
  </si>
  <si>
    <t>......Caraíbas</t>
  </si>
  <si>
    <t>......Condeúba</t>
  </si>
  <si>
    <t>......Cordeiros</t>
  </si>
  <si>
    <t>......Encruzilhada</t>
  </si>
  <si>
    <t>......Maetinga</t>
  </si>
  <si>
    <t>......Mirante</t>
  </si>
  <si>
    <t>......Piripá</t>
  </si>
  <si>
    <t>......Planalto</t>
  </si>
  <si>
    <t>......Poções</t>
  </si>
  <si>
    <t>......Presidente Jânio Quadros</t>
  </si>
  <si>
    <t>......Ribeirão do Largo</t>
  </si>
  <si>
    <t>......Tremedal</t>
  </si>
  <si>
    <t>......Vitória da Conquista</t>
  </si>
  <si>
    <t>NRS Sul</t>
  </si>
  <si>
    <t>...Região de Saúde de Ilhéus</t>
  </si>
  <si>
    <t>......Arataca</t>
  </si>
  <si>
    <t>......Canavieiras</t>
  </si>
  <si>
    <t>......Ilhéus</t>
  </si>
  <si>
    <t>......Itacaré</t>
  </si>
  <si>
    <t>......Mascote</t>
  </si>
  <si>
    <t>......Santa Luzia</t>
  </si>
  <si>
    <t>......Una</t>
  </si>
  <si>
    <t>......Uruçuca</t>
  </si>
  <si>
    <t>...Região de Saúde de Itabuna</t>
  </si>
  <si>
    <t>......Almadina</t>
  </si>
  <si>
    <t>......Aurelino Leal</t>
  </si>
  <si>
    <t>......Barro Preto</t>
  </si>
  <si>
    <t>......Buerarema</t>
  </si>
  <si>
    <t>......Camacan</t>
  </si>
  <si>
    <t>......Coaraci</t>
  </si>
  <si>
    <t>......Floresta Azul</t>
  </si>
  <si>
    <t>......Gongogi</t>
  </si>
  <si>
    <t>......Ibicaraí</t>
  </si>
  <si>
    <t>......Ibirapitanga</t>
  </si>
  <si>
    <t>......Itabuna</t>
  </si>
  <si>
    <t>......Itaju do Colônia</t>
  </si>
  <si>
    <t>......Itajuípe</t>
  </si>
  <si>
    <t>......Itapé</t>
  </si>
  <si>
    <t>......Itapitanga</t>
  </si>
  <si>
    <t>......Jussari</t>
  </si>
  <si>
    <t>......Maraú</t>
  </si>
  <si>
    <t>......Pau Brasil</t>
  </si>
  <si>
    <t>......Santa Cruz da Vitória</t>
  </si>
  <si>
    <t>......São José da Vitória</t>
  </si>
  <si>
    <t>......Ubaitaba</t>
  </si>
  <si>
    <t>......Ubatã</t>
  </si>
  <si>
    <t>...Região de Saúde de Jequié</t>
  </si>
  <si>
    <t>......Aiquara</t>
  </si>
  <si>
    <t>......Apuarema</t>
  </si>
  <si>
    <t>......Barra do Rocha</t>
  </si>
  <si>
    <t>......Boa Nova</t>
  </si>
  <si>
    <t>......Brejões</t>
  </si>
  <si>
    <t>......Cravolândia</t>
  </si>
  <si>
    <t>......Dário Meira</t>
  </si>
  <si>
    <t>......Ibirataia</t>
  </si>
  <si>
    <t>......Ipiaú</t>
  </si>
  <si>
    <t>......Irajuba</t>
  </si>
  <si>
    <t>......Iramaia</t>
  </si>
  <si>
    <t>......Itagi</t>
  </si>
  <si>
    <t>......Itagibá</t>
  </si>
  <si>
    <t>......Itamari</t>
  </si>
  <si>
    <t>......Itaquara</t>
  </si>
  <si>
    <t>......Itiruçu</t>
  </si>
  <si>
    <t>......Jaguaquara</t>
  </si>
  <si>
    <t>......Jequié</t>
  </si>
  <si>
    <t>......Jitaúna</t>
  </si>
  <si>
    <t>......Lafaiete Coutinho</t>
  </si>
  <si>
    <t>......Lajedo do Tabocal</t>
  </si>
  <si>
    <t>......Manoel Vitorino</t>
  </si>
  <si>
    <t>......Maracás</t>
  </si>
  <si>
    <t>......Nova Itarana</t>
  </si>
  <si>
    <t>......Planaltino</t>
  </si>
  <si>
    <t>......Santa Inês</t>
  </si>
  <si>
    <t>...Região de Saúde de Valença</t>
  </si>
  <si>
    <t>......Cairu</t>
  </si>
  <si>
    <t>......Camamu</t>
  </si>
  <si>
    <t>......Gandu</t>
  </si>
  <si>
    <t>......Igrapiúna</t>
  </si>
  <si>
    <t>......Ituberá</t>
  </si>
  <si>
    <t>......Nilo Peçanha</t>
  </si>
  <si>
    <t>......Nova Ibiá</t>
  </si>
  <si>
    <t>......Piraí do Norte</t>
  </si>
  <si>
    <t>......Taperoá</t>
  </si>
  <si>
    <t>......Teolândia</t>
  </si>
  <si>
    <t>......Valença</t>
  </si>
  <si>
    <t>......Wenceslau Guimarães</t>
  </si>
  <si>
    <t>Município ignorado</t>
  </si>
  <si>
    <t>NRS Reg Saúde Mun Res</t>
  </si>
  <si>
    <t>290010 Abaíra</t>
  </si>
  <si>
    <t>290020 Abaré</t>
  </si>
  <si>
    <t>290030 Acajutiba</t>
  </si>
  <si>
    <t>290035 Adustina</t>
  </si>
  <si>
    <t>290040 Água Fria</t>
  </si>
  <si>
    <t>290060 Aiquara</t>
  </si>
  <si>
    <t>290070 Alagoinhas</t>
  </si>
  <si>
    <t>290080 Alcobaça</t>
  </si>
  <si>
    <t>290090 Almadina</t>
  </si>
  <si>
    <t>290100 Amargosa</t>
  </si>
  <si>
    <t>290110 Amélia Rodrigues</t>
  </si>
  <si>
    <t>290115 América Dourada</t>
  </si>
  <si>
    <t>290120 Anagé</t>
  </si>
  <si>
    <t>290130 Andaraí</t>
  </si>
  <si>
    <t>290135 Andorinha</t>
  </si>
  <si>
    <t>290140 Angical</t>
  </si>
  <si>
    <t>290150 Anguera</t>
  </si>
  <si>
    <t>290160 Antas</t>
  </si>
  <si>
    <t>290170 Antônio Cardoso</t>
  </si>
  <si>
    <t>290180 Antônio Gonçalves</t>
  </si>
  <si>
    <t>290190 Aporá</t>
  </si>
  <si>
    <t>290195 Apuarema</t>
  </si>
  <si>
    <t>290205 Araças</t>
  </si>
  <si>
    <t>290200 Aracatu</t>
  </si>
  <si>
    <t>290210 Araci</t>
  </si>
  <si>
    <t>290220 Aramari</t>
  </si>
  <si>
    <t>290225 Arataca</t>
  </si>
  <si>
    <t>290230 Aratuípe</t>
  </si>
  <si>
    <t>290240 Aurelino Leal</t>
  </si>
  <si>
    <t>290250 Baianópolis</t>
  </si>
  <si>
    <t>290260 Baixa Grande</t>
  </si>
  <si>
    <t>290265 Banzaê</t>
  </si>
  <si>
    <t>290270 Barra</t>
  </si>
  <si>
    <t>290280 Barra da Estiva</t>
  </si>
  <si>
    <t>290290 Barra do Choça</t>
  </si>
  <si>
    <t>290300 Barra do Mendes</t>
  </si>
  <si>
    <t>290310 Barra do Rocha</t>
  </si>
  <si>
    <t>290320 Barreiras</t>
  </si>
  <si>
    <t>290323 Barro Alto</t>
  </si>
  <si>
    <t>290330 Barro Preto</t>
  </si>
  <si>
    <t>290327 Barrocas</t>
  </si>
  <si>
    <t>290340 Belmonte</t>
  </si>
  <si>
    <t>290350 Belo Campo</t>
  </si>
  <si>
    <t>290360 Biritinga</t>
  </si>
  <si>
    <t>290370 Boa Nova</t>
  </si>
  <si>
    <t>290380 Boa Vista do Tupim</t>
  </si>
  <si>
    <t>290390 Bom Jesus da Lapa</t>
  </si>
  <si>
    <t>290395 Bom Jesus da Serra</t>
  </si>
  <si>
    <t>290400 Boninal</t>
  </si>
  <si>
    <t>290405 Bonito</t>
  </si>
  <si>
    <t>290410 Boquira</t>
  </si>
  <si>
    <t>290420 Botuporã</t>
  </si>
  <si>
    <t>290430 Brejões</t>
  </si>
  <si>
    <t>290440 Brejolândia</t>
  </si>
  <si>
    <t>290450 Brotas de Macaúbas</t>
  </si>
  <si>
    <t>290460 Brumado</t>
  </si>
  <si>
    <t>290470 Buerarema</t>
  </si>
  <si>
    <t>290475 Buritirama</t>
  </si>
  <si>
    <t>290480 Caatiba</t>
  </si>
  <si>
    <t>290485 Cabaceiras do Paraguaçu</t>
  </si>
  <si>
    <t>290490 Cachoeira</t>
  </si>
  <si>
    <t>290500 Caculé</t>
  </si>
  <si>
    <t>290510 Caém</t>
  </si>
  <si>
    <t>290515 Caetanos</t>
  </si>
  <si>
    <t>290520 Caetité</t>
  </si>
  <si>
    <t>290530 Cafarnaum</t>
  </si>
  <si>
    <t>290540 Cairu</t>
  </si>
  <si>
    <t>290550 Caldeirão Grande</t>
  </si>
  <si>
    <t>290560 Camacan</t>
  </si>
  <si>
    <t>290570 Camaçari</t>
  </si>
  <si>
    <t>290580 Camamu</t>
  </si>
  <si>
    <t>290590 Campo Alegre de Lourdes</t>
  </si>
  <si>
    <t>290600 Campo Formoso</t>
  </si>
  <si>
    <t>290610 Canápolis</t>
  </si>
  <si>
    <t>290620 Canarana</t>
  </si>
  <si>
    <t>290630 Canavieiras</t>
  </si>
  <si>
    <t>290640 Candeal</t>
  </si>
  <si>
    <t>290650 Candeias</t>
  </si>
  <si>
    <t>290660 Candiba</t>
  </si>
  <si>
    <t>290670 Cândido Sales</t>
  </si>
  <si>
    <t>290680 Cansanção</t>
  </si>
  <si>
    <t>290682 Canudos</t>
  </si>
  <si>
    <t>290685 Capela do Alto Alegre</t>
  </si>
  <si>
    <t>290689 Caraíbas</t>
  </si>
  <si>
    <t>290690 Caravelas</t>
  </si>
  <si>
    <t>290700 Cardeal da Silva</t>
  </si>
  <si>
    <t>290710 Carinhanha</t>
  </si>
  <si>
    <t>290720 Casa Nova</t>
  </si>
  <si>
    <t>290730 Castro Alves</t>
  </si>
  <si>
    <t>290740 Catolândia</t>
  </si>
  <si>
    <t>290750 Catu</t>
  </si>
  <si>
    <t>290755 Caturama</t>
  </si>
  <si>
    <t>290760 Central</t>
  </si>
  <si>
    <t>290770 Chorrochó</t>
  </si>
  <si>
    <t>290780 Cícero Dantas</t>
  </si>
  <si>
    <t>290790 Cipó</t>
  </si>
  <si>
    <t>290800 Coaraci</t>
  </si>
  <si>
    <t>290810 Cocos</t>
  </si>
  <si>
    <t>290820 Conceição da Feira</t>
  </si>
  <si>
    <t>290840 Conceição do Coité</t>
  </si>
  <si>
    <t>290850 Conceição do Jacuípe</t>
  </si>
  <si>
    <t>290860 Conde</t>
  </si>
  <si>
    <t>290870 Condeúba</t>
  </si>
  <si>
    <t>290880 Contendas do Sincorá</t>
  </si>
  <si>
    <t>290890 Coração de Maria</t>
  </si>
  <si>
    <t>290900 Cordeiros</t>
  </si>
  <si>
    <t>290910 Coribe</t>
  </si>
  <si>
    <t>290920 Coronel João Sá</t>
  </si>
  <si>
    <t>290930 Correntina</t>
  </si>
  <si>
    <t>290940 Cotegipe</t>
  </si>
  <si>
    <t>290950 Cravolândia</t>
  </si>
  <si>
    <t>290960 Crisópolis</t>
  </si>
  <si>
    <t>290970 Cristópolis</t>
  </si>
  <si>
    <t>290980 Cruz das Almas</t>
  </si>
  <si>
    <t>290990 Curaçá</t>
  </si>
  <si>
    <t>291000 Dário Meira</t>
  </si>
  <si>
    <t>291005 Dias d'Ávila</t>
  </si>
  <si>
    <t>291010 Dom Basílio</t>
  </si>
  <si>
    <t>291020 Dom Macedo Costa</t>
  </si>
  <si>
    <t>291030 Elísio Medrado</t>
  </si>
  <si>
    <t>291040 Encruzilhada</t>
  </si>
  <si>
    <t>291050 Entre Rios</t>
  </si>
  <si>
    <t>290050 Érico Cardoso</t>
  </si>
  <si>
    <t>291060 Esplanada</t>
  </si>
  <si>
    <t>291070 Euclides da Cunha</t>
  </si>
  <si>
    <t>291072 Eunápolis</t>
  </si>
  <si>
    <t>291075 Fátima</t>
  </si>
  <si>
    <t>291077 Feira da Mata</t>
  </si>
  <si>
    <t>291080 Feira de Santana</t>
  </si>
  <si>
    <t>291085 Filadélfia</t>
  </si>
  <si>
    <t>291090 Firmino Alves</t>
  </si>
  <si>
    <t>291100 Floresta Azul</t>
  </si>
  <si>
    <t>291110 Formosa do Rio Preto</t>
  </si>
  <si>
    <t>291120 Gandu</t>
  </si>
  <si>
    <t>291125 Gavião</t>
  </si>
  <si>
    <t>291130 Gentio do Ouro</t>
  </si>
  <si>
    <t>291140 Glória</t>
  </si>
  <si>
    <t>291150 Gongogi</t>
  </si>
  <si>
    <t>291160 Governador Mangabeira</t>
  </si>
  <si>
    <t>291165 Guajeru</t>
  </si>
  <si>
    <t>291170 Guanambi</t>
  </si>
  <si>
    <t>291180 Guaratinga</t>
  </si>
  <si>
    <t>291185 Heliópolis</t>
  </si>
  <si>
    <t>291200 Ibiassucê</t>
  </si>
  <si>
    <t>291210 Ibicaraí</t>
  </si>
  <si>
    <t>291220 Ibicoara</t>
  </si>
  <si>
    <t>291230 Ibicuí</t>
  </si>
  <si>
    <t>291240 Ibipeba</t>
  </si>
  <si>
    <t>291250 Ibipitanga</t>
  </si>
  <si>
    <t>291260 Ibiquera</t>
  </si>
  <si>
    <t>291270 Ibirapitanga</t>
  </si>
  <si>
    <t>291280 Ibirapuã</t>
  </si>
  <si>
    <t>291290 Ibirataia</t>
  </si>
  <si>
    <t>291300 Ibitiara</t>
  </si>
  <si>
    <t>291310 Ibititá</t>
  </si>
  <si>
    <t>291320 Ibotirama</t>
  </si>
  <si>
    <t>291330 Ichu</t>
  </si>
  <si>
    <t>291340 Igaporã</t>
  </si>
  <si>
    <t>291345 Igrapiúna</t>
  </si>
  <si>
    <t>291350 Iguaí</t>
  </si>
  <si>
    <t>291360 Ilhéus</t>
  </si>
  <si>
    <t>291370 Inhambupe</t>
  </si>
  <si>
    <t>291380 Ipecaetá</t>
  </si>
  <si>
    <t>291390 Ipiaú</t>
  </si>
  <si>
    <t>291400 Ipirá</t>
  </si>
  <si>
    <t>291410 Ipupiara</t>
  </si>
  <si>
    <t>291420 Irajuba</t>
  </si>
  <si>
    <t>291430 Iramaia</t>
  </si>
  <si>
    <t>291440 Iraquara</t>
  </si>
  <si>
    <t>291450 Irará</t>
  </si>
  <si>
    <t>291460 Irecê</t>
  </si>
  <si>
    <t>291465 Itabela</t>
  </si>
  <si>
    <t>291470 Itaberaba</t>
  </si>
  <si>
    <t>291480 Itabuna</t>
  </si>
  <si>
    <t>291490 Itacaré</t>
  </si>
  <si>
    <t>291500 Itaeté</t>
  </si>
  <si>
    <t>291510 Itagi</t>
  </si>
  <si>
    <t>291520 Itagibá</t>
  </si>
  <si>
    <t>291530 Itagimirim</t>
  </si>
  <si>
    <t>291535 Itaguaçu da Bahia</t>
  </si>
  <si>
    <t>291540 Itaju do Colônia</t>
  </si>
  <si>
    <t>291550 Itajuípe</t>
  </si>
  <si>
    <t>291560 Itamaraju</t>
  </si>
  <si>
    <t>291570 Itamari</t>
  </si>
  <si>
    <t>291580 Itambé</t>
  </si>
  <si>
    <t>291590 Itanagra</t>
  </si>
  <si>
    <t>291600 Itanhém</t>
  </si>
  <si>
    <t>291610 Itaparica</t>
  </si>
  <si>
    <t>291620 Itapé</t>
  </si>
  <si>
    <t>291630 Itapebi</t>
  </si>
  <si>
    <t>291640 Itapetinga</t>
  </si>
  <si>
    <t>291650 Itapicuru</t>
  </si>
  <si>
    <t>291660 Itapitanga</t>
  </si>
  <si>
    <t>291670 Itaquara</t>
  </si>
  <si>
    <t>291680 Itarantim</t>
  </si>
  <si>
    <t>291685 Itatim</t>
  </si>
  <si>
    <t>291690 Itiruçu</t>
  </si>
  <si>
    <t>291700 Itiúba</t>
  </si>
  <si>
    <t>291710 Itororó</t>
  </si>
  <si>
    <t>291720 Ituaçu</t>
  </si>
  <si>
    <t>291730 Ituberá</t>
  </si>
  <si>
    <t>291733 Iuiú</t>
  </si>
  <si>
    <t>291735 Jaborandi</t>
  </si>
  <si>
    <t>291740 Jacaraci</t>
  </si>
  <si>
    <t>291760 Jaguaquara</t>
  </si>
  <si>
    <t>291770 Jaguarari</t>
  </si>
  <si>
    <t>291780 Jaguaripe</t>
  </si>
  <si>
    <t>291790 Jandaíra</t>
  </si>
  <si>
    <t>291800 Jequié</t>
  </si>
  <si>
    <t>291810 Jeremoabo</t>
  </si>
  <si>
    <t>291820 Jiquiriçá</t>
  </si>
  <si>
    <t>291830 Jitaúna</t>
  </si>
  <si>
    <t>291835 João Dourado</t>
  </si>
  <si>
    <t>291840 Juazeiro</t>
  </si>
  <si>
    <t>291845 Jucuruçu</t>
  </si>
  <si>
    <t>291850 Jussara</t>
  </si>
  <si>
    <t>291855 Jussari</t>
  </si>
  <si>
    <t>291860 Jussiape</t>
  </si>
  <si>
    <t>291870 Lafaiete Coutinho</t>
  </si>
  <si>
    <t>291875 Lagoa Real</t>
  </si>
  <si>
    <t>291880 Laje</t>
  </si>
  <si>
    <t>291890 Lajedão</t>
  </si>
  <si>
    <t>291900 Lajedinho</t>
  </si>
  <si>
    <t>291905 Lajedo do Tabocal</t>
  </si>
  <si>
    <t>291910 Lamarão</t>
  </si>
  <si>
    <t>291915 Lapão</t>
  </si>
  <si>
    <t>291930 Lençóis</t>
  </si>
  <si>
    <t>291940 Licínio de Almeida</t>
  </si>
  <si>
    <t>291950 Livramento de Nossa Senhora</t>
  </si>
  <si>
    <t>291955 Luís Eduardo Magalhães</t>
  </si>
  <si>
    <t>291960 Macajuba</t>
  </si>
  <si>
    <t>291970 Macarani</t>
  </si>
  <si>
    <t>291980 Macaúbas</t>
  </si>
  <si>
    <t>291990 Macururé</t>
  </si>
  <si>
    <t>291992 Madre de Deus</t>
  </si>
  <si>
    <t>291995 Maetinga</t>
  </si>
  <si>
    <t>292000 Maiquinique</t>
  </si>
  <si>
    <t>292010 Mairi</t>
  </si>
  <si>
    <t>292020 Malhada</t>
  </si>
  <si>
    <t>292030 Malhada de Pedras</t>
  </si>
  <si>
    <t>292040 Manoel Vitorino</t>
  </si>
  <si>
    <t>292045 Mansidão</t>
  </si>
  <si>
    <t>292050 Maracás</t>
  </si>
  <si>
    <t>292060 Maragogipe</t>
  </si>
  <si>
    <t>292070 Maraú</t>
  </si>
  <si>
    <t>292080 Marcionílio Souza</t>
  </si>
  <si>
    <t>292090 Mascote</t>
  </si>
  <si>
    <t>292100 Mata de São João</t>
  </si>
  <si>
    <t>292105 Matina</t>
  </si>
  <si>
    <t>292110 Medeiros Neto</t>
  </si>
  <si>
    <t>292120 Miguel Calmon</t>
  </si>
  <si>
    <t>292130 Milagres</t>
  </si>
  <si>
    <t>292140 Mirangaba</t>
  </si>
  <si>
    <t>292145 Mirante</t>
  </si>
  <si>
    <t>292150 Monte Santo</t>
  </si>
  <si>
    <t>292160 Morpará</t>
  </si>
  <si>
    <t>292170 Morro do Chapéu</t>
  </si>
  <si>
    <t>292180 Mortugaba</t>
  </si>
  <si>
    <t>292190 Mucugê</t>
  </si>
  <si>
    <t>292200 Mucuri</t>
  </si>
  <si>
    <t>292205 Mulungu do Morro</t>
  </si>
  <si>
    <t>292210 Mundo Novo</t>
  </si>
  <si>
    <t>292225 Muquém de São Francisco</t>
  </si>
  <si>
    <t>292230 Muritiba</t>
  </si>
  <si>
    <t>292240 Mutuípe</t>
  </si>
  <si>
    <t>292250 Nazaré</t>
  </si>
  <si>
    <t>292260 Nilo Peçanha</t>
  </si>
  <si>
    <t>292265 Nordestina</t>
  </si>
  <si>
    <t>292270 Nova Canaã</t>
  </si>
  <si>
    <t>292273 Nova Fátima</t>
  </si>
  <si>
    <t>292275 Nova Ibiá</t>
  </si>
  <si>
    <t>292280 Nova Itarana</t>
  </si>
  <si>
    <t>292285 Nova Redenção</t>
  </si>
  <si>
    <t>292290 Nova Soure</t>
  </si>
  <si>
    <t>292300 Nova Viçosa</t>
  </si>
  <si>
    <t>292303 Novo Horizonte</t>
  </si>
  <si>
    <t>292305 Novo Triunfo</t>
  </si>
  <si>
    <t>292310 Olindina</t>
  </si>
  <si>
    <t>292320 Oliveira dos Brejinhos</t>
  </si>
  <si>
    <t>292330 Ouriçangas</t>
  </si>
  <si>
    <t>292335 Ourolândia</t>
  </si>
  <si>
    <t>292340 Palmas de Monte Alto</t>
  </si>
  <si>
    <t>292350 Palmeiras</t>
  </si>
  <si>
    <t>292360 Paramirim</t>
  </si>
  <si>
    <t>292370 Paratinga</t>
  </si>
  <si>
    <t>292380 Paripiranga</t>
  </si>
  <si>
    <t>292390 Pau Brasil</t>
  </si>
  <si>
    <t>292400 Paulo Afonso</t>
  </si>
  <si>
    <t>292405 Pé de Serra</t>
  </si>
  <si>
    <t>292410 Pedrão</t>
  </si>
  <si>
    <t>292420 Pedro Alexandre</t>
  </si>
  <si>
    <t>292440 Pilão Arcado</t>
  </si>
  <si>
    <t>292450 Pindaí</t>
  </si>
  <si>
    <t>292460 Pindobaçu</t>
  </si>
  <si>
    <t>292465 Pintadas</t>
  </si>
  <si>
    <t>292467 Piraí do Norte</t>
  </si>
  <si>
    <t>292470 Piripá</t>
  </si>
  <si>
    <t>292480 Piritiba</t>
  </si>
  <si>
    <t>292490 Planaltino</t>
  </si>
  <si>
    <t>292500 Planalto</t>
  </si>
  <si>
    <t>292510 Poções</t>
  </si>
  <si>
    <t>292520 Pojuca</t>
  </si>
  <si>
    <t>292525 Ponto Novo</t>
  </si>
  <si>
    <t>292540 Potiraguá</t>
  </si>
  <si>
    <t>292560 Presidente Dutra</t>
  </si>
  <si>
    <t>292570 Presidente Jânio Quadros</t>
  </si>
  <si>
    <t>292575 Presidente Tancredo Neves</t>
  </si>
  <si>
    <t>292580 Queimadas</t>
  </si>
  <si>
    <t>292590 Quijingue</t>
  </si>
  <si>
    <t>292593 Quixabeira</t>
  </si>
  <si>
    <t>292595 Rafael Jambeiro</t>
  </si>
  <si>
    <t>292600 Remanso</t>
  </si>
  <si>
    <t>292610 Retirolândia</t>
  </si>
  <si>
    <t>292620 Riachão das Neves</t>
  </si>
  <si>
    <t>292630 Riachão do Jacuípe</t>
  </si>
  <si>
    <t>292640 Riacho de Santana</t>
  </si>
  <si>
    <t>292650 Ribeira do Amparo</t>
  </si>
  <si>
    <t>292665 Ribeirão do Largo</t>
  </si>
  <si>
    <t>292670 Rio de Contas</t>
  </si>
  <si>
    <t>292680 Rio do Antônio</t>
  </si>
  <si>
    <t>292690 Rio do Pires</t>
  </si>
  <si>
    <t>292700 Rio Real</t>
  </si>
  <si>
    <t>292710 Rodelas</t>
  </si>
  <si>
    <t>292720 Ruy Barbosa</t>
  </si>
  <si>
    <t>292730 Salinas da Margarida</t>
  </si>
  <si>
    <t>292750 Santa Bárbara</t>
  </si>
  <si>
    <t>292760 Santa Brígida</t>
  </si>
  <si>
    <t>292770 Santa Cruz Cabrália</t>
  </si>
  <si>
    <t>292780 Santa Cruz da Vitória</t>
  </si>
  <si>
    <t>292790 Santa Inês</t>
  </si>
  <si>
    <t>292805 Santa Luzia</t>
  </si>
  <si>
    <t>292810 Santa Maria da Vitória</t>
  </si>
  <si>
    <t>292840 Santa Rita de Cássia</t>
  </si>
  <si>
    <t>292850 Santa Teresinha</t>
  </si>
  <si>
    <t>292800 Santaluz</t>
  </si>
  <si>
    <t>292820 Santana</t>
  </si>
  <si>
    <t>292830 Santanópolis</t>
  </si>
  <si>
    <t>292860 Santo Amaro</t>
  </si>
  <si>
    <t>292870 Santo Antônio de Jesus</t>
  </si>
  <si>
    <t>292880 Santo Estêvão</t>
  </si>
  <si>
    <t>292895 São Domingos</t>
  </si>
  <si>
    <t>292910 São Felipe</t>
  </si>
  <si>
    <t>292900 São Félix</t>
  </si>
  <si>
    <t>292905 São Félix do Coribe</t>
  </si>
  <si>
    <t>292920 São Francisco do Conde</t>
  </si>
  <si>
    <t>292925 São Gabriel</t>
  </si>
  <si>
    <t>292930 São Gonçalo dos Campos</t>
  </si>
  <si>
    <t>292935 São José da Vitória</t>
  </si>
  <si>
    <t>292937 São José do Jacuípe</t>
  </si>
  <si>
    <t>292940 São Miguel das Matas</t>
  </si>
  <si>
    <t>292950 São Sebastião do Passé</t>
  </si>
  <si>
    <t>292960 Sapeaçu</t>
  </si>
  <si>
    <t>292970 Sátiro Dias</t>
  </si>
  <si>
    <t>292975 Saubara</t>
  </si>
  <si>
    <t>292980 Saúde</t>
  </si>
  <si>
    <t>292990 Seabra</t>
  </si>
  <si>
    <t>293000 Sebastião Laranjeiras</t>
  </si>
  <si>
    <t>293010 Senhor do Bonfim</t>
  </si>
  <si>
    <t>293020 Sento Sé</t>
  </si>
  <si>
    <t>293015 Serra do Ramalho</t>
  </si>
  <si>
    <t>293030 Serra Dourada</t>
  </si>
  <si>
    <t>293040 Serra Preta</t>
  </si>
  <si>
    <t>293050 Serrinha</t>
  </si>
  <si>
    <t>293060 Serrolândia</t>
  </si>
  <si>
    <t>293070 Simões Filho</t>
  </si>
  <si>
    <t>293075 Sítio do Mato</t>
  </si>
  <si>
    <t>293076 Sítio do Quinto</t>
  </si>
  <si>
    <t>293077 Sobradinho</t>
  </si>
  <si>
    <t>293080 Souto Soares</t>
  </si>
  <si>
    <t>293090 Tabocas do Brejo Velho</t>
  </si>
  <si>
    <t>293100 Tanhaçu</t>
  </si>
  <si>
    <t>293105 Tanque Novo</t>
  </si>
  <si>
    <t>293110 Tanquinho</t>
  </si>
  <si>
    <t>293130 Tapiramutá</t>
  </si>
  <si>
    <t>293135 Teixeira de Freitas</t>
  </si>
  <si>
    <t>293140 Teodoro Sampaio</t>
  </si>
  <si>
    <t>293150 Teofilândia</t>
  </si>
  <si>
    <t>293160 Teolândia</t>
  </si>
  <si>
    <t>293170 Terra Nova</t>
  </si>
  <si>
    <t>293180 Tremedal</t>
  </si>
  <si>
    <t>293190 Tucano</t>
  </si>
  <si>
    <t>293200 Uauá</t>
  </si>
  <si>
    <t>293210 Ubaíra</t>
  </si>
  <si>
    <t>293220 Ubaitaba</t>
  </si>
  <si>
    <t>293230 Ubatã</t>
  </si>
  <si>
    <t>293240 Uibaí</t>
  </si>
  <si>
    <t>293245 Umburanas</t>
  </si>
  <si>
    <t>293250 Una</t>
  </si>
  <si>
    <t>293260 Urandi</t>
  </si>
  <si>
    <t>293270 Uruçuca</t>
  </si>
  <si>
    <t>293280 Utinga</t>
  </si>
  <si>
    <t>293290 Valença</t>
  </si>
  <si>
    <t>293300 Valente</t>
  </si>
  <si>
    <t>293305 Várzea da Roça</t>
  </si>
  <si>
    <t>293310 Várzea do Poço</t>
  </si>
  <si>
    <t>293315 Várzea Nova</t>
  </si>
  <si>
    <t>293317 Varzedo</t>
  </si>
  <si>
    <t>293320 Vera Cruz</t>
  </si>
  <si>
    <t>293325 Vereda</t>
  </si>
  <si>
    <t>293330 Vitória da Conquista</t>
  </si>
  <si>
    <t>293340 Wagner</t>
  </si>
  <si>
    <t>293345 Wanderley</t>
  </si>
  <si>
    <t>293350 Wenceslau Guimarães</t>
  </si>
  <si>
    <t>293360 Xique-Xique</t>
  </si>
  <si>
    <t>290000 Município da Bahia Ignorado</t>
  </si>
  <si>
    <t>Seção Atividade Econômica</t>
  </si>
  <si>
    <t>A-Agricultura, pecuária, prod florestal, pesca e a</t>
  </si>
  <si>
    <t>B-Indústrias extrativas</t>
  </si>
  <si>
    <t>C-Indústrias de transformação</t>
  </si>
  <si>
    <t>D-Eletricidade e gás</t>
  </si>
  <si>
    <t>E-Água, esgoto, ativ. gestão de resíduos e descont</t>
  </si>
  <si>
    <t>F-Construção</t>
  </si>
  <si>
    <t>G-Comércio, reparação veículos automotores, motoci</t>
  </si>
  <si>
    <t>H-Transporte, armazenagem e correio</t>
  </si>
  <si>
    <t>I-Alojamento e alimentação</t>
  </si>
  <si>
    <t>J-Informação e comunicação</t>
  </si>
  <si>
    <t>K-Atividades financeiras, de seguros e serviços re</t>
  </si>
  <si>
    <t>L-Atividades imobiliárias</t>
  </si>
  <si>
    <t>M-Atividades profissionais, científicas e técnicas</t>
  </si>
  <si>
    <t>N-Atividades administrativas e serviços complement</t>
  </si>
  <si>
    <t>O-Administração pública, defesa e seguridade socia</t>
  </si>
  <si>
    <t>P-Educação</t>
  </si>
  <si>
    <t>Q-Saúde humana e serviços sociais</t>
  </si>
  <si>
    <t>R-Artes, cultura, esporte e recreação</t>
  </si>
  <si>
    <t>S-Outras atividades de serviços</t>
  </si>
  <si>
    <t>T-Serviços domésticos</t>
  </si>
  <si>
    <t>U-Organismos Internacionais</t>
  </si>
  <si>
    <t>Classe Atividade Econômica</t>
  </si>
  <si>
    <t xml:space="preserve">           NAO INFORMADA/NAO SE APLICA</t>
  </si>
  <si>
    <t>01112      CULTIVO DE CEREAIS PARA GRAOS</t>
  </si>
  <si>
    <t>01113      CULTIVO DE CEREAIS</t>
  </si>
  <si>
    <t>01120      CULTIVO DE ALGODAO HERBACEO</t>
  </si>
  <si>
    <t>01121      CULTIVO DE ALGODAO HERBACEO E DE OUTRAS FIBRAS DE LAVOURA TEMPORARIA</t>
  </si>
  <si>
    <t>01130      CULTIVO DE CANA-DE-ACUCAR</t>
  </si>
  <si>
    <t>01139      CULTIVO DE CANA-DE ACUCAR</t>
  </si>
  <si>
    <t>01147      CULTIVO DE FUMO</t>
  </si>
  <si>
    <t>01155      CULTIVO DE SOJA</t>
  </si>
  <si>
    <t>01164      CULTIVO DE OLEAGINOSAS DE LAVOURA TEMPORARIA, EXCETO SOJA</t>
  </si>
  <si>
    <t>01198      CULTIVO DE OUTROS PRODUTOS DE LAVOURA TEMPORARIA</t>
  </si>
  <si>
    <t>01199      CULTIVO DE PLANTAS DE LAVOURA TEMPORARIA NAO ESPECIFICADAS ANTERIORMENTE</t>
  </si>
  <si>
    <t>01210      CULTIVO DE HORTALICAS, LEGUMES E OUTROS PRODUTOS DA HORTICULTURA</t>
  </si>
  <si>
    <t>01211      HORTICULTURA</t>
  </si>
  <si>
    <t>01228      CULTIVO DE FLORES, PLANTAS ORNAMENTAIS E PRODUTOS DE VIVEIRO</t>
  </si>
  <si>
    <t>01229      CULTIVO DE FLORES E PLANTAS ORNAMENTAIS</t>
  </si>
  <si>
    <t>01317      CULTIVO DE FRUTAS CITRICAS</t>
  </si>
  <si>
    <t>01318      CULTIVO DE LARANJA</t>
  </si>
  <si>
    <t>01325      CULTIVO DE CAFE</t>
  </si>
  <si>
    <t>01333      CULTIVO DE CACAU</t>
  </si>
  <si>
    <t>01334      CULTIVO DE FRUTAS DE LAVOURA PERMANENTE, EXCETO LARANJA E UVA</t>
  </si>
  <si>
    <t>01341      CULTIVO DE UVA</t>
  </si>
  <si>
    <t>01392      CULTIVO DE OUTROS PRODUTOS DE LAVOURA PERMANENTE</t>
  </si>
  <si>
    <t>01393      CULTIVO DE PLANTAS DE LAVOURA PERMANENTE NAO ESPECIFICADAS ANTERIORMENTE</t>
  </si>
  <si>
    <t>01414      CRIACAO DE BOVINOS</t>
  </si>
  <si>
    <t>01415      PRODUCAO DE SEMENTES CERTIFICADAS</t>
  </si>
  <si>
    <t>01422      CRIACAO DE OUTROS ANIMAIS DE GRANDE PORTE</t>
  </si>
  <si>
    <t>01423      PRODUCAO DE MUDAS E OUTRAS FORMAS DE PROPAGACAO VEGETAL, CERTIFICADAS</t>
  </si>
  <si>
    <t>01430      CRIACAO DE OVINOS</t>
  </si>
  <si>
    <t>01449      CRIACAO DE SUINOS</t>
  </si>
  <si>
    <t>01457      CRIACAO DE AVES</t>
  </si>
  <si>
    <t>01465      CRIACAO DE OUTROS ANIMAIS</t>
  </si>
  <si>
    <t>01503      PRODUCAO MISTA  LAVOURA E PECUARIA</t>
  </si>
  <si>
    <t>01539      CRIACAO DE CAPRINOS E OVINOS</t>
  </si>
  <si>
    <t>01598      CRIACAO DE ANIMAIS NAO ESPECIFICADOS ANTERIORMENTE</t>
  </si>
  <si>
    <t>01610      ATIVIDADES DE APOIO A AGRICULTURA</t>
  </si>
  <si>
    <t>01619      ATIVIDADES DE SERVICOS RELACIONADOS COM A AGRICULTURA</t>
  </si>
  <si>
    <t>01627      ATIVIDADES DE SERVICOS RELACIONADOS COM A PECUARIA, EXCETO ATIVIDADES VETERINARIAS</t>
  </si>
  <si>
    <t>01628      ATIVIDADES DE APOIO A PECUARIA</t>
  </si>
  <si>
    <t>01636      ATIVIDADES DE POS-COLHEITA</t>
  </si>
  <si>
    <t>01708      CACA, REPOVOAMENTO CINEGETICO E SERVICOS RELACIONADOS</t>
  </si>
  <si>
    <t>01709      CACA E SERVICOS RELACIONADOS</t>
  </si>
  <si>
    <t>02101      PRODUCAO FLORESTAL - FLORESTAS PLANTADAS</t>
  </si>
  <si>
    <t>02119      SILVICULTURA</t>
  </si>
  <si>
    <t>02127      EXPLORACAO FLORESTAL</t>
  </si>
  <si>
    <t>02135      ATIVIDADES DE SERVICOS RELACIONADOS COM A SILVICULTURA E A EXPLORACAO FLORESTAL</t>
  </si>
  <si>
    <t>02209      PRODUCAO FLORESTAL - FLORESTAS NATIVAS</t>
  </si>
  <si>
    <t>02306      ATIVIDADES DE APOIO A PRODUCAO FLORESTAL</t>
  </si>
  <si>
    <t>03116      PESCA EM AGUA SALGADA</t>
  </si>
  <si>
    <t>03124      PESCA EM AGUA DOCE</t>
  </si>
  <si>
    <t>03213      AQUICULTURA EM AGUA SALGADA E SALOBRA</t>
  </si>
  <si>
    <t>03221      AQUICULTURA EM AGUA DOCE</t>
  </si>
  <si>
    <t>05118      PESCA E SERVICOS RELACIONADOS</t>
  </si>
  <si>
    <t>05126      AGRICULTURA E SERVICOS RELACIONADOS</t>
  </si>
  <si>
    <t>07294      EXTRACAO DE MINERAIS METALICOS NAO-FERROSOS NAO ESPECIFICADOS ANTERIORMENTE</t>
  </si>
  <si>
    <t>08916      EXTRACAO DE MINERAIS PARA FABRICACAO DE ADUBOS, FERTILIZANTES E OUTROS PRODUTOS QUIMICOS</t>
  </si>
  <si>
    <t>08932      EXTRACAO DE GEMAS (PEDRAS PRECIOSAS E SEMIPRECIOSAS)</t>
  </si>
  <si>
    <t>08991      EXTRACAO DE MINERAIS NAO-METALICOS NAO ESPECIFICADOS ANTERIORMENTE</t>
  </si>
  <si>
    <t>09106      ATIVIDADES DE APOIO A EXTRACAO DE PETROLEO E GAS NATURAL</t>
  </si>
  <si>
    <t>09904      ATIVIDADES DE APOIO A EXTRACAO DE MINERAIS, EXCETO PETROLEO E GAS NATURAL</t>
  </si>
  <si>
    <t>10006      EXTRACAO DE CARVAO MINERAL</t>
  </si>
  <si>
    <t>10112      ABATE DE RESES, EXCETO SUINOS</t>
  </si>
  <si>
    <t>10121      ABATE DE SUINOS, AVES E OUTROS PEQUENOS ANIMAIS</t>
  </si>
  <si>
    <t>10139      FABRICACAO DE PRODUTOS DE CARNE</t>
  </si>
  <si>
    <t>10201      PRESERVACAO DO PESCADO E FABRICACAO DE PRODUTOS DO PESCADO</t>
  </si>
  <si>
    <t>10317      FABRICACAO DE CONSERVAS DE FRUTAS</t>
  </si>
  <si>
    <t>10325      FABRICACAO DE CONSERVAS DE LEGUMES E OUTROS VEGETAIS</t>
  </si>
  <si>
    <t>10333      FABRICACAO DE SUCOS DE FRUTAS, HORTALICAS E LEGUMES</t>
  </si>
  <si>
    <t>10414      FABRICACAO DE OLEOS VEGETAIS EM BRUTO, EXCETO OLEO DE MILHO</t>
  </si>
  <si>
    <t>10422      FABRICACAO DE OLEOS VEGETAIS REFINADOS, EXCETO OLEO DE MILHO</t>
  </si>
  <si>
    <t>10431      FABRICACAO DE MARGARINA E OUTRAS GORDURAS VEGETAIS E DE OLEOS NAO-COMESTIVEIS DE ANIMAIS</t>
  </si>
  <si>
    <t>10520      FABRICACAO DE LATICINIOS</t>
  </si>
  <si>
    <t>10538      FABRICACAO DE SORVETES E OUTROS GELADOS COMESTIVEIS</t>
  </si>
  <si>
    <t>10643      FABRICACAO DE FARINHA DE MILHO E DERIVADOS, EXCETO OLEOS DE MILHO</t>
  </si>
  <si>
    <t>10651      FABRICACAO DE AMIDOS E FECULAS DE VEGETAIS E DE OLEOS DE MILHO</t>
  </si>
  <si>
    <t>10660      FABRICACAO DE ALIMENTOS PARA ANIMAIS</t>
  </si>
  <si>
    <t>10694      MOAGEM E FABRICACAO DE PRODUTOS DE ORIGEM VEGETAL NAO ESPECIFICADOS ANTERIORMENTE</t>
  </si>
  <si>
    <t>10716      FABRICACAO DE ACUCAR EM BRUTO</t>
  </si>
  <si>
    <t>10724      FABRICACAO DE ACUCAR REFINADO</t>
  </si>
  <si>
    <t>10821      FABRICACAO DE PRODUTOS A BASE DE CAFE</t>
  </si>
  <si>
    <t>10911      FABRICACAO DE PRODUTOS DE PANIFICACAO</t>
  </si>
  <si>
    <t>10937      FABRICACAO DE PRODUTOS DERIVADOS DO CACAU, DE CHOCOLATES E CONFEITOS</t>
  </si>
  <si>
    <t>10953      FABRICACAO DE ESPECIARIAS, MOLHOS, TEMPEROS E CONDIMENTOS</t>
  </si>
  <si>
    <t>10961      FABRICACAO DE ALIMENTOS E PRATOS PRONTOS</t>
  </si>
  <si>
    <t>10996      FABRICACAO DE PRODUTOS ALIMENTICIOS NAO ESPECIFICADOS ANTERIORMENTE</t>
  </si>
  <si>
    <t>11100      EXTRACAO DE PETROLEO E GAS NATURAL</t>
  </si>
  <si>
    <t>11119      FABRICACAO DE AGUARDENTES E OUTRAS BEBIDAS DESTILADAS</t>
  </si>
  <si>
    <t>11207      ATIVIDADES DE SERVICOS RELACIONADOS COM A EXTRACAO DE PETROLEO E GAS - EXCETO A PROSPECCAO REALIZADA POR TERCEIROS</t>
  </si>
  <si>
    <t>11216      FABRICACAO DE AGUAS ENVASADAS</t>
  </si>
  <si>
    <t>11224      FABRICACAO DE REFRIGERANTES E DE OUTRAS BEBIDAS NAO-ALCOOLICAS</t>
  </si>
  <si>
    <t>12107      PROCESSAMENTO INDUSTRIAL DO FUMO</t>
  </si>
  <si>
    <t>13102      EXTRACAO DE MINERIO DE FERRO</t>
  </si>
  <si>
    <t>13111      PREPARACAO E FIACAO DE FIBRAS DE ALGODAO</t>
  </si>
  <si>
    <t>13120      PREPARACAO E FIACAO DE FIBRAS TEXTEIS NATURAIS, EXCETO ALGODAO</t>
  </si>
  <si>
    <t>13138      FIACAO DE FIBRAS ARTIFICIAIS E SINTETICAS</t>
  </si>
  <si>
    <t>13146      FABRICACAO DE LINHAS PARA COSTURAR E BORDAR</t>
  </si>
  <si>
    <t>13218      EXTRACAO DE MINERIO DE ALUMINIO</t>
  </si>
  <si>
    <t>13219      TECELAGEM DE FIOS DE ALGODAO</t>
  </si>
  <si>
    <t>13226      EXTRACAO DE MINERIO DE ESTANHO</t>
  </si>
  <si>
    <t>13234      EXTRACAO DE MINERIO DE MANGANES</t>
  </si>
  <si>
    <t>13235      TECELAGEM DE FIOS DE FIBRAS ARTIFICIAIS E SINTETICAS</t>
  </si>
  <si>
    <t>13242      EXTRACAO DE MINERIO DE METAIS PRECIOSOS</t>
  </si>
  <si>
    <t>13250      EXTRACAO DE MINERAIS RADIOATIVOS</t>
  </si>
  <si>
    <t>13293      EXTRACAO DE OUTROS MINERAIS METALICOS NAO-FERROSOS</t>
  </si>
  <si>
    <t>13405      ACABAMENTOS EM FIOS, TECIDOS E ARTEFATOS TEXTEIS</t>
  </si>
  <si>
    <t>13511      FABRICACAO DE ARTEFATOS TEXTEIS PARA USO DOMESTICO</t>
  </si>
  <si>
    <t>13545      FABRICACAO DE TECIDOS ESPECIAIS, INCLUSIVE ARTEFATOS</t>
  </si>
  <si>
    <t>13596      FABRICACAO DE OUTROS PRODUTOS TEXTEIS NAO ESPECIFICADOS ANTERIORMENTE</t>
  </si>
  <si>
    <t>14109      EXTRACAO DE PEDRA, AREIA E ARGILA</t>
  </si>
  <si>
    <t>14118      CONFECCAO DE ROUPAS INTIMAS</t>
  </si>
  <si>
    <t>14126      CONFECCAO DE PECAS DO VESTUARIO, EXCETO ROUPAS INTIMAS</t>
  </si>
  <si>
    <t>14142      FABRICACAO DE ACESSORIOS DO VESTUARIO, EXCETO PARA SEGURANCA E PROTECAO</t>
  </si>
  <si>
    <t>14214      EXTRACAO DE MINERAIS PARA FABRICACAO DE ADUBOS, FERTILIZANTES E PRODUTOS QUIMICOS</t>
  </si>
  <si>
    <t>14222      EXTRACAO E REFINO DE SAL MARINHO E SAL-GEMA</t>
  </si>
  <si>
    <t>14223      FABRICACAO DE ARTIGOS DO VESTUARIO, PRODUZIDOS EM MALHARIAS E TRICOTAGENS, EXCETO MEIAS</t>
  </si>
  <si>
    <t>14290      EXTRACAO DE OUTROS MINERAIS NAO-METALICOS</t>
  </si>
  <si>
    <t>15113      ABATE DE RESES, PREPARACAO DE PRODUTOS DE CARNE</t>
  </si>
  <si>
    <t>15121      ABATE DE AVES E OUTROS PEQUENOS ANIMAIS E PREPARACAO DE PRODUTOS DE CARNE</t>
  </si>
  <si>
    <t>15130      PREPARACAO DE CARNE, BANHA E PRODUTOS DE SALSICHARIA NAO ASSOCIADA AO ABATE</t>
  </si>
  <si>
    <t>15148      PREPARACAO E PRESERVACAO DO PESCADO E FABRICACAO DE CONSERVAS DE PEIXES, CRUSTACEOS E MOLUSCOS</t>
  </si>
  <si>
    <t>15210      PROCESSAMENTO, PRESERVACAO E PRODUCAO DE CONSERVAS DE FRUTAS</t>
  </si>
  <si>
    <t>15211      FABRICACAO DE ARTIGOS PARA VIAGEM, BOLSAS E SEMELHANTES DE QUALQUER MATERIAL</t>
  </si>
  <si>
    <t>15229      PROCESSAMENTO, PRESERVACAO E PRODUCAO DE CONSERVAS DE LEGUMES E OUTROS VEGETAIS</t>
  </si>
  <si>
    <t>15237      PRODUCAO DE SUCOS DE FRUTAS E DE LEGUMES</t>
  </si>
  <si>
    <t>15297      FABRICACAO DE ARTEFATOS DE COURO NAO ESPECIFICADOS ANTERIORMENTE</t>
  </si>
  <si>
    <t>15318      PRODUCAO DE OLEOS VEGETAIS EM BRUTO</t>
  </si>
  <si>
    <t>15326      REFINO DE OLEOS VEGETAIS</t>
  </si>
  <si>
    <t>15334      PREPARACAO DE MARGARINA E DE OUTRAS GORDURAS VEGETAIS E DE OLEOS DE ORIGEM ANIMAL NAO COMESTIVEIS</t>
  </si>
  <si>
    <t>15335      FABRICACAO DE CALCADOS DE MATERIAL SINTETICO</t>
  </si>
  <si>
    <t>15394      FABRICACAO DE CALCADOS DE MATERIAIS NAO ESPECIFICADOS ANTERIORMENTE</t>
  </si>
  <si>
    <t>15408      FABRICACAO DE PARTES PARA CALCADOS, DE QUALQUER MATERIAL</t>
  </si>
  <si>
    <t>15415      PREPARACAO DO LEITE</t>
  </si>
  <si>
    <t>15423      FABRICACAO DE PRODUTOS DO LATICINIO</t>
  </si>
  <si>
    <t>15431      FABRICACAO DE SORVETES</t>
  </si>
  <si>
    <t>15512      BENEFICIAMENTO DE ARROZ E FABRICACAO DE PRODUTOS DO ARROZ</t>
  </si>
  <si>
    <t>15520      MOAGEM DE TRIGO E FABRICACAO DE DERIVADOS</t>
  </si>
  <si>
    <t>15539      FABRICACAO DE FARINHA DE MANDIOCA E DERIVADOS</t>
  </si>
  <si>
    <t>15547      FABRICACAO DE FARINHA DE MILHO E DERIVADOS</t>
  </si>
  <si>
    <t>15555      FABRICACAO DE AMIDOS E FECULAS DE VEGETAIS E FABRICACAO DE OLEOS DE MILHO</t>
  </si>
  <si>
    <t>15563      FABRICACAO DE RACOES BALANCEADAS PARA ANIMAIS</t>
  </si>
  <si>
    <t>15598      BENEFICIAMENTO, MOAGEM  E PREPARACAO DE OUTROS PRODUTOS DE ORIGEM VEGETAL</t>
  </si>
  <si>
    <t>15610      USINAS DE ACUCAR</t>
  </si>
  <si>
    <t>15628      REFINO E MOAGEM DE ACUCAR</t>
  </si>
  <si>
    <t>15717      TORREFACAO E MOAGEM DE CAFE</t>
  </si>
  <si>
    <t>15725      FABRICACAO DE CAFE SOLUVEL</t>
  </si>
  <si>
    <t>15814      FABRICACAO DE PRODUTOS DE PADARIA, CONFEITARIA E PASTELARIA</t>
  </si>
  <si>
    <t>15822      FABRICACAO DE BISCOITOS E BOLACHAS</t>
  </si>
  <si>
    <t>15830      PRODUCAO DE DERIVADOS DO CACAU E ELABORACAO DE CHOCOLATES, BALAS, GOMAS DE MASCAR</t>
  </si>
  <si>
    <t>15849      FABRICACAO DE MASSAS ALIMENTICIAS</t>
  </si>
  <si>
    <t>15857      PREPARACAO DE ESPECIARIAS, MOLHOS, TEMPEROS E CONDIMENTOS</t>
  </si>
  <si>
    <t>15865      PREPARACAO DE PRODUTOS  DIETETICOS, ALIMENTOS PARA CRIANCAS E OUTROS ALIMENTOS CONSERVADOS</t>
  </si>
  <si>
    <t>15890      FABRICACAO DE OUTROS PRODUTOS ALIMENTICIOS</t>
  </si>
  <si>
    <t>15911      FABRICACAO, RETIFICACAO, HOMOGENEIZACAO E MISTURA DE AGUARDENTES E OUTRAS BEBIDAS DESTILADAS</t>
  </si>
  <si>
    <t>15920      FABRICACAO DE VINHO</t>
  </si>
  <si>
    <t>15938      FABRICACAO DE MALTE, CERVEJAS E CHOPES</t>
  </si>
  <si>
    <t>15946      ENGARRAFAMENTO E GASEIFICACAO DE AGUAS MINERAIS</t>
  </si>
  <si>
    <t>15954      FABRICACAO DE REFRIGERANTES E REFRESCOS</t>
  </si>
  <si>
    <t>16004      FABRICACAO DE PRODUTOS DO FUMO</t>
  </si>
  <si>
    <t>16218      FABRICACAO DE MADEIRA LAMINADA E DE CHAPAS DE MADEIRA COMPENSADA, PRENSADA E AGLOMERADA</t>
  </si>
  <si>
    <t>16226      FABRICACAO DE ESTRUTURAS DE MADEIRA E DE ARTIGOS DE CARPINTARIA PARA CONSTRUCAO</t>
  </si>
  <si>
    <t>16234      FABRICACAO DE ARTEFATOS DE TANOARIA E DE EMBALAGENS DE MADEIRA</t>
  </si>
  <si>
    <t>16293      FABRICACAO DE ARTEFATOS DE MADEIRA, PALHA, CORTICA, VIME E MATERIAL TRANCADO NAO ESPECIFICADOS ANTERIORMENTE, EXCETO MOVEIS</t>
  </si>
  <si>
    <t>17116      BENEFICIAMENTO DE ALGODAO</t>
  </si>
  <si>
    <t>17191      BENEFICIAMENTO DE OUTRAS FIBRAS TEXTEIS NATURAIS</t>
  </si>
  <si>
    <t>17213      FIACAO DE ALGODAO</t>
  </si>
  <si>
    <t>17221      FIACAO DE FIBRAS TEXTEIS NATURAIS, EXCETO ALGODAO</t>
  </si>
  <si>
    <t>17222      FABRICACAO DE CARTOLINA E PAPEL-CARTAO</t>
  </si>
  <si>
    <t>17230      FIACAO DE FIBRAS ARTIFICIAIS OU SINTETICAS</t>
  </si>
  <si>
    <t>17248      FABRICACAO DE LINHAS E FIOS PARA COSTURAR E BORDAR</t>
  </si>
  <si>
    <t>17310      TECELAGEM DE ALGODAO</t>
  </si>
  <si>
    <t>17320      FABRICACAO DE EMBALAGENS DE CARTOLINA E PAPEL-CARTAO</t>
  </si>
  <si>
    <t>17329      TECELAGEM DE FIOS DE FIBRAS TEXTEIS NATURAIS, EXCETO ALGODAO</t>
  </si>
  <si>
    <t>17337      TECELAGEM DE FIOS E FILAMENTOS CONTINUOS ARTIFICIAIS OU SINTETICOS</t>
  </si>
  <si>
    <t>17338      FABRICACAO DE CHAPAS E DE EMBALAGENS DE PAPELAO ONDULADO</t>
  </si>
  <si>
    <t>17418      FABRICACAO DE ARTIGOS DE TECIDO DE USO DOMESTICO, INCLUINDO TECELAGEM</t>
  </si>
  <si>
    <t>17419      FABRICACAO DE PRODUTOS DE PAPEL, CARTOLINA, PAPEL-CARTAO E PAPELAO ONDULADO PARA USO COMERCIAL E DE ESCRITORIO</t>
  </si>
  <si>
    <t>17427      FABRICACAO DE PRODUTOS DE PAPEL PARA USOS DOMESTICO E HIGIENICO-SANITARIO</t>
  </si>
  <si>
    <t>17493      FABRICACAO DE OUTROS ARTEFATOS TEXTEIS, INCLUINDO TECELAGEM</t>
  </si>
  <si>
    <t>17494      FABRICACAO DE PRODUTOS DE PASTAS CELULOSICAS, PAPEL, CARTOLINA, PAPEL-CARTAO E PAPELAO ONDULADO NAO ESPECIFICADOS ANTERIORMENTE</t>
  </si>
  <si>
    <t>17507      ACABAMENTOS EM FIOS, TECIDOS E ARTIGOS TEXTEIS, POR TERCEIROS</t>
  </si>
  <si>
    <t>17612      FABRICACAO DE ARTEFATOS TEXTEIS A PARTIR DE TECIDOS EXCETO VESTUARIO</t>
  </si>
  <si>
    <t>17620      FABRICACAO DE ARTEFATOS DE TAPECARIA</t>
  </si>
  <si>
    <t>17639      FABRICACAO DE ARTEFATOS DE CORDOARIA</t>
  </si>
  <si>
    <t>17647      FABRICACAO DE TECIDOS ESPECIAIS - INCLUSIVE ARTEFATOS</t>
  </si>
  <si>
    <t>17698      FABRICACAO DE OUTROS ARTIGOS TEXTEIS - EXCETO VESTUARIO</t>
  </si>
  <si>
    <t>17710      FABRICACAO DE TECIDOS DE MALHA</t>
  </si>
  <si>
    <t>17728      FABRICACAO DE MEIAS</t>
  </si>
  <si>
    <t>17795      FABRICACAO DE OUTROS ARTIGOS DO VESTUARIO PRODUZIDOS EM MALHARIAS (TRICOTAGENS)</t>
  </si>
  <si>
    <t>18112      CONFECCAO DE ROUPAS INTIMAS, BLUSAS, CAMISAS E SEMELHANTES</t>
  </si>
  <si>
    <t>18113      IMPRESSAO DE JORNAIS, LIVROS, REVISTAS E OUTRAS PUBLICACOES PERIODICAS</t>
  </si>
  <si>
    <t>18120      CONFECCAO DE PECAS DO VESTUARIO - EXCETO ROUPAS INTIMAS, BLUSAS, CAMISAS  E SEMELHANTES</t>
  </si>
  <si>
    <t>18121      IMPRESSAO DE MATERIAL DE SEGURANCA</t>
  </si>
  <si>
    <t>18130      IMPRESSAO DE MATERIAIS PARA OUTROS USOS</t>
  </si>
  <si>
    <t>18139      CONFECCAO DE ROUPAS PROFISSIONAIS</t>
  </si>
  <si>
    <t>18210      FABRICACAO DE ACESSORIOS DO VESTUARIO</t>
  </si>
  <si>
    <t>18211      SERVICOS DE PRE-IMPRESSAO</t>
  </si>
  <si>
    <t>18228      FABRICACAO DE ACESSORIOS PARA SEGURANCA INDUSTRIAL E PESSOAL</t>
  </si>
  <si>
    <t>18229      SERVICOS DE ACABAMENTOS GRAFICOS</t>
  </si>
  <si>
    <t>18300      REPRODUCAO DE MATERIAIS GRAVADOS EM QUALQUER SUPORTE</t>
  </si>
  <si>
    <t>19100      CURTIMENTO E OUTRAS PREPARACOES DE COURO</t>
  </si>
  <si>
    <t>19216      FABRICACAO DE MALAS, BOLSAS, VALISES E OUTROS ARTEFATOS PARA VIAGEM, DE QUALQUER MATERIAL</t>
  </si>
  <si>
    <t>19217      FABRICACAO DE PRODUTOS DO REFINO DE PETROLEO</t>
  </si>
  <si>
    <t>19225      FABRICACAO DE PRODUTOS DERIVADOS DO PETROLEO, EXCETO PRODUTOS DO REFINO</t>
  </si>
  <si>
    <t>19291      FABRICACAO DE OUTROS ARTEFATOS DE COURO</t>
  </si>
  <si>
    <t>19313      FABRICACAO DE CALCADOS DE COURO</t>
  </si>
  <si>
    <t>19314      FABRICACAO DE ALCOOL</t>
  </si>
  <si>
    <t>19321      FABRICACAO DE TENIS DE QUALQUER MATERIAL</t>
  </si>
  <si>
    <t>19322      FABRICACAO DE BIOCOMBUSTIVEIS, EXCETO ALCOOL</t>
  </si>
  <si>
    <t>19330      FABRICACAO DE CALCADOS DE PLASTICO</t>
  </si>
  <si>
    <t>19399      FABRICACAO DE CALCADOS DE OUTROS MATERIAIS</t>
  </si>
  <si>
    <t>20109      DESDOBRAMENTO DE MADEIRA</t>
  </si>
  <si>
    <t>20134      FABRICACAO DE ADUBOS E FERTILIZANTES</t>
  </si>
  <si>
    <t>20193      FABRICACAO DE PRODUTOS QUIMICOS INORGANICOS NAO ESPECIFICADOS ANTERIORMENTE</t>
  </si>
  <si>
    <t>20214      FABRICACAO DE MADEIRA LAMINADA E DE CHAPAS DE MADEIRA COMPENSADA, PRENSADA OU AGLOMERADA</t>
  </si>
  <si>
    <t>20222      FABRICACAO DE ESQUADRIAS DE MADEIRA, DE CASAS DE MADEIRA PRE-FABRICADAS, DE ESTRUTURAS DE MADEIRA E ARTIGOS DE CARPINTARIA</t>
  </si>
  <si>
    <t>20223      FABRICACAO DE INTERMEDIARIOS PARA PLASTIFICANTES, RESINAS E FIBRAS</t>
  </si>
  <si>
    <t>20230      FABRICACAO DE ARTEFATOS DE TANOARIA E EMBALAGENS DE MADEIRA</t>
  </si>
  <si>
    <t>20290      FABRICACAO DE ARTEFATOS DIVERSOS DE MADEIRA, PALHA, CORTICA E MATERIAL TRANCADO - EXCETO MOVEIS</t>
  </si>
  <si>
    <t>20291      FABRICACAO DE PRODUTOS QUIMICOS ORGANICOS NAO ESPECIFICADOS ANTERIORMENTE</t>
  </si>
  <si>
    <t>20401      FABRICACAO DE FIBRAS ARTIFICIAIS E SINTETICAS</t>
  </si>
  <si>
    <t>20517      FABRICACAO DE DEFENSIVOS AGRICOLAS</t>
  </si>
  <si>
    <t>20525      FABRICACAO DE DESINFESTANTES DOMISSANITARIOS</t>
  </si>
  <si>
    <t>20614      FABRICACAO DE SABOES E DETERGENTES SINTETICOS</t>
  </si>
  <si>
    <t>20631      FABRICACAO DE COSMETICOS, PRODUTOS DE PERFUMARIA E DE HIGIENE PESSOAL</t>
  </si>
  <si>
    <t>20991      FABRICACAO DE PRODUTOS QUIMICOS NAO ESPECIFICADOS ANTERIORMENTE</t>
  </si>
  <si>
    <t>21105      FABRICACAO DE CELULOSE E OUTRAS PASTAS PARA A FABRICACAO DE PAPEL</t>
  </si>
  <si>
    <t>21210      FABRICACAO DE PAPEL</t>
  </si>
  <si>
    <t>21229      FABRICACAO DE PAPELAO LISO, CARTOLINA E CARTAO</t>
  </si>
  <si>
    <t>21238      FABRICACAO DE PREPARACOES FARMACEUTICAS</t>
  </si>
  <si>
    <t>21318      FABRICACAO DE EMBALAGENS DE PAPEL</t>
  </si>
  <si>
    <t>21326      FABRICACAO DE EMBALAGENS  DE PAPELAO - INCLUSIVE A FABRICACAO DE PAPELAO CORRUGADO</t>
  </si>
  <si>
    <t>21415      FABRICACAO DE ARTEFATOS DE PAPEL, PAPELAO, CARTOLINA E CARTAO PARA ESCRITORIO</t>
  </si>
  <si>
    <t>21423      FABRICACAO DE FITAS E FORMULARIOS CONTINUOS - IMPRESSOS OU NAO</t>
  </si>
  <si>
    <t>21490      FABRICACAO DE OUTROS ARTEFATOS DE PASTAS, PAPEL, PAPELAO, CARTOLINA E CARTAO</t>
  </si>
  <si>
    <t>22129      REFORMA DE PNEUMATICOS USADOS</t>
  </si>
  <si>
    <t>22144      EDICAO DE DISCOS, FITAS E OUTROS MATERIAIS GRAVADOS</t>
  </si>
  <si>
    <t>22152      EDICAO DE LIVROS, REVISTAS E JORNAIS</t>
  </si>
  <si>
    <t>22160      EDICAO E IMPRESSAO DE LIVROS</t>
  </si>
  <si>
    <t>22179      EDICAO E IMPRESSAO DE JORNAIS</t>
  </si>
  <si>
    <t>22187      EDICAO E IMPRESSAO DE REVISTAS</t>
  </si>
  <si>
    <t>22196      FABRICACAO DE ARTEFATOS DE BORRACHA NAO ESPECIFICADOS ANTERIORMENTE</t>
  </si>
  <si>
    <t>22217      IMPRESSAO DE JORNAIS, REVISTAS E LIVROS</t>
  </si>
  <si>
    <t>22218      FABRICACAO DE LAMINADOS PLANOS E TUBULARES DE MATERIAL PLASTICO</t>
  </si>
  <si>
    <t>22225      IMPRESSAO DE MATERIAL ESCOLAR  E DE MATERIAL PARA USOS INDUSTRIAL E COMERCIAL</t>
  </si>
  <si>
    <t>22226      FABRICACAO DE EMBALAGENS DE MATERIAL PLASTICO</t>
  </si>
  <si>
    <t>22234      FABRICACAO DE TUBOS E ACESSORIOS DE MATERIAL PLASTICO PARA USO NA CONSTRUCAO</t>
  </si>
  <si>
    <t>22292      EXECUCAO DE OUTROS SERVICOS GRAFICOS</t>
  </si>
  <si>
    <t>22293      FABRICACAO DE ARTEFATOS DE MATERIAL PLASTICO NAO ESPECIFICADOS ANTERIORMENTE</t>
  </si>
  <si>
    <t>22314      REPRODUCAO DE DISCOS E FITAS</t>
  </si>
  <si>
    <t>22322      REPRODUCAO DE FITAS DE VIDEOS</t>
  </si>
  <si>
    <t>22349      REPRODUCAO DE SOFTWARES EM DISQUETES E FITAS</t>
  </si>
  <si>
    <t>23108      COQUERIAS</t>
  </si>
  <si>
    <t>23213      REFINO DE PETROLEO</t>
  </si>
  <si>
    <t>23299      OUTRAS FORMAS DE PRODUCAO DE DERIVADOS DO PETROLEO</t>
  </si>
  <si>
    <t>23302      ELABORACAO DE COMBUSTIVEIS NUCLEARES</t>
  </si>
  <si>
    <t>23303      FABRICACAO DE ARTEFATOS DE CONCRETO, CIMENTO, FIBROCIMENTO, GESSO E MATERIAIS SEMELHANTES</t>
  </si>
  <si>
    <t>23400      PRODUCAO DE ALCOOL</t>
  </si>
  <si>
    <t>23427      FABRICACAO DE PRODUTOS CERAMICOS NAO-REFRATARIOS PARA USO ESTRUTURAL NA CONSTRUCAO</t>
  </si>
  <si>
    <t>23494      FABRICACAO DE PRODUTOS CERAMICOS NAO-REFRATARIOS NAO ESPECIFICADOS ANTERIORMENTE</t>
  </si>
  <si>
    <t>23915      APARELHAMENTO E OUTROS TRABALHOS EM PEDRAS</t>
  </si>
  <si>
    <t>23923      FABRICACAO DE CAL E GESSO</t>
  </si>
  <si>
    <t>23991      FABRICACAO DE PRODUTOS DE MINERAIS NAO-METALICOS NAO ESPECIFICADOS ANTERIORMENTE</t>
  </si>
  <si>
    <t>24112      FABRICACAO DE CLORO E ALCALIS</t>
  </si>
  <si>
    <t>24120      FABRICACAO DE INTERMEDIARIOS PARA FERTILIZANTES</t>
  </si>
  <si>
    <t>24139      FABRICACAO DE FERTILIZANTES FOSFATADOS, NITROGENADOS E POTASSICOS</t>
  </si>
  <si>
    <t>24147      FABRICACAO DE GASES INDUSTRIAIS</t>
  </si>
  <si>
    <t>24198      FABRICACAO DE OUTROS PRODUTOS INORGANICOS</t>
  </si>
  <si>
    <t>24210      FABRICACAO DE PRODUTOS PETROQUIMICOS BASICOS</t>
  </si>
  <si>
    <t>24228      FABRICACAO DE INTERMEDIARIOS PARA RESINAS E FIBRAS</t>
  </si>
  <si>
    <t>24295      FABRICACAO DE OUTROS PRODUTOS QUIMICOS ORGANICOS</t>
  </si>
  <si>
    <t>24317      FABRICACAO DE RESINAS TERMOPLASTICAS</t>
  </si>
  <si>
    <t>24318      PRODUCAO DE TUBOS DE ACO COM COSTURA</t>
  </si>
  <si>
    <t>24325      FABRICACAO DE RESINAS TERMOFIXAS</t>
  </si>
  <si>
    <t>24333      FABRICACAO DE ELASTOMEROS</t>
  </si>
  <si>
    <t>24393      PRODUCAO DE OUTROS TUBOS DE FERRO E ACO</t>
  </si>
  <si>
    <t>24414      FABRICACAO DE FIBRAS, FIOS, CABOS E FILAMENTOS CONTINUOS ARTIFICIAIS</t>
  </si>
  <si>
    <t>24422      FABRICACAO DE FIBRAS, FIOS, CABOS E FILAMENTOS CONTINUOS SINTETICOS</t>
  </si>
  <si>
    <t>24431      METALURGIA DO COBRE</t>
  </si>
  <si>
    <t>24491      METALURGIA DOS METAIS NAO-FERROSOS E SUAS LIGAS NAO ESPECIFICADOS ANTERIORMENTE</t>
  </si>
  <si>
    <t>24511      FABRICACAO DE PRODUTOS FARMOQUIMICOS</t>
  </si>
  <si>
    <t>24512      FUNDICAO DE FERRO E ACO</t>
  </si>
  <si>
    <t>24520      FABRICACAO DE MEDICAMENTOS PARA USO HUMANO</t>
  </si>
  <si>
    <t>24521      FUNDICAO DE METAIS NAO-FERROSOS E SUAS LIGAS</t>
  </si>
  <si>
    <t>24538      FABRICACAO DE MEDICAMENTOS PARA USO VETERINARIO</t>
  </si>
  <si>
    <t>24546      FABRICACAO DE MATERIAIS PARA USOS MEDICOS, HOSPITALARES E ODONTOLOGICOS</t>
  </si>
  <si>
    <t>24619      FABRICACAO DE INSETICIDAS</t>
  </si>
  <si>
    <t>24627      FABRICACAO DE FUNGICIDAS</t>
  </si>
  <si>
    <t>24635      FABRICACAO DE HERBICIDAS</t>
  </si>
  <si>
    <t>24694      FABRICACAO DE OUTROS DEFENSIVOS AGRICOLAS</t>
  </si>
  <si>
    <t>24716      FABRICACAO DE SABOES, SABONETES E DETERGENTES SINTETICOS</t>
  </si>
  <si>
    <t>24724      FABRICACAO DE PRODUTOS DE LIMPEZA E POLIMENTO</t>
  </si>
  <si>
    <t>24732      FABRICACAO DE ARTIGOS DE PERFUMARIA E COSMETICOS</t>
  </si>
  <si>
    <t>24813      FABRICACAO DE TINTAS, VERNIZES, ESMALTES E LACAS</t>
  </si>
  <si>
    <t>24821      FABRICACAO DE TINTAS DE IMPRESSAO</t>
  </si>
  <si>
    <t>24830      FABRICACAO DE IMPERMEABILIZANTES, SOLVENTES E PRODUTOS AFINS</t>
  </si>
  <si>
    <t>24910      FABRICACAO DE ADESIVOS E SELANTES</t>
  </si>
  <si>
    <t>24929      FABRICACAO DE EXPLOSIVOS</t>
  </si>
  <si>
    <t>24937      FABRICACAO DE CATALISADORES</t>
  </si>
  <si>
    <t>24945      FABRICACAO DE ADITIVOS DE USO INDUSTRIAL</t>
  </si>
  <si>
    <t>24953      FABRICACAO DE CHAPAS, FILMES, PAPEIS E OUTROS MATERIAIS E PRODUTOS QUIMICOS PARA FOTOGRAFIA</t>
  </si>
  <si>
    <t>24961      FABRICACAO DE DISCOS E FITAS VIRGENS</t>
  </si>
  <si>
    <t>24996      FABRICACAO DE OUTROS PRODUTOS QUIMICOS NAO ESPECIFICADOS ANTERIORMENTE</t>
  </si>
  <si>
    <t>25110      FABRICACAO DE ESTRUTURAS METALICAS</t>
  </si>
  <si>
    <t>25119      FABRICACAO DE PNEUMATICOS E DE CAMARAS-DE-AR</t>
  </si>
  <si>
    <t>25127      RECONDICIONAMENTO DE PNEUMATICOS</t>
  </si>
  <si>
    <t>25194      FABRICACAO DE ARTEFATOS DIVERSOS DE BORRACHA</t>
  </si>
  <si>
    <t>25216      FABRICACAO DE LAMINADOS PLANOS E TUBULARES DE PLASTICO</t>
  </si>
  <si>
    <t>25224      FABRICACAO DE EMBALAGEM DE PLASTICO</t>
  </si>
  <si>
    <t>25225      FABRICACAO DE CALDEIRAS GERADORAS DE VAPOR, EXCETO PARA AQUECIMENTO CENTRAL E PARA VEICULOS</t>
  </si>
  <si>
    <t>25291      FABRICACAO DE ARTEFATOS DIVERSOS DE PLASTICO</t>
  </si>
  <si>
    <t>25314      PRODUCAO DE FORJADOS DE ACO E DE METAIS NAO-FERROSOS E SUAS LIGAS</t>
  </si>
  <si>
    <t>25390      SERVICOS DE USINAGEM, SOLDA, TRATAMENTO E REVESTIMENTO EM METAIS</t>
  </si>
  <si>
    <t>25420      FABRICACAO DE ARTIGOS DE SERRALHERIA, EXCETO ESQUADRIAS</t>
  </si>
  <si>
    <t>25438      FABRICACAO DE FERRAMENTAS</t>
  </si>
  <si>
    <t>25501      FABRICACAO DE EQUIPAMENTO BELICO PESADO, ARMAS DE FOGO E MUNICOES</t>
  </si>
  <si>
    <t>25926      FABRICACAO DE PRODUTOS DE TREFILADOS DE METAL</t>
  </si>
  <si>
    <t>25934      FABRICACAO DE ARTIGOS DE METAL PARA USO DOMESTICO E PESSOAL</t>
  </si>
  <si>
    <t>25993      FABRICACAO DE PRODUTOS DE METAL NAO ESPECIFICADOS ANTERIORMENTE</t>
  </si>
  <si>
    <t>26108      FABRICACAO DE COMPONENTES ELETRONICOS</t>
  </si>
  <si>
    <t>26115      FABRICACAO DE VIDRO PLANO E DE SEGURANCA</t>
  </si>
  <si>
    <t>26123      FABRICACAO DE EMBALAGENS DE VIDRO</t>
  </si>
  <si>
    <t>26190      FABRICACAO DE ARTIGOS DE VIDRO</t>
  </si>
  <si>
    <t>26204      FABRICACAO DE CIMENTO</t>
  </si>
  <si>
    <t>26213      FABRICACAO DE EQUIPAMENTOS DE INFORMATICA</t>
  </si>
  <si>
    <t>26221      FABRICACAO DE PERIFERICOS PARA EQUIPAMENTOS DE INFORMATICA</t>
  </si>
  <si>
    <t>26301      FABRICACAO DE ARTEFATOS DE CONCRETO, CIMENTO, FIBROCIMENTO, GESSO E ESTUQUE</t>
  </si>
  <si>
    <t>26311      FABRICACAO DE EQUIPAMENTOS TRANSMISSORES DE COMUNICACAO</t>
  </si>
  <si>
    <t>26329      FABRICACAO DE APARELHOS TELEFONICOS E DE OUTROS EQUIPAMENTOS DE COMUNICACAO</t>
  </si>
  <si>
    <t>26400      FABRICACAO DE APARELHOS DE RECEPCAO, REPRODUCAO, GRAVACAO E AMPLIFICACAO DE AUDIO E VIDEO</t>
  </si>
  <si>
    <t>26417      FABRICACAO DE PRODUTOS CERAMICOS NAO-REFRATARIOS PARA USO ESTRUTURAL NA CONSTRUCAO CIVIL</t>
  </si>
  <si>
    <t>26425      FABRICACAO DE PRODUTOS CERAMICOS REFRATARIOS</t>
  </si>
  <si>
    <t>26492      FABRICACAO DE PRODUTOS CERAMICOS NAO-REFRATARIOS PARA USOS DIVERSOS</t>
  </si>
  <si>
    <t>26515      FABRICACAO DE APARELHOS E EQUIPAMENTOS DE MEDIDA, TESTE E CONTROLE</t>
  </si>
  <si>
    <t>26604      FABRICACAO DE APARELHOS ELETROMEDICOS E ELETROTERAPEUTICOS E EQUIPAMENTOS DE IRRADIACAO</t>
  </si>
  <si>
    <t>26701      FABRICACAO DE EQUIPAMENTOS E INSTRUMENTOS OPTICOS, FOTOGRAFICOS E CINEMATOGRAFICOS</t>
  </si>
  <si>
    <t>26809      FABRICACAO DE MIDIAS VIRGENS, MAGNETICAS E OPTICAS</t>
  </si>
  <si>
    <t>26913      BRITAMENTO, APARELHAMENTO E OUTROS TRABALHOS EM PEDRAS (NAO ASSOCIADOS A EXTRACAO)</t>
  </si>
  <si>
    <t>26921      FABRICACAO DE CAL VIRGEM, CAL HIDRATADA E GESSO</t>
  </si>
  <si>
    <t>26999      FABRICACAO DE OUTROS PRODUTOS DE MINERAIS NAO-METALICOS</t>
  </si>
  <si>
    <t>27104      FABRICACAO DE GERADORES, TRANSFORMADORES E MOTORES ELETRICOS</t>
  </si>
  <si>
    <t>27138      PRODUCAO DE FERRO-GUSA</t>
  </si>
  <si>
    <t>27146      PRODUCAO DE FERROLIGAS</t>
  </si>
  <si>
    <t>27210      FABRICACAO DE PILHAS, BATERIAS E ACUMULADORES ELETRICOS, EXCETO PARA VEICULOS AUTOMOTORES</t>
  </si>
  <si>
    <t>27228      FABRICACAO DE BATERIAS E ACUMULADORES PARA VEICULOS AUTOMOTORES</t>
  </si>
  <si>
    <t>27235      PRODUCAO DE SEMI-ACABADOS DE ACO</t>
  </si>
  <si>
    <t>27243      PRODUCAO DE LAMINADOS PLANOS DE ACO</t>
  </si>
  <si>
    <t>27251      PRODUCAO DE LAMINADOS LONGOS DE ACO</t>
  </si>
  <si>
    <t>27260      PRODUCAO DE RELAMINADOS, TREFILADOS E PERFILADOS DE ACO</t>
  </si>
  <si>
    <t>27316      FABRICACAO DE TUBOS DE ACO COM COSTURA</t>
  </si>
  <si>
    <t>27317      FABRICACAO DE APARELHOS E EQUIPAMENTOS PARA DISTRIBUICAO E CONTROLE DE ENERGIA ELETRICA</t>
  </si>
  <si>
    <t>27391      FABRICACAO DE OUTROS TUBOS DE FERRO E ACO</t>
  </si>
  <si>
    <t>27406      FABRICACAO DE LAMPADAS E OUTROS EQUIPAMENTOS DE ILUMINACAO</t>
  </si>
  <si>
    <t>27413      METALURGIA DO ALUMINIO E SUAS LIGAS</t>
  </si>
  <si>
    <t>27421      METALURGIA DOS METAIS PRECIOSOS</t>
  </si>
  <si>
    <t>27499      METALURGIA DE OUTROS METAIS NAO-FERROSOS E SUAS LIGAS</t>
  </si>
  <si>
    <t>27510      FABRICACAO DE PECAS FUNDIDAS DE FERRO E ACO</t>
  </si>
  <si>
    <t>27529      FABRICACAO DE PECAS FUNDIDAS DE METAIS NAO-FERROSOS E SUAS LIGAS</t>
  </si>
  <si>
    <t>27597      FABRICACAO DE APARELHOS ELETRODOMESTICOS NAO ESPECIFICADOS ANTERIORMENTE</t>
  </si>
  <si>
    <t>27902      FABRICACAO DE EQUIPAMENTOS E APARELHOS ELETRICOS NAO ESPECIFICADOS ANTERIORMENTE</t>
  </si>
  <si>
    <t>28118      FABRICACAO DE ESTRUTURAS METALICAS PARA EDIFICIOS, PONTES, TORRES DE TRANSMISSAO, ANDAIMES E OUTROS FINS</t>
  </si>
  <si>
    <t>28119      FABRICACAO DE MOTORES E TURBINAS, EXCETO PARA AVIOES E VEICULOS RODOVIARIOS</t>
  </si>
  <si>
    <t>28126      FABRICACAO DE ESQUADRIAS DE METAL</t>
  </si>
  <si>
    <t>28127      FABRICACAO DE EQUIPAMENTOS HIDRAULICOS E PNEUMATICOS, EXCETO VALVULAS</t>
  </si>
  <si>
    <t>28134      FABRICACAO DE OBRAS DE CALDEIRARIA PESADA</t>
  </si>
  <si>
    <t>28135      FABRICACAO DE VALVULAS, REGISTROS E DISPOSITIVOS SEMELHANTES</t>
  </si>
  <si>
    <t>28151      FABRICACAO DE EQUIPAMENTOS DE TRANSMISSAO PARA FINS INDUSTRIAIS</t>
  </si>
  <si>
    <t>28215      FABRICACAO DE TANQUES, RESERVATORIOS METALICOS E CALDEIRAS PARA AQUECIMENTO CENTRAL</t>
  </si>
  <si>
    <t>28216      FABRICACAO DE APARELHOS E EQUIPAMENTOS PARA INSTALACOES TERMICAS</t>
  </si>
  <si>
    <t>28223      FABRICACAO DE CALDEIRAS GERADORAS DE VAPOR - EXCETO PARA AQUECIMENTO CENTRAL E PARA VEICULOS</t>
  </si>
  <si>
    <t>28232      FABRICACAO DE MAQUINAS E APARELHOS DE REFRIGERACAO E VENTILACAO PARA USO INDUSTRIAL E COMERCIAL</t>
  </si>
  <si>
    <t>28241      FABRICACAO DE APARELHOS E EQUIPAMENTOS DE AR CONDICIONADO</t>
  </si>
  <si>
    <t>28259      FABRICACAO DE MAQUINAS E EQUIPAMENTOS PARA SANEAMENTO BASICO E AMBIENTAL</t>
  </si>
  <si>
    <t>28291      FABRICACAO DE MAQUINAS E EQUIPAMENTOS DE USO GERAL NAO ESPECIFICADOS ANTERIORMENTE</t>
  </si>
  <si>
    <t>28312      PRODUCAO DE FORJADOS DE ACO</t>
  </si>
  <si>
    <t>28320      PRODUCAO DE FORJADOS DE METAIS NAO-FERROSOS E SUAS LIGAS</t>
  </si>
  <si>
    <t>28321      FABRICACAO DE EQUIPAMENTOS PARA IRRIGACAO AGRICOLA</t>
  </si>
  <si>
    <t>28330      FABRICACAO DE MAQUINAS E EQUIPAMENTOS PARA A AGRICULTURA E PECUARIA, EXCETO PARA IRRIGACAO</t>
  </si>
  <si>
    <t>28339      FABRICACAO DE ARTEFATOS ESTAMPADOS DE METAL</t>
  </si>
  <si>
    <t>28347      METALURGIA DO PO</t>
  </si>
  <si>
    <t>28398      TEMPERA, CEMENTACAO E TRATAMENTO TERMICO DO ACO, SERVICOS DE USINAGEM, GALVANOTECNICA E SOLDA</t>
  </si>
  <si>
    <t>28410      FABRICACAO DE ARTIGOS DE CUTELARIA</t>
  </si>
  <si>
    <t>28428      FABRICACAO DE ARTIGOS DE SERRALHERIA - EXCETO ESQUADRIAS</t>
  </si>
  <si>
    <t>28436      FABRICACAO DE FERRAMENTAS MANUAIS</t>
  </si>
  <si>
    <t>28526      FABRICACAO DE OUTRAS MAQUINAS E EQUIPAMENTOS PARA USO NA EXTRACAO MINERAL, EXCETO NA EXTRACAO DE PETROLEO</t>
  </si>
  <si>
    <t>28534      FABRICACAO DE TRATORES, EXCETO AGRICOLAS</t>
  </si>
  <si>
    <t>28542      FABRICACAO DE MAQUINAS E EQUIPAMENTOS PARA TERRAPLENAGEM, PAVIMENTACAO E CONSTRUCAO, EXCETO TRATORES</t>
  </si>
  <si>
    <t>28615      FABRICACAO DE MAQUINAS PARA A INDUSTRIA METALURGICA, EXCETO MAQUINAS-FERRAMENTA</t>
  </si>
  <si>
    <t>28623      FABRICACAO DE MAQUINAS E EQUIPAMENTOS PARA AS INDUSTRIAS DE ALIMENTOS, BEBIDAS E FUMO</t>
  </si>
  <si>
    <t>28640      FABRICACAO DE MAQUINAS E EQUIPAMENTOS PARA AS INDUSTRIAS DO VESTUARIO, DO COURO E DE CALCADOS</t>
  </si>
  <si>
    <t>28666      FABRICACAO DE MAQUINAS E EQUIPAMENTOS PARA A INDUSTRIA DO PLASTICO</t>
  </si>
  <si>
    <t>28691      FABRICACAO DE MAQUINAS E EQUIPAMENTOS PARA USO INDUSTRIAL ESPECIFICO NAO ESPECIFICADOS ANTERIORMENTE</t>
  </si>
  <si>
    <t>28819      MANUTENCAO E REPARACAO DE TANQUES, RESERVATORIOS METALICOS E CALDEIRAS PARA AQUECIMENTO CENTRAL</t>
  </si>
  <si>
    <t>28827      MANUTENCAO E REPARACAO DE CALDEIRAS GERADORAS DE VAPOR - EXCETO PARA AQUECIMENTO CENTRAL E PARA VEICULOS</t>
  </si>
  <si>
    <t>28916      FABRICACAO DE EMBALAGENS METALICAS</t>
  </si>
  <si>
    <t>28924      FABRICACAO DE ARTEFATOS DE TREFILADOS</t>
  </si>
  <si>
    <t>28932      FABRICACAO DE ARTIGOS DE FUNILARIA E DE ARTIGOS DE METAL PARA USOS DOMESTICO E PESSOAL</t>
  </si>
  <si>
    <t>28991      FABRICACAO DE OUTROS PRODUTOS ELABORADOS DE METAL</t>
  </si>
  <si>
    <t>29114      FABRICACAO DE MOTORES ESTACIONARIOS DE COMBUSTAO INTERNA, TURBINAS E OUTRAS MAQUINAS MOTRIZES NAO-ELETRICAS - EXCETO PARA AVIOES E VEICULOS RODOVIARIOS</t>
  </si>
  <si>
    <t>29122      FABRICACAO DE BOMBAS E CARNEIROS HIDRAULICOS</t>
  </si>
  <si>
    <t>29130      FABRICACAO DE VALVULAS, TORNEIRAS E REGISTROS</t>
  </si>
  <si>
    <t>29149      FABRICACAO DE COMPRESSORES</t>
  </si>
  <si>
    <t>29157      FABRICACAO DE EQUIPAMENTOS DE TRANSMISSAO PARA FINS INDUSTRIAIS - INCLUSIVE ROLAMENTOS</t>
  </si>
  <si>
    <t>29211      FABRICACAO DE FORNOS INDUSTRIAIS, APARELHOS E EQUIPAMENTOS NAO-ELETRICOS PARA INSTALACOES TERMICAS</t>
  </si>
  <si>
    <t>29220      FABRICACAO DE ESTUFAS E FORNOS ELETRICOS PARA FINS INDUSTRIAIS</t>
  </si>
  <si>
    <t>29238      FABRICACAO DE MAQUINAS, EQUIPAMENTOS E APARELHOS PARA TRANSPORTE E ELEVACAO DE CARGAS E PESSOAS</t>
  </si>
  <si>
    <t>29246      FABRICACAO DE MAQUINAS E APARELHOS DE REFRIGERACAO E VENTILACAO DE USOS INDUSTRIAL E COMERCIAL</t>
  </si>
  <si>
    <t>29254      FABRICACAO DE APARELHOS DE AR-CONDICIONADO</t>
  </si>
  <si>
    <t>29297      FABRICACAO DE OUTRAS MAQUINAS E EQUIPAMENTOS DE USO GERAL</t>
  </si>
  <si>
    <t>29301      FABRICACAO DE CABINES, CARROCERIAS E REBOQUES PARA VEICULOS AUTOMOTORES</t>
  </si>
  <si>
    <t>29319      FABRICACAO DE MAQUINAS E EQUIPAMENTOS PARA AGRICULTURA, AVICULTURA E OBTENCAO DE PRODUTOS ANIMAIS</t>
  </si>
  <si>
    <t>29327      FABRICACAO DE TRATORES AGRICOLAS</t>
  </si>
  <si>
    <t>29408      FABRICACAO DE MAQUINAS-FERRAMENTA</t>
  </si>
  <si>
    <t>29417      FABRICACAO DE PECAS E ACESSORIOS PARA O SISTEMA MOTOR DE VEICULOS AUTOMOTORES</t>
  </si>
  <si>
    <t>29425      FABRICACAO DE PECAS E ACESSORIOS PARA OS SISTEMAS DE MARCHA E TRANSMISSAO DE VEICULOS AUTOMOTORES</t>
  </si>
  <si>
    <t>29433      FABRICACAO DE PECAS E ACESSORIOS PARA O SISTEMA DE FREIOS DE VEICULOS AUTOMOTORES</t>
  </si>
  <si>
    <t>29441      FABRICACAO DE PECAS E ACESSORIOS PARA O SISTEMA DE DIRECAO E SUSPENSAO DE VEICULOS AUTOMOTORES</t>
  </si>
  <si>
    <t>29450      FABRICACAO DE MATERIAL ELETRICO E ELETRONICO PARA VEICULOS AUTOMOTORES, EXCETO BATERIAS</t>
  </si>
  <si>
    <t>29492      FABRICACAO DE PECAS E ACESSORIOS PARA VEICULOS AUTOMOTORES NAO ESPECIFICADOS ANTERIORMENTE</t>
  </si>
  <si>
    <t>29506      RECONDICIONAMENTO E RECUPERACAO DE MOTORES PARA VEICULOS AUTOMOTORES</t>
  </si>
  <si>
    <t>29513      FABRICACAO DE MAQUINAS E EQUIPAMENTOS PARA A PROSPECCAO E EXTRACAO DE PETROLEO</t>
  </si>
  <si>
    <t>29521      FABRICACAO DE OUTRAS MAQUINAS E EQUIPAMENTOS DE USO NA EXTRACAO MINERAL E CONSTRUCAO</t>
  </si>
  <si>
    <t>29530      FABRICACAO DE TRATORES DE ESTEIRA E TRATORES DE USO NA EXTRACAO MINERAL E CONSTRUCAO</t>
  </si>
  <si>
    <t>29548      FABRICACAO DE MAQUINAS E EQUIPAMENTOS DE TERRAPLENAGEM E PAVIMENTACAO</t>
  </si>
  <si>
    <t>29610      FABRICACAO DE MAQUINAS PARA A INDUSTRIA METALURGICA - EXCETO MAQUINAS-FERRAMENTA</t>
  </si>
  <si>
    <t>29629      FABRICACAO DE MAQUINAS E EQUIPAMENTOS PARA AS INDUSTRIAS ALIMENTAR, DE BEBIDA E FUMO</t>
  </si>
  <si>
    <t>29637      FABRICACAO DE MAQUINAS E EQUIPAMENTOS PARA A INDUSTRIA TEXTIL</t>
  </si>
  <si>
    <t>29645      FABRICACAO DE MAQUINAS E EQUIPAMENTOS PARA AS INDUSTRIAS DO  VESTUARIO E DE COURO E CALCADOS</t>
  </si>
  <si>
    <t>29653      FABRICACAO DE MAQUINAS E EQUIPAMENTOS PARA AS INDUSTRIAS DE CELULOSE, PAPEL E PAPELAO E ARTEFATOS</t>
  </si>
  <si>
    <t>29696      FABRICACAO DE OUTRAS MAQUINAS E EQUIPAMENTOS DE USO ESPECIFICO</t>
  </si>
  <si>
    <t>29718      FABRICACAO DE ARMAS DE FOGO E MUNICOES</t>
  </si>
  <si>
    <t>29726      FABRICACAO DE EQUIPAMENTO BELICO PESADO</t>
  </si>
  <si>
    <t>29815      FABRICACAO DE FOGOES, REFRIGERADORES E MAQUINAS DE LAVAR E SECAR PARA USO DOMESTICO</t>
  </si>
  <si>
    <t>29890      FABRICACAO DE OUTROS APARELHOS ELETRODOMESTICOS</t>
  </si>
  <si>
    <t>29912      MANUTENCAO E REPARACAO DE MOTORES, BOMBAS, COMPRESSORES E EQUIPAMENTOS DE TRANSMISSAO</t>
  </si>
  <si>
    <t>29920      MANUTENCAO E REPARACAO DE MAQUINAS E EQUIPAMENTOS DE USO GERAL</t>
  </si>
  <si>
    <t>29939      MANUTENCAO E REPARACAO DE TRATORES E DE MAQUINAS E EQUIPAMENTOS PARA AGRICULUTRA, AVICULTURA E OBTENCAO DE PRODUTOS ANIMAIS</t>
  </si>
  <si>
    <t>29947      MANUTENCAO E REPARACAO DE MAQUINAS-FERRAMENTA</t>
  </si>
  <si>
    <t>29955      MANUTENCAO E REPARACAO DE MAQUINAS E EQUIPAMENTOS DE USO NA EXTRACAO MINERAL E CONSTRUCAO</t>
  </si>
  <si>
    <t>29963      MANUTENCAO E REPARACAO DE MAQUINAS E EQUIPAMENTOS DE USO ESPECIFICO</t>
  </si>
  <si>
    <t>30112      FABRICACAO DE MAQUINAS DE ESCREVER E CALCULAR, COPIADORAS E OUTROS EQUIPAMENTOS NAO-ELETRONICOS PARA ESCRITORIO</t>
  </si>
  <si>
    <t>30113      CONSTRUCAO DE EMBARCACOES E ESTRUTURAS FLUTUANTES</t>
  </si>
  <si>
    <t>30120      FABRICACAO DE MAQUINAS DE ESCREVER E CALCULAR, COPIADORAS E OUTROS EQUIPAMENTOS ELETRONICOS DESTINADOS A AUTOMACAO GERENCIAL E COMERCIAL</t>
  </si>
  <si>
    <t>30121      CONSTRUCAO DE EMBARCACOES PARA ESPORTE E LAZER</t>
  </si>
  <si>
    <t>30210      FABRICACAO DE COMPUTADORES</t>
  </si>
  <si>
    <t>30228      FABRICACAO DE EQUIPAMENTOS PERIFERICOS PARA MAQUINAS ELETRONICAS PARA TRATAMENTO DE INFORMACOES</t>
  </si>
  <si>
    <t>30318      FABRICACAO DE LOCOMOTIVAS, VAGOES E OUTROS MATERIAIS RODANTES</t>
  </si>
  <si>
    <t>30415      FABRICACAO DE AERONAVES</t>
  </si>
  <si>
    <t>30423      FABRICACAO DE TURBINAS, MOTORES E OUTROS COMPONENTES E PECAS PARA AERONAVES</t>
  </si>
  <si>
    <t>30504      FABRICACAO DE VEICULOS MILITARES DE COMBATE</t>
  </si>
  <si>
    <t>30997      FABRICACAO DE EQUIPAMENTOS DE TRANSPORTE NAO ESPECIFICADOS ANTERIORMENTE</t>
  </si>
  <si>
    <t>31039      FABRICACAO DE MOVEIS DE OUTROS MATERIAIS, EXCETO MADEIRA E METAL</t>
  </si>
  <si>
    <t>31119      FABRICACAO DE GERADORES DE CORRENTE CONTINUA OU ALTERNADA</t>
  </si>
  <si>
    <t>31127      FABRICACAO DE TRANSFORMADORES, INDUTORES, CONVERSORES, SINCRONIZADORES E SEMELHANTES</t>
  </si>
  <si>
    <t>31135      FABRICACAO DE MOTORES ELETRICOS</t>
  </si>
  <si>
    <t>31216      FABRICACAO DE SUBESTACOES, QUADROS DE COMANDO, REGULADORES DE VOLTAGEM E OUTROS APARELHOS E EQUIPAMENTOS PARA DISTRIBUICAO E CONTROLE DE ENERGIA ELETRICA</t>
  </si>
  <si>
    <t>31224      FABRICACAO DE MATERIAL ELETRICO PARA INSTALACOES EM CIRCUITO DE CONSUMO</t>
  </si>
  <si>
    <t>31305      FABRICACAO DE FIOS, CABOS E CONDUTORES ELETRICOS ISOLADOS</t>
  </si>
  <si>
    <t>31410      FABRICACAO DE PILHAS, BATERIAS E ACUMULADORES ELETRICOS - EXCETO PARA VEICULOS</t>
  </si>
  <si>
    <t>31429      FABRICACAO DE BATERIAS E ACUMULADORES PARA VEICULOS</t>
  </si>
  <si>
    <t>31518      FABRICACAO DE LAMPADAS</t>
  </si>
  <si>
    <t>31526      FABRICACAO DE LUMINARIAS E EQUIPAMENTOS DE ILUMINACAO - EXCETO PARA VEICULOS</t>
  </si>
  <si>
    <t>31607      FABRICACAO DE MATERIAL ELETRICO PARA VEICULOS - EXCETO BATERIAS</t>
  </si>
  <si>
    <t>31810      MANUTENCAO E REPARACAO DE GERADORES, TRANSFORMADORES E MOTORES ELETRICOS</t>
  </si>
  <si>
    <t>31828      MANUTENCAO E REPARACAO DE BATERIAS E ACUMULADORES ELETRICOS - EXCETO PARA VEICULOS</t>
  </si>
  <si>
    <t>31895      MANUTENCAO E REPARACAO DE MAQUINAS, APARELHOS E MATERIAIS ELETRICOS NAO ESPECIFICADOS ANTERIORMENTE</t>
  </si>
  <si>
    <t>31917      FABRICACAO DE ELETRODOS, CONTATOS E OUTROS ARTIGOS DE CARVAO E GRAFITA PARA USO ELETRICO, ELETROIMAS E ISOLADORES</t>
  </si>
  <si>
    <t>31925      FABRICACAO DE APARELHOS E UTENSILIOS PARA SINALIZACAO E ALARME</t>
  </si>
  <si>
    <t>31992      FABRICACAO DE OUTROS APARELHOS OU EQUIPAMENTOS ELETRICOS</t>
  </si>
  <si>
    <t>32107      FABRICACAO DE MATERIAL ELETRONICO BASICO</t>
  </si>
  <si>
    <t>32116      LAPIDACAO DE GEMAS E FABRICACAO DE ARTEFATOS DE OURIVESARIA E JOALHERIA</t>
  </si>
  <si>
    <t>32124      FABRICACAO DE BIJUTERIAS E ARTEFATOS SEMELHANTES</t>
  </si>
  <si>
    <t>32212      FABRICACAO DE EQUIPAMENTOS TRANSMISSORES DE RADIO E TELEVISAO E DE EQUIPAMENTOS PARA ESTACOES TELEFONICAS, PARA RADIOTELEFONIA E RADIOTELEGRAFIA - INCLUSIVE DE MICROONDAS E REPETIDORAS</t>
  </si>
  <si>
    <t>32220      FABRICACAO DE APARELHOS TELEFONICOS, SISTEMAS DE INTERCOMUNICACAO E SEMELHANTES</t>
  </si>
  <si>
    <t>32301      FABRICACAO DE APARELHOS RECEPTORES DE RADIO E TELEVISAO E DE REPRODUCAO, GRAVACAO OU AMPLIFICACAO DE SOM E VIDEO</t>
  </si>
  <si>
    <t>32302      FABRICACAO DE ARTEFATOS PARA PESCA E ESPORTE</t>
  </si>
  <si>
    <t>32400      FABRICACAO DE BRINQUEDOS E JOGOS RECREATIVOS</t>
  </si>
  <si>
    <t>32507      FABRICACAO DE INSTRUMENTOS E MATERIAIS PARA USO MEDICO E ODONTOLOGICO E DE ARTIGOS OPTICOS</t>
  </si>
  <si>
    <t>32905      MANUTENCAO E REPARACAO DE APARELHOS E EQUIPAMENTOS DE TELEFONIA E RADIOTELEFONIA E DE TRANSMISSORES DE TELEVISAO E RADIO - EXCETO TELEFONES</t>
  </si>
  <si>
    <t>32922      FABRICACAO DE EQUIPAMENTOS E ACESSORIOS PARA SEGURANCA E PROTECAO PESSOAL E PROFISSIONAL</t>
  </si>
  <si>
    <t>32990      FABRICACAO DE PRODUTOS DIVERSOS NAO ESPECIFICADOS ANTERIORMENTE</t>
  </si>
  <si>
    <t>33103      FABRICACAO DE APARELHOS E INSTRUMENTOS PARA USOS MEDICO-HOSPITALARES, ODONTOLOGICOS E DE LABORATORIOS E APARELHOS ORTOPEDICOS</t>
  </si>
  <si>
    <t>33112      MANUTENCAO E REPARACAO DE TANQUES, RESERVATORIOS METALICOS E CALDEIRAS, EXCETO PARA VEICULOS</t>
  </si>
  <si>
    <t>33121      MANUTENCAO E REPARACAO DE EQUIPAMENTOS ELETRONICOS E OPTICOS</t>
  </si>
  <si>
    <t>33139      MANUTENCAO E REPARACAO DE MAQUINAS E EQUIPAMENTOS ELETRICOS</t>
  </si>
  <si>
    <t>33147      MANUTENCAO E REPARACAO DE MAQUINAS E EQUIPAMENTOS DA INDUSTRIA MECANICA</t>
  </si>
  <si>
    <t>33155      MANUTENCAO E REPARACAO DE VEICULOS FERROVIARIOS</t>
  </si>
  <si>
    <t>33163      MANUTENCAO E REPARACAO DE AERONAVES</t>
  </si>
  <si>
    <t>33171      MANUTENCAO E REPARACAO DE EMBARCACOES</t>
  </si>
  <si>
    <t>33198      MANUTENCAO E REPARACAO DE EQUIPAMENTOS E PRODUTOS NAO ESPECIFICADOS ANTERIORMENTE</t>
  </si>
  <si>
    <t>33200      FABRICACAO DE APARELHOS E INSTRUMENTOS DE MEDIDA, TESTE E CONTROLE - EXCETO EQUIPAMENTOS PARA CONTROLE DE PROCESSOS INDUSTRIAIS</t>
  </si>
  <si>
    <t>33210      INSTALACAO DE MAQUINAS E EQUIPAMENTOS INDUSTRIAIS</t>
  </si>
  <si>
    <t>33295      INSTALACAO DE EQUIPAMENTOS NAO ESPECIFICADOS ANTERIORMENTE</t>
  </si>
  <si>
    <t>33308      FABRICACAO DE MAQUINAS, APARELHOS E EQUIPAMENTOS DE SISTEMAS ELETRONICOS DEDICADOS A AUTOMACAO INDUSTRIAL E CONTROLE DO PROCESSO PRODUTIVO</t>
  </si>
  <si>
    <t>33405      FABRICACAO DE APARELHOS, INSTRUMENTOS E MATERIAIS OPTICOS, FOTOGRAFICOS E CINEMATOGRAFICOS</t>
  </si>
  <si>
    <t>33502      FABRICACAO DE CRONOMETROS E RELOGIOS</t>
  </si>
  <si>
    <t>33910      MANUTENCAO E REPARACAO DE EQUIPAMENTOS MEDICO-HOSPITALARES, ODONTOLOGICOS E DE LABORATORIO</t>
  </si>
  <si>
    <t>33928      MANUTENCAO E REPARACAO DE APARELHOS E INSTRUMENTOS DE MEDIDA, TESTE E CONTROLE - EXCETO EQUIPAMENTOS DE CONTROLE DE PROCESSOS INDUSTRIAIS</t>
  </si>
  <si>
    <t>33936      MANUTENCAO E REPARACAO DE MAQUINAS, APARELHOS E EQUIPAMENTOS DE SISTEMAS ELETRONICOS DEDICADOS A AUTOMACAO INDUSTRIAL E CONTROLE DO PROCESSO PRODUTIVO</t>
  </si>
  <si>
    <t>33944      MANUTENCAO E REPARACAO DE INSTRUMENTOS OPTICOS E CINEMATOGRAFICOS</t>
  </si>
  <si>
    <t>34100      FABRICACAO DE AUTOMOVEIS, CAMIONETAS E UTILITARIOS</t>
  </si>
  <si>
    <t>34207      FABRICACAO DE CAMINHOES E ONIBUS</t>
  </si>
  <si>
    <t>34312      FABRICACAO DE CABINES, CARROCERIAS E REBOQUES PARA CAMINHAO</t>
  </si>
  <si>
    <t>34320      FABRICACAO DE CARROCERIAS PARA ONIBUS</t>
  </si>
  <si>
    <t>34398      FABRICACAO DE CABINES, CARROCERIAS E REBOQUES PARA OUTROS VEICULOS</t>
  </si>
  <si>
    <t>34410      FABRICACAO DE PECAS E ACESSORIOS PARA O SISTEMA MOTOR</t>
  </si>
  <si>
    <t>34428      FABRICACAO DE PECAS E ACESSORIOS PARA OS SISTEMAS DE MARCHA E TRANSMISSAO</t>
  </si>
  <si>
    <t>34436      FABRICACAO DE PECAS E ACESSORIOS PARA O SISTEMA DE FREIOS</t>
  </si>
  <si>
    <t>34444      FABRICACAO DE PECAS E ACESSORIOS PARA O SISTEMA DE DIRECAO E SUSPENSAO</t>
  </si>
  <si>
    <t>34495      FABRICACAO DE OUTRAS PECAS E ACESSORIOS PARA VEICULOS AUTOMOTORES NAO ESPECIFICADAS ANTERIORMENTE</t>
  </si>
  <si>
    <t>34509      RECONDICIONAMENTO OU RECUPERACAO DE MOTORES PARA VEICULOS AUTOMOTORES</t>
  </si>
  <si>
    <t>35114      CONSTRUCAO E REPARACAO DE EMBARCACOES E ESTRUTURAS FLUTUANTES</t>
  </si>
  <si>
    <t>35115      GERACAO DE ENERGIA ELETRICA</t>
  </si>
  <si>
    <t>35122      CONSTRUCAO E REPARACAO DE EMBARCACOES PARA ESPORTE E LAZER</t>
  </si>
  <si>
    <t>35211      CONSTRUCAO E MONTAGEM DE LOCOMOTIVAS, VAGOES E OUTROS MATERIAIS RODANTES</t>
  </si>
  <si>
    <t>35220      FABRICACAO DE PECAS E ACESSORIOS PARA VEICULOS FERROVIARIOS</t>
  </si>
  <si>
    <t>35238      REPARACAO DE VEICULOS FERROVIARIOS</t>
  </si>
  <si>
    <t>35301      PRODUCAO E DISTRIBUICAO DE VAPOR, AGUA QUENTE E AR CONDICIONADO</t>
  </si>
  <si>
    <t>35319      CONSTRUCAO E MONTAGEM DE AERONAVES</t>
  </si>
  <si>
    <t>35327      REPARACAO DE AERONAVES</t>
  </si>
  <si>
    <t>35912      FABRICACAO DE MOTOCICLETAS</t>
  </si>
  <si>
    <t>35920      FABRICACAO DE BICICLETAS E TRICICLOS NAO-MOTORIZADOS</t>
  </si>
  <si>
    <t>35998      FABRICACAO DE OUTROS EQUIPAMENTOS DE TRANSPORTE</t>
  </si>
  <si>
    <t>36110      FABRICACAO DE MOVEIS COM PREDOMINANCIA DE MADEIRA</t>
  </si>
  <si>
    <t>36129      FABRICACAO DE MOVEIS COM PREDOMINANCIA DE METAL</t>
  </si>
  <si>
    <t>36137      FABRICACAO DE MOVEIS DE OUTROS MATERIAIS</t>
  </si>
  <si>
    <t>36145      FABRICACAO DE COLCHOES</t>
  </si>
  <si>
    <t>36919      LAPIDACAO DE PEDRAS PRECIOSAS E SEMI-PRECIOSAS, FABRICACAO DE ARTEFATOS DE OURIVESARIA E JOALHERIA</t>
  </si>
  <si>
    <t>36927      FABRICACAO DE INSTRUMENTOS MUSICAIS</t>
  </si>
  <si>
    <t>36935      FABRICACAO DE ARTEFATOS PARA CACA, PESCA E ESPORTE</t>
  </si>
  <si>
    <t>36943      FABRICACAO DE BRINQUEDOS E DE JOGOS RECREATIVOS</t>
  </si>
  <si>
    <t>36951      FABRICACAO DE CANETAS, LAPIS, FITAS IMPRESSORAS PARA MAQUINAS E OUTROS ARTIGOS PARA ESCRITORIO</t>
  </si>
  <si>
    <t>36960      FABRICACAO DE AVIAMENTOS PARA COSTURA</t>
  </si>
  <si>
    <t>36978      FABRICACAO DE ESCOVAS, PINCEIS E VASSOURAS</t>
  </si>
  <si>
    <t>36994      FABRICACAO DE PRODUTOS DIVERSOS</t>
  </si>
  <si>
    <t>37011      GESTAO DE REDES DE ESGOTO</t>
  </si>
  <si>
    <t>37029      ATIVIDADES RELACIONADAS A ESGOTO, EXCETO A GESTAO DE REDES</t>
  </si>
  <si>
    <t>37109      RECICLAGEM DE SUCATAS METALICAS</t>
  </si>
  <si>
    <t>37206      RECICLAGEM DE SUCATAS NAO-METALICAS</t>
  </si>
  <si>
    <t>38114      COLETA DE RESIDUOS NAO-PERIGOSOS</t>
  </si>
  <si>
    <t>38122      COLETA DE RESIDUOS PERIGOSOS</t>
  </si>
  <si>
    <t>38211      TRATAMENTO E DISPOSICAO DE RESIDUOS NAO-PERIGOSOS</t>
  </si>
  <si>
    <t>38220      TRATAMENTO E DISPOSICAO DE RESIDUOS PERIGOSOS</t>
  </si>
  <si>
    <t>38319      RECUPERACAO DE MATERIAIS METALICOS</t>
  </si>
  <si>
    <t>38327      RECUPERACAO DE MATERIAIS PLASTICOS</t>
  </si>
  <si>
    <t>38394      RECUPERACAO DE MATERIAIS NAO ESPECIFICADOS ANTERIORMENTE</t>
  </si>
  <si>
    <t>39005      DESCONTAMINACAO E OUTROS SERVICOS DE GESTAO DE RESIDUOS</t>
  </si>
  <si>
    <t>40118      PRODUCAO DE ENERGIA ELETRICA</t>
  </si>
  <si>
    <t>40126      TRANSMISSAO DE ENERGIA ELETRICA</t>
  </si>
  <si>
    <t>40134      COMERCIO ATACADISTA DE ENERGIA ELETRICA</t>
  </si>
  <si>
    <t>40142      DISTRIBUICAO DE ENERGIA ELETRICA</t>
  </si>
  <si>
    <t>40207      PRODUCAO E DISTRIBUICAO DE GAS ATRAVES DE TUBULACOES</t>
  </si>
  <si>
    <t>40304      PRODUCAO E DISTRIBUICAO DE VAPOR E AGUA QUENTE</t>
  </si>
  <si>
    <t>41009      CAPTACAO, TRATAMENTO E DISTRIBUICAO DE AGUA</t>
  </si>
  <si>
    <t>41107      INCORPORACAO DE EMPREENDIMENTOS IMOBILIARIOS</t>
  </si>
  <si>
    <t>41204      CONSTRUCAO DE EDIFICIOS</t>
  </si>
  <si>
    <t>42111      CONSTRUCAO DE RODOVIAS E FERROVIAS</t>
  </si>
  <si>
    <t>42120      CONSTRUCAO DE OBRAS-DE-ARTE ESPECIAIS</t>
  </si>
  <si>
    <t>42138      OBRAS DE URBANIZACAO - RUAS, PRACAS E CALCADAS</t>
  </si>
  <si>
    <t>42219      OBRAS PARA GERACAO E DISTRIBUICAO DE ENERGIA ELETRICA E PARA TELECOMUNICACOES</t>
  </si>
  <si>
    <t>42227      CONSTRUCAO DE REDES DE ABASTECIMENTO DE AGUA, COLETA DE ESGOTO E CONSTRUCOES CORRELATAS</t>
  </si>
  <si>
    <t>42235      CONSTRUCAO DE REDES DE TRANSPORTES POR DUTOS, EXCETO PARA AGUA E ESGOTO</t>
  </si>
  <si>
    <t>42910      OBRAS PORTUARIAS, MARITIMAS E FLUVIAIS</t>
  </si>
  <si>
    <t>42928      MONTAGEM DE INSTALACOES INDUSTRIAIS E DE ESTRUTURAS METALICAS</t>
  </si>
  <si>
    <t>42995      OBRAS DE ENGENHARIA CIVIL NAO ESPECIFICADAS ANTERIORMENTE</t>
  </si>
  <si>
    <t>43118      DEMOLICAO E PREPARACAO DE CANTEIROS DE OBRAS</t>
  </si>
  <si>
    <t>43126      PERFURACOES E SONDAGENS</t>
  </si>
  <si>
    <t>43134      OBRAS DE TERRAPLENAGEM</t>
  </si>
  <si>
    <t>43193      SERVICOS DE PREPARACAO DO TERRENO NAO ESPECIFICADOS ANTERIORMENTE</t>
  </si>
  <si>
    <t>43223      INSTALACOES HIDRAULICAS, DE SISTEMAS DE VENTILACAO E REFRIGERACAO</t>
  </si>
  <si>
    <t>43291      OBRAS DE INSTALACOES EM CONSTRUCOES NAO ESPECIFICADAS ANTERIORMENTE</t>
  </si>
  <si>
    <t>43916      OBRAS DE FUNDACOES</t>
  </si>
  <si>
    <t>43991      SERVICOS ESPECIALIZADOS PARA CONSTRUCAO NAO ESPECIFICADOS ANTERIORMENTE</t>
  </si>
  <si>
    <t>45110      DEMOLICAO E PREPARACAO DO TERRENO</t>
  </si>
  <si>
    <t>45128      SONDAGENS E FUNDACOES DESTINADAS A CONSTRUCAO</t>
  </si>
  <si>
    <t>45129      REPRESENTANTES COMERCIAIS E AGENTES DO COMERCIO DE VEICULOS AUTOMOTORES</t>
  </si>
  <si>
    <t>45136      GRANDES MOVIMENTACOES DE TERRA</t>
  </si>
  <si>
    <t>45217      EDIFICACOES (RESIDENCIAIS, INDUSTRIAIS, COMERCIAIS E DE SERVICOS)</t>
  </si>
  <si>
    <t>45225      OBRAS VIARIAS</t>
  </si>
  <si>
    <t>45233      OBRAS DE ARTE ESPECIAIS</t>
  </si>
  <si>
    <t>45250      OBRAS DE MONTAGEM</t>
  </si>
  <si>
    <t>45292      OBRAS DE OUTROS TIPOS</t>
  </si>
  <si>
    <t>45307      COMERCIO DE PECAS E ACESSORIOS PARA VEICULOS AUTOMOTORES</t>
  </si>
  <si>
    <t>45314      OBRAS PARA GERACAO E DISTRIBUICAO DE ENERGIA ELETRICA</t>
  </si>
  <si>
    <t>45330      OBRAS PARA TELECOMUNICACOES</t>
  </si>
  <si>
    <t>45411      INSTALACOES ELETRICAS</t>
  </si>
  <si>
    <t>45412      COMERCIO POR ATACADO E A VAREJO DE MOTOCICLETAS, PECAS E ACESSORIOS</t>
  </si>
  <si>
    <t>45420      INSTALACOES DE SISTEMAS DE AR CONDICIONADO, DE VENTILACAO E REFRIGERACAO</t>
  </si>
  <si>
    <t>45421      REPRESENTANTES COMERCIAIS E AGENTES DO COMERCIO DE MOTOCICLETAS, PECAS E ACESSORIOS</t>
  </si>
  <si>
    <t>45438      INSTALACOES HIDRAULICAS, SANITARIAS, DE GAS E DE SISTEMA DE PREVENCAO CONTRA INCENDIO</t>
  </si>
  <si>
    <t>45500      OBRAS DE ACABAMENTO</t>
  </si>
  <si>
    <t>45608      ALUGUEL DE EQUIPAMENTOS DE CONSTRUCAO E DEMOLICAO COM OPERARIOS</t>
  </si>
  <si>
    <t>46117      REPRESENTANTES COMERCIAIS E AGENTES DO COMERCIO DE MATERIAS-PRIMAS AGRICOLAS E ANIMAIS VIVOS</t>
  </si>
  <si>
    <t>46125      REPRESENTANTES COMERCIAIS E AGENTES DO COMERCIO DE COMBUSTIVEIS, MINERAIS, PRODUTOS SIDERURGICOS E QUIMICOS</t>
  </si>
  <si>
    <t>46141      REPRESENTANTES COMERCIAIS E AGENTES DO COMERCIO DE MAQUINAS, EQUIPAMENTOS, EMBARCACOES E AERONAVES</t>
  </si>
  <si>
    <t>46150      REPRESENTANTES COMERCIAIS E AGENTES DO COMERCIO DE ELETRODOMESTICOS, MOVEIS E ARTIGOS DE USO DOMESTICO</t>
  </si>
  <si>
    <t>46168      REPRESENTANTES COMERCIAIS E AGENTES DO COMERCIO DE TEXTEIS, VESTUARIO, CALCADOS E ARTIGOS DE VIAGEM</t>
  </si>
  <si>
    <t>46192      REPRESENTANTES COMERCIAIS E AGENTES DO COMERCIO DE MERCADORIAS EM GERAL NAO ESPECIALIZADO</t>
  </si>
  <si>
    <t>46214      COMERCIO ATACADISTA DE CAFE EM GRAO</t>
  </si>
  <si>
    <t>46222      COMERCIO ATACADISTA DE SOJA</t>
  </si>
  <si>
    <t>46231      COMERCIO ATACADISTA DE ANIMAIS VIVOS, ALIMENTOS PARA ANIMAIS E MATERIAS-PRIMAS AGRICOLAS, EXCETO CAFE E SOJA</t>
  </si>
  <si>
    <t>46311      COMERCIO ATACADISTA DE LEITE E LATICINIOS</t>
  </si>
  <si>
    <t>46320      COMERCIO ATACADISTA DE CEREAIS E LEGUMINOSAS BENEFICIADOS, FARINHAS, AMIDOS E FECULAS</t>
  </si>
  <si>
    <t>46346      COMERCIO ATACADISTA DE CARNES, PRODUTOS DA CARNE E PESCADO</t>
  </si>
  <si>
    <t>46371      COMERCIO ATACADISTA ESPECIALIZADO EM PRODUTOS ALIMENTICIOS NAO ESPECIFICADOS ANTERIORMENTE</t>
  </si>
  <si>
    <t>46397      COMERCIO ATACADISTA DE PRODUTOS ALIMENTICIOS EM GERAL</t>
  </si>
  <si>
    <t>46419      COMERCIO ATACADISTA DE TECIDOS, ARTEFATOS DE TECIDOS E DE ARMARINHO</t>
  </si>
  <si>
    <t>46427      COMERCIO ATACADISTA DE ARTIGOS DO VESTUARIO E ACESSORIOS</t>
  </si>
  <si>
    <t>46435      COMERCIO ATACADISTA DE CALCADOS E ARTIGOS DE VIAGEM</t>
  </si>
  <si>
    <t>46443      COMERCIO ATACADISTA DE PRODUTOS FARMACEUTICOS PARA USO HUMANO E VETERINARIO</t>
  </si>
  <si>
    <t>46451      COMERCIO ATACADISTA DE INSTRUMENTOS E MATERIAIS PARA USO MEDICO, CIRURGICO, ORTOPEDICO E ODONTOLOGICO</t>
  </si>
  <si>
    <t>46460      COMERCIO ATACADISTA DE COSMETICOS, PRODUTOS DE PERFUMARIA E DE HIGIENE PESSOAL</t>
  </si>
  <si>
    <t>46494      COMERCIO ATACADISTA DE EQUIPAMENTOS E ARTIGOS DE USO PESSOAL E DOMESTICO NAO ESPECIFICADOS ANTERIORMENTE</t>
  </si>
  <si>
    <t>46516      COMERCIO ATACADISTA DE COMPUTADORES, PERIFERICOS E SUPRIMENTOS DE INFORMATICA</t>
  </si>
  <si>
    <t>46524      COMERCIO ATACADISTA DE COMPONENTES ELETRONICOS E EQUIPAMENTOS DE TELEFONIA E COMUNICACAO</t>
  </si>
  <si>
    <t>46711      COMERCIO ATACADISTA DE MADEIRA E PRODUTOS DERIVADOS</t>
  </si>
  <si>
    <t>46729      COMERCIO ATACADISTA DE FERRAGENS E FERRAMENTAS</t>
  </si>
  <si>
    <t>46737      COMERCIO ATACADISTA DE MATERIAL ELETRICO</t>
  </si>
  <si>
    <t>46745      COMERCIO ATACADISTA DE CIMENTO</t>
  </si>
  <si>
    <t>46796      COMERCIO ATACADISTA ESPECIALIZADO DE MATERIAIS DE CONSTRUCAO NAO ESPECIFICADOS ANTERIORMENTE E DE MATERIAIS DE CONSTRUCAO EM GERAL</t>
  </si>
  <si>
    <t>46818      COMERCIO ATACADISTA DE COMBUSTIVEIS SOLIDOS, LIQUIDOS E GASOSOS, EXCETO GAS NATURAL E GLP</t>
  </si>
  <si>
    <t>46826      COMERCIO ATACADISTA DE GAS LIQUEFEITO DE PETROLEO (GLP)</t>
  </si>
  <si>
    <t>46834      COMERCIO ATACADISTA DE DEFENSIVOS AGRICOLAS, ADUBOS, FERTILIZANTES E CORRETIVOS DO SOLO</t>
  </si>
  <si>
    <t>46842      COMERCIO ATACADISTA DE PRODUTOS QUIMICOS E PETROQUIMICOS, EXCETO AGROQUIMICOS</t>
  </si>
  <si>
    <t>46851      COMERCIO ATACADISTA DE PRODUTOS SIDERURGICOS E METALURGICOS, EXCETO PARA CONSTRUCAO</t>
  </si>
  <si>
    <t>46869      COMERCIO ATACADISTA DE PAPEL E PAPELAO EM BRUTO E DE EMBALAGENS</t>
  </si>
  <si>
    <t>46893      COMERCIO ATACADISTA ESPECIALIZADO DE OUTROS PRODUTOS INTERMEDIARIOS NAO ESPECIFICADOS ANTERIORMENTE</t>
  </si>
  <si>
    <t>46915      COMERCIO ATACADISTA DE MERCADORIAS EM GERAL, COM PREDOMINANCIA DE PRODUTOS ALIMENTICIOS</t>
  </si>
  <si>
    <t>46923      COMERCIO ATACADISTA DE MERCADORIAS EM GERAL, COM PREDOMINANCIA DE INSUMOS AGROPECUARIOS</t>
  </si>
  <si>
    <t>46931      COMERCIO ATACADISTA DE MERCADORIAS EM GERAL, SEM PREDOMINANCIA DE ALIMENTOS OU DE INSUMOS AGROPECUARIOS</t>
  </si>
  <si>
    <t>47113      COMERCIO VAREJISTA DE MERCADORIAS EM GERAL, COM PREDOMINANCIA DE PRODUTOS ALIMENTICIOS - HIPERMERCADOS E SUPERMERCADOS</t>
  </si>
  <si>
    <t>47121      COMERCIO VAREJISTA DE MERCADORIAS EM GERAL, COM PREDOMINANCIA DE PRODUTOS ALIMENTICIOS - MINIMERCADOS, MERCEARIAS E ARMAZENS</t>
  </si>
  <si>
    <t>47130      COMERCIO VAREJISTA DE MERCADORIAS EM GERAL, SEM PREDOMINANCIA DE PRODUTOS ALIMENTICIOS</t>
  </si>
  <si>
    <t>47211      COMERCIO VAREJISTA DE PRODUTOS DE PADARIA, LATICINIO, DOCES, BALAS E SEMELHANTES</t>
  </si>
  <si>
    <t>47229      COMERCIO VAREJISTA DE CARNES E PESCADOS - ACOUGUES E PEIXARIAS</t>
  </si>
  <si>
    <t>47245      COMERCIO VAREJISTA DE HORTIFRUTIGRANJEIROS</t>
  </si>
  <si>
    <t>47318      COMERCIO VAREJISTA DE COMBUSTIVEIS PARA VEICULOS AUTOMOTORES</t>
  </si>
  <si>
    <t>47326      COMERCIO VAREJISTA DE LUBRIFICANTES</t>
  </si>
  <si>
    <t>47415      COMERCIO VAREJISTA DE TINTAS E MATERIAIS PARA PINTURA</t>
  </si>
  <si>
    <t>47423      COMERCIO VAREJISTA DE MATERIAL ELETRICO</t>
  </si>
  <si>
    <t>47431      COMERCIO VAREJISTA DE VIDROS</t>
  </si>
  <si>
    <t>47440      COMERCIO VAREJISTA DE FERRAGENS, MADEIRA E MATERIAIS DE CONSTRUCAO</t>
  </si>
  <si>
    <t>47512      COMERCIO VAREJISTA ESPECIALIZADO DE EQUIPAMENTOS E SUPRIMENTOS DE INFORMATICA</t>
  </si>
  <si>
    <t>47521      COMERCIO VAREJISTA ESPECIALIZADO DE EQUIPAMENTOS DE TELEFONIA E COMUNICACAO</t>
  </si>
  <si>
    <t>47539      COMERCIO VAREJISTA ESPECIALIZADO DE ELETRODOMESTICOS E EQUIPAMENTOS DE AUDIO E VIDEO</t>
  </si>
  <si>
    <t>47547      COMERCIO VAREJISTA ESPECIALIZADO DE MOVEIS, COLCHOARIA E ARTIGOS DE ILUMINACAO</t>
  </si>
  <si>
    <t>47555      COMERCIO VAREJISTA ESPECIALIZADO DE TECIDOS E ARTIGOS DE CAMA, MESA E BANHO</t>
  </si>
  <si>
    <t>47563      COMERCIO VAREJISTA ESPECIALIZADO DE INSTRUMENTOS MUSICAIS E ACESSORIOS</t>
  </si>
  <si>
    <t>47571      COMERCIO VAREJISTA ESPECIALIZADO DE PECAS E ACESSORIOS PARA APARELHOS ELETROELETRONICOS PARA USO DOMESTICO, EXCETO INFORMATICA E COMUNICACAO</t>
  </si>
  <si>
    <t>47598      COMERCIO VAREJISTA DE ARTIGOS DE USO DOMESTICO NAO ESPECIFICADOS ANTERIORMENTE</t>
  </si>
  <si>
    <t>47628      COMERCIO VAREJISTA DE DISCOS, CDS, DVDS E FITAS</t>
  </si>
  <si>
    <t>47636      COMERCIO VAREJISTA DE ARTIGOS RECREATIVOS E ESPORTIVOS</t>
  </si>
  <si>
    <t>47717      COMERCIO VAREJISTA DE PRODUTOS FARMACEUTICOS PARA USO HUMANO E VETERINARIO</t>
  </si>
  <si>
    <t>47725      COMERCIO VAREJISTA DE COSMETICOS, PRODUTOS DE PERFUMARIA E DE HIGIENE PESSOAL</t>
  </si>
  <si>
    <t>47733      COMERCIO VAREJISTA DE ARTIGOS MEDICOS E ORTOPEDICOS</t>
  </si>
  <si>
    <t>47741      COMERCIO VAREJISTA DE ARTIGOS DE OPTICA</t>
  </si>
  <si>
    <t>47814      COMERCIO VAREJISTA DE ARTIGOS DO VESTUARIO E ACESSORIOS</t>
  </si>
  <si>
    <t>47822      COMERCIO VAREJISTA DE CALCADOS E ARTIGOS DE VIAGEM</t>
  </si>
  <si>
    <t>47831      COMERCIO VAREJISTA DE JOIAS E RELOGIOS</t>
  </si>
  <si>
    <t>47890      COMERCIO VAREJISTA DE OUTROS PRODUTOS NOVOS NAO ESPECIFICADOS ANTERIORMENTE</t>
  </si>
  <si>
    <t>47903      COMERCIO AMBULANTE E OUTROS TIPOS DE COMERCIO VAREJISTA</t>
  </si>
  <si>
    <t>49116      TRANSPORTE FERROVIARIO DE CARGA</t>
  </si>
  <si>
    <t>49124      TRANSPORTE METROFERROVIARIO DE PASSAGEIROS</t>
  </si>
  <si>
    <t>49213      TRANSPORTE RODOVIARIO COLETIVO DE PASSAGEIROS, COM ITINERARIO FIXO, MUNICIPAL E EM REGIAO METROPOLITANA</t>
  </si>
  <si>
    <t>49221      TRANSPORTE RODOVIARIO COLETIVO DE PASSAGEIROS, COM ITINERARIO FIXO, INTERMUNICIPAL, INTERESTADUAL E INTERNACIONAL</t>
  </si>
  <si>
    <t>49230      TRANSPORTE RODOVIARIO DE TAXI</t>
  </si>
  <si>
    <t>49248      TRANSPORTE ESCOLAR</t>
  </si>
  <si>
    <t>49299      TRANSPORTE RODOVIARIO COLETIVO DE PASSAGEIROS, SOB REGIME DE FRETAMENTO, E OUTROS TRANSPORTES RODOVIARIOS NAO ESPECIFICADOS ANTERIORMENTE</t>
  </si>
  <si>
    <t>49302      TRANSPORTE RODOVIARIO DE CARGA</t>
  </si>
  <si>
    <t>49507      TRENS TURISTICOS, TELEFERICOS E SIMILARES</t>
  </si>
  <si>
    <t>50105      COMERCIO A VAREJO E POR ATACADO DE VEICULOS AUTOMOTORES</t>
  </si>
  <si>
    <t>50202      MANUTENCAO E REPARACAO DE VEICULOS AUTOMOTORES</t>
  </si>
  <si>
    <t>50220      TRANSPORTE POR NAVEGACAO INTERIOR DE PASSAGEIROS EM LINHAS REGULARES</t>
  </si>
  <si>
    <t>50300      COMERCIO A VAREJO E POR ATACADO DE PECAS E ACESSORIOS PARA VEICULOS AUTOMOTORES</t>
  </si>
  <si>
    <t>50301      NAVEGACAO DE APOIO</t>
  </si>
  <si>
    <t>50415      COMERCIO A VAREJO E POR ATACADO DE MOTOCICLETAS, PARTES, PECAS E ACESSORIOS</t>
  </si>
  <si>
    <t>50423      MANUTENCAO E REPARACAO DE MOTOCICLETAS</t>
  </si>
  <si>
    <t>50504      COMERCIO A VAREJO DE COMBUSTIVEIS</t>
  </si>
  <si>
    <t>50912      TRANSPORTE POR NAVEGACAO DE TRAVESSIA</t>
  </si>
  <si>
    <t>50998      TRANSPORTES AQUAVIARIOS NAO ESPECIFICADOS ANTERIORMENTE</t>
  </si>
  <si>
    <t>51110      REPRESENTANTES COMERCIAIS E AGENTES DO COMERCIO DE MATERIAS-PRIMAS AGRICOLAS, ANIMAIS VIVOS, MATERIAS PRIMAS TEXTEIS E PRODUTOS SEMI-ACABADOS</t>
  </si>
  <si>
    <t>51111      TRANSPORTE AEREO DE PASSAGEIROS REGULAR</t>
  </si>
  <si>
    <t>51128      REPRESENTANTES COMERCIAIS E AGENTES DO COMERCIO DE COMBUSTIVEIS, MINERAIS, METAIS E PRODUTOS QUIMICOS INDUSTRIAIS</t>
  </si>
  <si>
    <t>51129      TRANSPORTE AEREO DE PASSAGEIROS NAO-REGULAR</t>
  </si>
  <si>
    <t>51136      REPRESENTANTES COMERCIAIS E AGENTES DO COMERCIO DE MADEIRA, MATERIAL DE CONSTRUCAO E FERRAGENS</t>
  </si>
  <si>
    <t>51144      REPRESENTANTES COMERCIAIS E AGENTES DO COMERCIO DE MAQUINAS, EQUIPAMENTOS INDUSTRIAIS, EMBARCACOES E AERONAVES</t>
  </si>
  <si>
    <t>51152      REPRESENTANTES COMERCIAIS E AGENTES DO COMERCIO DE MOVEIS E ARTIGOS DE USO DOMESTICO</t>
  </si>
  <si>
    <t>51160      REPRESENTANTES COMERCIAIS E AGENTES DO COMERCIO DE TEXTEIS, VESTUARIO, CALCADOS E ARTIGOS DE COURO</t>
  </si>
  <si>
    <t>51179      REPRESENTANTES COMERCIAIS E AGENTES DO COMERCIO DE PRODUTOS ALIMENTICIOS, BEBIDAS E FUMO</t>
  </si>
  <si>
    <t>51187      REPRESENTANTES COMERCIAIS E AGENTES DO COMERCIO ESPECIALIZADO EM PRODUTOS NAO ESPECIFICADOS ANTERIORMENTE</t>
  </si>
  <si>
    <t>51195      REPRESENTANTES COMERCIAIS E AGENTES DO COMERCIO DE MERCADORIAS EM GERAL (NAO ESPECIALIZADOS)</t>
  </si>
  <si>
    <t>51200      TRANSPORTE AEREO DE CARGA</t>
  </si>
  <si>
    <t>51225      COMERCIO ATACADISTA DE ANIMAIS VIVOS</t>
  </si>
  <si>
    <t>51314      COMERCIO ATACADISTA DE LEITE E PRODUTOS DO LEITE</t>
  </si>
  <si>
    <t>51322      COMERCIO ATACADISTA DE CEREAIS BENEFICIADOS E LEGUMINOSAS, FARINHAS, AMIDOS E FECULAS</t>
  </si>
  <si>
    <t>51330      COMERCIO ATACADISTA DE HORTIFRUTIGRANJEIROS</t>
  </si>
  <si>
    <t>51349      COMERCIO ATACADISTA DE CARNES E PRODUTOS DA CARNE</t>
  </si>
  <si>
    <t>51357      COMERCIO ATACADISTA DE PESCADOS</t>
  </si>
  <si>
    <t>51365      COMERCIO ATACADISTA DE BEBIDAS</t>
  </si>
  <si>
    <t>51373      COMERCIO ATACADISTA DE PRODUTOS DO FUMO</t>
  </si>
  <si>
    <t>51390      COMERCIO ATACADISTA DE OUTROS PRODUTOS ALIMENTICIOS, NAO ESPECIFICADOS ANTERIORMENTE</t>
  </si>
  <si>
    <t>51411      COMERCIO ATACADISTA DE FIOS TEXTEIS, TECIDOS, ARTEFATOS DE TECIDOS E DE ARMARINHO</t>
  </si>
  <si>
    <t>51420      COMERCIO ATACADISTA DE ARTIGOS DO VESTUARIO E COMPLEMENTOS</t>
  </si>
  <si>
    <t>51438      COMERCIO ATACADISTA DE CALCADOS</t>
  </si>
  <si>
    <t>51446      COMERCIO ATACADISTA DE ELETRODOMESTICOS E OUTROS EQUIPAMENTOS DE USOS PESSOAL E DOMESTICO</t>
  </si>
  <si>
    <t>51454      COMERCIO ATACADISTA DE PRODUTOS FARMACEUTICOS, MEDICOS, ORTOPEDICOS E ODONTOLOGICOS</t>
  </si>
  <si>
    <t>51462      COMERCIO ATACADISTA DE COSMETICOS E PRODUTOS DE PERFUMARIA</t>
  </si>
  <si>
    <t>51497      COMERCIO ATACADISTA DE OUTROS ARTIGOS DE USOS PESSOAL E DOMESTICO, NAO ESPECIFICADOS ANTERIORMENTE</t>
  </si>
  <si>
    <t>51519      COMERCIO ATACADISTA DE COMBUSTIVEIS</t>
  </si>
  <si>
    <t>51527      COMERCIO ATACADISTA DE PRODUTOS EXTRATIVOS DE ORIGEM MINERAL</t>
  </si>
  <si>
    <t>51535      COMERCIO ATACADISTA DE MADEIRA, MATERIAL DE CONSTRUCAO, FERRAGENS E FERRAMENTAS</t>
  </si>
  <si>
    <t>51543      COMERCIO ATACADISTA DE PRODUTOS QUIMICOS</t>
  </si>
  <si>
    <t>51551      COMERCIO ATACADISTA DE RESIDUOS E SUCATAS</t>
  </si>
  <si>
    <t>51594      COMERCIO ATACADISTA DE OUTROS PRODUTOS INTERMEDIARIOS NAO AGROPECUARIOS, NAO ESPECIFICADOS ANTERIORMENTE</t>
  </si>
  <si>
    <t>51616      COMERCIO ATACADISTA DE MAQUINAS, APARELHOS E EQUIPAMENTOS PARA USO AGROPECUARIO</t>
  </si>
  <si>
    <t>51640      COMERCIO ATACADISTA DE MAQUINAS E EQUIPAMENTOS PARA O COMERCIO E ESCRITORIO</t>
  </si>
  <si>
    <t>51659      COMERCIO ATACADISTA DE COMPUTADORES,  EQUIPAMENTOS DE TELEFONIA E COMUNICACAO, PARTES E PECAS</t>
  </si>
  <si>
    <t>51691      COMERCIO ATACADISTA DE MAQUINAS, APARELHOS E EQUIPAMENTOS PARA USOS INDUSTRIAL, TECNICO E PROFISSIONAL, E OUTROS USOS, NAO ESPECIFICADOS ANTERIORMENTE</t>
  </si>
  <si>
    <t>51918      COMERCIO ATACADISTA DE MERCADORIAS EM GERAL (NAO ESPECIALIZADO)</t>
  </si>
  <si>
    <t>51926      COMERCIO ATACADISTA ESPECIALIZADO EM MERCADORIAS NAO ESPECIFICADAS ANTERIORMENTE</t>
  </si>
  <si>
    <t>52116      COMERCIO VAREJISTA DE MERCADORIAS EM GERAL, COM PREDOMINANCIA DE PRODUTOS ALIMENTICIOS, COM AREA DE VENDA SUPERIOR A 5000 METROS QUADRADOS - HIPERMERCADOS</t>
  </si>
  <si>
    <t>52117      ARMAZENAMENTO</t>
  </si>
  <si>
    <t>52124      COMERCIO VAREJISTA DE MERCADORIAS EM GERAL, COM PREDOMINANCIA DE PRODUTOS ALIMENTICIOS, COM AREA DE VENDA ENTRE 300 E 5000 METROS QUADRADOS - SUPERMERCADOS</t>
  </si>
  <si>
    <t>52132      COMERCIO VAREJISTA DE MERCADORIAS EM GERAL, COM PREDOMINANCIA DE PRODUTOS ALIMENTICIOS, COM AREA DE VENDA INFERIOR A 300 METROS QUADRADOS - EXCETO LOJAS DE CONVENIENCIA</t>
  </si>
  <si>
    <t>52140      COMERCIO VAREJISTA DE MERCADORIAS EM GERAL, COM PREDOMINANCIA DE PRODUTOS ALIMENTICIOS INDUSTRIALIZADOS - LOJAS DE CONVENIENCIA</t>
  </si>
  <si>
    <t>52159      COMERCIO VAREJISTA NAO ESPECIALIZADO, SEM PREDOMINANCIA DE PRODUTOS ALIMENTICIOS</t>
  </si>
  <si>
    <t>52213      COMERCIO VAREJISTA DE PRODUTOS DE PADARIA, DE LATICINIO, FRIOS E CONSERVAS</t>
  </si>
  <si>
    <t>52214      CONCESSIONARIAS DE RODOVIAS, PONTES, TUNEIS E SERVICOS RELACIONADOS</t>
  </si>
  <si>
    <t>52221      COMERCIO VAREJISTA DE BALAS, BOMBONS E SEMELHANTES</t>
  </si>
  <si>
    <t>52222      TERMINAIS RODOVIARIOS E FERROVIARIOS</t>
  </si>
  <si>
    <t>52230      COMERCIO VAREJISTA DE CARNES - ACOUGUES</t>
  </si>
  <si>
    <t>52231      ESTACIONAMENTO DE VEICULOS</t>
  </si>
  <si>
    <t>52248      COMERCIO VAREJISTA DE BEBIDAS</t>
  </si>
  <si>
    <t>52290      ATIVIDADES AUXILIARES DOS TRANSPORTES TERRESTRES NAO ESPECIFICADAS ANTERIORMENTE</t>
  </si>
  <si>
    <t>52299      COMERCIO VAREJISTA DE OUTROS PRODUTOS ALIMENTICIOS NAO ESPECIFICADOS ANTERIORMENTE E DE PRODUTOS DO FUMO</t>
  </si>
  <si>
    <t>52310      COMERCIO VAREJISTA DE TECIDOS E ARTIGOS DE ARMARINHO</t>
  </si>
  <si>
    <t>52311      GESTAO DE PORTOS E TERMINAIS</t>
  </si>
  <si>
    <t>52320      ATIVIDADES DE AGENCIAMENTO MARITIMO</t>
  </si>
  <si>
    <t>52329      COMERCIO VAREJISTA DE ARTIGOS DO VESTUARIO E COMPLEMENTOS</t>
  </si>
  <si>
    <t>52337      COMERCIO VAREJISTA DE CALCADOS, ARTIGOS DE COURO E VIAGEM</t>
  </si>
  <si>
    <t>52397      ATIVIDADES AUXILIARES DOS TRANSPORTES AQUAVIARIOS NAO ESPECIFICADAS ANTERIORMENTE</t>
  </si>
  <si>
    <t>52418      COMERCIO VAREJISTA DE PRODUTOS FARMACEUTICOS, ARTIGOS MEDICOS E ORTOPEDICOS, DE PERFUMARIA E COSMETICOS</t>
  </si>
  <si>
    <t>52426      COMERCIO VAREJISTA DE MAQUINAS E APARELHOS DE USOS DOMESTICO E PESSOAL, DISCOS E INSTRUMENTOS MUSICAIS</t>
  </si>
  <si>
    <t>52434      COMERCIO VAREJISTA DE MOVEIS, ARTIGOS DE ILUMINACAO E OUTROS ARTIGOS PARA RESIDENCIA</t>
  </si>
  <si>
    <t>52469      COMERCIO VAREJISTA DE LIVROS, JORNAIS, REVISTAS E PAPELARIA</t>
  </si>
  <si>
    <t>52477      COMERCIO VAREJISTA DE GAS LIQUEFEITO DE PETROLEO (GLP)</t>
  </si>
  <si>
    <t>52493      COMERCIO VAREJISTA DE OUTROS PRODUTOS NAO ESPECIFICADOS ANTERIORMENTE</t>
  </si>
  <si>
    <t>52507      COMERCIO VAREJISTA DE ARTIGOS USADOS</t>
  </si>
  <si>
    <t>52508      ATIVIDADES RELACIONADAS A ORGANIZACAO DO TRANSPORTE DE CARGA</t>
  </si>
  <si>
    <t>52620      COMERCIO EM VIAS PUBLICAS, EXCETO EM QUIOSQUES FIXOS</t>
  </si>
  <si>
    <t>52698      OUTROS TIPOS DE COMERCIO VAREJISTA</t>
  </si>
  <si>
    <t>52710      REPARACAO E MANUTENCAO DE MAQUINAS E DE APARELHOS ELETRODOMESTICOS</t>
  </si>
  <si>
    <t>52728      REPARACAO DE CALCADOS</t>
  </si>
  <si>
    <t>52795      REPARACAO DE OUTROS OBJETOS PESSOAIS E DOMESTICOS</t>
  </si>
  <si>
    <t>53105      ATIVIDADES DE CORREIO</t>
  </si>
  <si>
    <t>53202      ATIVIDADES DE MALOTE E DE ENTREGA</t>
  </si>
  <si>
    <t>55108      HOTEIS E SIMILARES</t>
  </si>
  <si>
    <t>55131      ESTABELECIMENTOS HOTELEIROS</t>
  </si>
  <si>
    <t>55190      OUTROS TIPOS DE ALOJAMENTO</t>
  </si>
  <si>
    <t>55212      RESTAURANTES E ESTABELECIMENTOS DE BEBIDAS, COM SERVICO COMPLETO</t>
  </si>
  <si>
    <t>55220      LANCHONETES E SIMILARES</t>
  </si>
  <si>
    <t>55239      CANTINAS (SERVICOS DE ALIMENTACAO PRIVATIVOS)</t>
  </si>
  <si>
    <t>55247      FORNECIMENTO DE COMIDA PREPARADA</t>
  </si>
  <si>
    <t>55298      OUTROS SERVICOS DE ALIMENTACAO</t>
  </si>
  <si>
    <t>55906      OUTROS TIPOS DE ALOJAMENTO NAO ESPECIFICADOS ANTERIORMENTE</t>
  </si>
  <si>
    <t>56112      RESTAURANTES E OUTROS ESTABELECIMENTOS DE SERVICOS DE ALIMENTACAO E BEBIDAS</t>
  </si>
  <si>
    <t>56121      SERVICOS AMBULANTES DE ALIMENTACAO</t>
  </si>
  <si>
    <t>56201      SERVICOS DE CATERING, BUFE E OUTROS SERVICOS DE COMIDA PREPARADA</t>
  </si>
  <si>
    <t>58115      EDICAO DE LIVROS</t>
  </si>
  <si>
    <t>58123      EDICAO DE JORNAIS</t>
  </si>
  <si>
    <t>58131      EDICAO DE REVISTAS</t>
  </si>
  <si>
    <t>58191      EDICAO DE CADASTROS, LISTAS E OUTROS PRODUTOS GRAFICOS</t>
  </si>
  <si>
    <t>58212      EDICAO INTEGRADA A IMPRESSAO DE LIVROS</t>
  </si>
  <si>
    <t>58221      EDICAO INTEGRADA A IMPRESSAO DE JORNAIS</t>
  </si>
  <si>
    <t>58239      EDICAO INTEGRADA A IMPRESSAO DE REVISTAS</t>
  </si>
  <si>
    <t>58298      EDICAO INTEGRADA A IMPRESSAO DE CADASTROS, LISTAS E OUTROS PRODUTOS GRAFICOS</t>
  </si>
  <si>
    <t>59111      ATIVIDADES DE PRODUCAO CINEMATOGRAFICA, DE VIDEOS E DE PROGRAMAS DE TELEVISAO</t>
  </si>
  <si>
    <t>59120      ATIVIDADES DE POS-PRODUCAO CINEMATOGRAFICA, DE VIDEOS E DE PROGRAMAS DE TELEVISAO</t>
  </si>
  <si>
    <t>59138      DISTRIBUICAO CINEMATOGRAFICA, DE VIDEO E DE PROGRAMAS DE TELEVISAO</t>
  </si>
  <si>
    <t>59146      ATIVIDADES DE EXIBICAO CINEMATOGRAFICA</t>
  </si>
  <si>
    <t>59201      ATIVIDADES DE GRAVACAO DE SOM E DE EDICAO DE MUSICA</t>
  </si>
  <si>
    <t>60100      TRANSPORTE FERROVIARIO INTERURBANO</t>
  </si>
  <si>
    <t>60216      TRANSPORTE FERROVIARIO DE PASSAGEIROS, URBANO</t>
  </si>
  <si>
    <t>60217      ATIVIDADES DE TELEVISAO ABERTA</t>
  </si>
  <si>
    <t>60224      TRANSPORTE METROVIARIO</t>
  </si>
  <si>
    <t>60225      PROGRAMADORAS E ATIVIDADES RELACIONADAS A TELEVISAO POR ASSINATURA</t>
  </si>
  <si>
    <t>60232      TRANSPORTE RODOVIARIO DE PASSAGEIROS, REGULAR, URBANO</t>
  </si>
  <si>
    <t>60240      TRANSPORTE RODOVIARIO DE PASSAGEIROS, REGULAR, NAO URBANO</t>
  </si>
  <si>
    <t>60259      TRANSPORTE RODOVIARIO DE PASSAGEIROS, NAO REGULAR</t>
  </si>
  <si>
    <t>60267      TRANSPORTE RODOVIARIO DE CARGAS, EM GERAL</t>
  </si>
  <si>
    <t>60275      TRANSPORTE RODOVIARIO DE PRODUTOS PERIGOSOS</t>
  </si>
  <si>
    <t>60283      TRANSPORTE RODOVIARIO DE MUDANCAS</t>
  </si>
  <si>
    <t>60291      TRANSPORTE REGULAR EM BONDES, FUNICULARES, TELEFERICOS OU TRENS PROPRIOS PARA EXPLORACAO DE PONTOS TURISTICOS</t>
  </si>
  <si>
    <t>60305      TRANSPORTE DUTOVIARIO</t>
  </si>
  <si>
    <t>61108      TELECOMUNICACOES POR FIO</t>
  </si>
  <si>
    <t>61115      TRANSPORTE MARITIMO DE CABOTAGEM</t>
  </si>
  <si>
    <t>61123      TRANSPORTE MARITIMO DE LONGO CURSO</t>
  </si>
  <si>
    <t>61205      TELECOMUNICACOES SEM FIO</t>
  </si>
  <si>
    <t>61212      TRANSPORTE POR NAVEGACAO INTERIOR DE PASSAGEIROS</t>
  </si>
  <si>
    <t>61220      TRANSPORTE POR NAVEGACAO INTERIOR DE CARGA</t>
  </si>
  <si>
    <t>61239      TRANSPORTE AQUAVIARIO URBANO</t>
  </si>
  <si>
    <t>61302      TELECOMUNICACOES POR SATELITE</t>
  </si>
  <si>
    <t>61418      OPERADORAS DE TELEVISAO POR ASSINATURA POR CABO</t>
  </si>
  <si>
    <t>61426      OPERADORAS DE TELEVISAO POR ASSINATURA POR MICROONDAS</t>
  </si>
  <si>
    <t>61434      OPERADORAS DE TELEVISAO POR ASSINATURA POR SATELITE</t>
  </si>
  <si>
    <t>61906      OUTRAS ATIVIDADES DE TELECOMUNICACOES</t>
  </si>
  <si>
    <t>62015      DESENVOLVIMENTO DE PROGRAMAS DE COMPUTADOR SOB ENCOMENDA</t>
  </si>
  <si>
    <t>62023      DESENVOLVIMENTO E LICENCIAMENTO DE PROGRAMAS DE COMPUTADOR CUSTOMIZAVEIS</t>
  </si>
  <si>
    <t>62031      DESENVOLVIMENTO E LICENCIAMENTO DE PROGRAMAS DE COMPUTADOR NAO-CUSTOMIZAVEIS</t>
  </si>
  <si>
    <t>62040      CONSULTORIA EM TECNOLOGIA DA INFORMACAO</t>
  </si>
  <si>
    <t>62091      SUPORTE TECNICO, MANUTENCAO E OUTROS SERVICOS EM TECNOLOGIA DA INFORMACAO</t>
  </si>
  <si>
    <t>62103      TRANSPORTE AEREO, REGULAR</t>
  </si>
  <si>
    <t>62200      TRANSPORTE AEREO, NAO REGULAR</t>
  </si>
  <si>
    <t>62308      TRANSPORTE ESPACIAL</t>
  </si>
  <si>
    <t>63118      CARGA E DESCARGA</t>
  </si>
  <si>
    <t>63119      TRATAMENTO DE DADOS, PROVEDORES DE SERVICOS DE APLICACAO E SERVICOS DE HOSPEDAGEM NA INTERNET</t>
  </si>
  <si>
    <t>63126      ARMAZENAMENTO E DEPOSITOS DE CARGAS</t>
  </si>
  <si>
    <t>63194      PORTAIS, PROVEDORES DE CONTEUDO E OUTROS SERVICOS DE INFORMACAO NA INTERNET</t>
  </si>
  <si>
    <t>63215      ATIVIDADES AUXILIARES DOS TRANSPORTES TERRESTRES</t>
  </si>
  <si>
    <t>63223      ATIVIDADES AUXILIARES DOS TRANSPORTES AQUAVIARIOS</t>
  </si>
  <si>
    <t>63231      ATIVIDADES AUXILIARES DOS TRANSPORTES AEREOS</t>
  </si>
  <si>
    <t>63304      ATIVIDADES DE AGENCIAS DE VIAGENS E ORGANIZADORES DE VIAGEM</t>
  </si>
  <si>
    <t>63401      ATIVIDADES RELACIONADAS A ORGANIZACAO DO TRANSPORTE DE CARGAS</t>
  </si>
  <si>
    <t>63917      AGENCIAS DE NOTICIAS</t>
  </si>
  <si>
    <t>63992      OUTRAS ATIVIDADES DE PRESTACAO DE SERVICOS DE INFORMACAO NAO ESPECIFICADAS ANTERIORMENTE</t>
  </si>
  <si>
    <t>64114      ATIVIDADES DE CORREIO NACIONAL</t>
  </si>
  <si>
    <t>64122      ATIVIDADES DE MALOTE E ENTREGA</t>
  </si>
  <si>
    <t>64203      TELECOMUNICACOES</t>
  </si>
  <si>
    <t>64221      BANCOS MULTIPLOS, COM CARTEIRA COMERCIAL</t>
  </si>
  <si>
    <t>64310      BANCOS MULTIPLOS, SEM CARTEIRA COMERCIAL</t>
  </si>
  <si>
    <t>64361      SOCIEDADES DE CREDITO, FINANCIAMENTO E INVESTIMENTO - FINANCEIRAS</t>
  </si>
  <si>
    <t>64379      SOCIEDADES DE CREDITO AO MICROEMPREENDEDOR</t>
  </si>
  <si>
    <t>64387      BANCOS DE CAMBIO E OUTRAS INSTITUICOES DE INTERMEDIACAO NAO-MONETARIA</t>
  </si>
  <si>
    <t>64611      HOLDINGS DE INSTITUICOES FINANCEIRAS</t>
  </si>
  <si>
    <t>64620      HOLDINGS DE INSTITUICOES NAO-FINANCEIRAS</t>
  </si>
  <si>
    <t>64638      OUTRAS SOCIEDADES DE PARTICIPACAO, EXCETO HOLDINGS</t>
  </si>
  <si>
    <t>64913      SOCIEDADES DE FOMENTO MERCANTIL - FACTORING</t>
  </si>
  <si>
    <t>64921      SECURITIZACAO DE CREDITOS</t>
  </si>
  <si>
    <t>64930      ADMINISTRACAO DE CONSORCIOS PARA AQUISICAO DE BENS E DIREITOS</t>
  </si>
  <si>
    <t>64999      OUTRAS ATIVIDADES DE SERVICOS FINANCEIROS NAO ESPECIFICADAS ANTERIORMENTE</t>
  </si>
  <si>
    <t>65102      BANCO CENTRAL</t>
  </si>
  <si>
    <t>65201      SEGUROS-SAUDE</t>
  </si>
  <si>
    <t>65218      BANCOS COMERCIAIS</t>
  </si>
  <si>
    <t>65226      BANCOS MULTIPLOS (COM CARTEIRA COMERCIAL)</t>
  </si>
  <si>
    <t>65234      CAIXAS ECONOMICAS</t>
  </si>
  <si>
    <t>65242      CREDITO COOPERATIVO</t>
  </si>
  <si>
    <t>65315      BANCOS MULTIPLOS (SEM CARTEIRA COMERCIAL)</t>
  </si>
  <si>
    <t>65323      BANCOS DE INVESTIMENTO</t>
  </si>
  <si>
    <t>65331      BANCOS DE DESENVOLVIMENTO</t>
  </si>
  <si>
    <t>65340      CREDITO IMOBILIARIO</t>
  </si>
  <si>
    <t>65358      SOCIEDADES DE CREDITO, FINANCIAMENTO E INVESTIMENTO</t>
  </si>
  <si>
    <t>65404      ARRENDAMENTO MERCANTIL</t>
  </si>
  <si>
    <t>65510      AGENCIAS DE FOMENTO</t>
  </si>
  <si>
    <t>65595      OUTRAS ATIVIDADES DE CONCESSAO DE CREDITO</t>
  </si>
  <si>
    <t>65919      FUNDOS DE INVESTIMENTO</t>
  </si>
  <si>
    <t>65927      SOCIEDADES DE CAPITALIZACAO</t>
  </si>
  <si>
    <t>65935      GESTAO DE ATIVOS INTANGIVEIS NAO FINANCEIROS</t>
  </si>
  <si>
    <t>65994      OUTRAS ATIVIDADES DE INTERMEDIACAO FINANCEIRA, NAO ESPECIFICADAS ANTERIORMENTE</t>
  </si>
  <si>
    <t>66117      SEGUROS DE VIDA</t>
  </si>
  <si>
    <t>66118      ADMINISTRACAO DE BOLSAS E MERCADOS DE BALCAO ORGANIZADOS</t>
  </si>
  <si>
    <t>66125      SEGUROS NAO-VIDA</t>
  </si>
  <si>
    <t>66126      ATIVIDADES DE INTERMEDIARIOS EM TRANSACOES DE TITULOS, VALORES MOBILIARIOS E MERCADORIAS</t>
  </si>
  <si>
    <t>66133      RESSEGUROS</t>
  </si>
  <si>
    <t>66134      ADMINISTRACAO DE CARTOES DE CREDITO</t>
  </si>
  <si>
    <t>66193      ATIVIDADES AUXILIARES DOS SERVICOS FINANCEIROS NAO ESPECIFICADAS ANTERIORMENTE</t>
  </si>
  <si>
    <t>66214      PREVIDENCIA COMPLEMENTAR FECHADA</t>
  </si>
  <si>
    <t>66215      AVALIACAO DE RISCOS E PERDAS</t>
  </si>
  <si>
    <t>66222      PREVIDENCIA COMPLEMENTAR ABERTA</t>
  </si>
  <si>
    <t>66223      CORRETORES E AGENTES DE SEGUROS, DE PLANOS DE PREVIDENCIA COMPLEMENTAR E DE SAUDE</t>
  </si>
  <si>
    <t>66291      ATIVIDADES AUXILIARES DOS SEGUROS, DA PREVIDENCIA COMPLEMENTAR E DOS PLANOS DE SAUDE NAO ESPECIFICADAS ANTERIORMENTE</t>
  </si>
  <si>
    <t>66303      PLANOS DE SAUDE</t>
  </si>
  <si>
    <t>66304      ATIVIDADES DE ADMINISTRACAO DE FUNDOS POR CONTRATO OU COMISSAO</t>
  </si>
  <si>
    <t>67113      ADMINISTRACAO DE MERCADOS BURSATEIS</t>
  </si>
  <si>
    <t>67121      ATIVIDADES DE INTERMEDIARIOS EM TRANSACOES DE TITULOS E VALORES MOBILIARIOS</t>
  </si>
  <si>
    <t>67199      OUTRAS ATIVIDADES AUXILIARES DA INTERMEDIACAO FINANCEIRA, NAO ESPECIFICADAS ANTERIORMENTE</t>
  </si>
  <si>
    <t>67202      ATIVIDADES AUXILIARES DOS SEGUROS E DA PREVIDENCIA COMPLEMENTAR</t>
  </si>
  <si>
    <t>68102      ATIVIDADES IMOBILIARIAS DE IMOVEIS PROPRIOS</t>
  </si>
  <si>
    <t>68218      INTERMEDIACAO NA COMPRA, VENDA E ALUGUEL DE IMOVEIS</t>
  </si>
  <si>
    <t>68226      GESTAO E ADMINISTRACAO DA PROPRIEDADE IMOBILIARIA</t>
  </si>
  <si>
    <t>69117      ATIVIDADES JURIDICAS, EXCETO CARTORIOS</t>
  </si>
  <si>
    <t>69125      CARTORIOS</t>
  </si>
  <si>
    <t>69206      ATIVIDADES DE CONTABILIDADE, CONSULTORIA E AUDITORIA CONTABIL E TRIBUTARIA</t>
  </si>
  <si>
    <t>70106      INCORPORACAO E COMPRA E VENDA DE IMOVEIS</t>
  </si>
  <si>
    <t>70203      ALUGUEL DE IMOVEIS</t>
  </si>
  <si>
    <t>70204      ATIVIDADES DE CONSULTORIA EM GESTAO EMPRESARIAL</t>
  </si>
  <si>
    <t>70319      CORRETAGEM E AVALIACAO DE IMOVEIS</t>
  </si>
  <si>
    <t>70327      ADMINISTRACAO DE IMOVEIS POR CONTA DE TERCEIROS</t>
  </si>
  <si>
    <t>70408      CONDOMINIOS PREDIAIS</t>
  </si>
  <si>
    <t>71102      ALUGUEL DE AUTOMOVEIS</t>
  </si>
  <si>
    <t>71111      SERVICOS DE ARQUITETURA</t>
  </si>
  <si>
    <t>71120      SERVICOS DE ENGENHARIA</t>
  </si>
  <si>
    <t>71197      ATIVIDADES TECNICAS RELACIONADAS A ARQUITETURA E ENGENHARIA</t>
  </si>
  <si>
    <t>71201      TESTES E ANALISES TECNICAS</t>
  </si>
  <si>
    <t>71218      ALUGUEL DE OUTROS MEIOS DE TRANSPORTE TERRESTRE</t>
  </si>
  <si>
    <t>71226      ALUGUEL DE EMBARCACOES</t>
  </si>
  <si>
    <t>71234      ALUGUEL DE AERONAVES</t>
  </si>
  <si>
    <t>71315      ALUGUEL DE MAQUINAS E EQUIPAMENTOS AGRICOLAS</t>
  </si>
  <si>
    <t>71323      ALUGUEL DE MAQUINAS E EQUIPAMENTOS PARA CONSTRUCAO E ENGENHARIA CIVIL</t>
  </si>
  <si>
    <t>71331      ALUGUEL DE MAQUINAS E EQUIPAMENTOS PARA ESCRITORIOS</t>
  </si>
  <si>
    <t>71390      ALUGUEL DE MAQUINAS E EQUIPAMENTOS DE OUTROS TIPOS, NAO ESPECIFICADOS ANTERIORMENTE</t>
  </si>
  <si>
    <t>71404      ALUGUEL DE OBJETOS PESSOAIS E DOMESTICOS</t>
  </si>
  <si>
    <t>72100      PESQUISA E DESENVOLVIMENTO EXPERIMENTAL EM CIENCIAS FISICAS E NATURAIS</t>
  </si>
  <si>
    <t>72109      CONSULTORIA EM HARDWARE</t>
  </si>
  <si>
    <t>72207      PESQUISA E DESENVOLVIMENTO EXPERIMENTAL EM CIENCIAS SOCIAIS E HUMANAS</t>
  </si>
  <si>
    <t>72214      DESENVOLVIMENTO E EDICAO DE SOFTWARES PRONTOS PARA USO</t>
  </si>
  <si>
    <t>72290      DESENVOLVIMENTO DE SOFTWARES SOB ENCOMENDA E OUTRAS CONSULTORIAS EM SOFTWARE</t>
  </si>
  <si>
    <t>72303      PROCESSAMENTO DE DADOS</t>
  </si>
  <si>
    <t>72400      ATIVIDADES DE BANCO DE DADOS E DISTRIBUICAO ON-LINE DE CONTEUDO ELETRONICO</t>
  </si>
  <si>
    <t>72508      MANUTENCAO E REPARACAO DE MAQUINAS DE ESCRITORIO E DE INFORMATICA</t>
  </si>
  <si>
    <t>72907      OUTRAS ATIVIDADES DE INFORMATICA, NAO ESPECIFICADAS ANTERIORMENTE</t>
  </si>
  <si>
    <t>73105      PESQUISA E DESENVOLVIMENTO DAS CIENCIAS FISICAS E NATURAIS</t>
  </si>
  <si>
    <t>73114      AGENCIAS DE PUBLICIDADE</t>
  </si>
  <si>
    <t>73122      AGENCIAMENTO DE ESPACOS PARA PUBLICIDADE, EXCETO EM VEICULOS DE COMUNICACAO</t>
  </si>
  <si>
    <t>73190      ATIVIDADES DE PUBLICIDADE NAO ESPECIFICADAS ANTERIORMENTE</t>
  </si>
  <si>
    <t>73202      PESQUISA E DESENVOLVIMENTO DAS CIENCIAS SOCIAIS E HUMANAS</t>
  </si>
  <si>
    <t>74102      DESIGN E DECORACAO DE INTERIORES</t>
  </si>
  <si>
    <t>74110      ATIVIDADES JURIDICAS</t>
  </si>
  <si>
    <t>74128      ATIVIDADES DE CONTABILIDADE E AUDITORIA</t>
  </si>
  <si>
    <t>74136      PESQUISAS DE MERCADO E DE OPINIAO PUBLICA</t>
  </si>
  <si>
    <t>74144      GESTAO DE PARTICIPACOES SOCIETARIAS (HOLDINGS)</t>
  </si>
  <si>
    <t>74152      SEDES DE EMPRESAS E UNIDADES ADMINISTRATIVAS LOCAIS</t>
  </si>
  <si>
    <t>74160      ATIVIDADES DE ASSESSORIA EM GESTAO EMPRESARIAL</t>
  </si>
  <si>
    <t>74200      ATIVIDADES FOTOGRAFICAS E SIMILARES</t>
  </si>
  <si>
    <t>74209      SERVICOS DE ARQUITETURA E ENGENHARIA E DE ASSESSORAMENTO TECNICO ESPECIALIZADO</t>
  </si>
  <si>
    <t>74403      PUBLICIDADE</t>
  </si>
  <si>
    <t>74500      SELECAO, AGENCIAMENTO E LOCACAO DE MAO-DE-OBRA</t>
  </si>
  <si>
    <t>74608      ATIVIDADES DE INVESTIGACAO, VIGILANCIA E SEGURANCA</t>
  </si>
  <si>
    <t>74705      ATIVIDADES DE IMUNIZACAO, HIGIENIZACAO E DE LIMPEZA EM PREDIOS E EM DOMICILIOS</t>
  </si>
  <si>
    <t>74901      ATIVIDADES PROFISSIONAIS, CIENTIFICAS E TECNICAS NAO ESPECIFICADAS ANTERIORMENTE</t>
  </si>
  <si>
    <t>74918      ATIVIDADES FOTOGRAFICAS</t>
  </si>
  <si>
    <t>74926      ATIVIDADES DE ENVASAMENTO E EMPACOTAMENTO, POR CONTA DE TERCEIROS</t>
  </si>
  <si>
    <t>74993      OUTRAS ATIVIDADES DE SERVICOS PRESTADOS PRINCIPALMENTE AS EMPRESAS, NAO ESPECIFICADAS ANTERIORMENTE</t>
  </si>
  <si>
    <t>75001      ATIVIDADES VETERINARIAS</t>
  </si>
  <si>
    <t>75124      REGULACAO DAS ATIVIDADES SOCIAIS E CULTURAIS</t>
  </si>
  <si>
    <t>75132      REGULACAO DAS ATIVIDADES ECONOMICAS</t>
  </si>
  <si>
    <t>75140      ATIVIDADES DE APOIO A ADMINISTRACAO PUBLICA</t>
  </si>
  <si>
    <t>75213      RELACOES EXTERIORES</t>
  </si>
  <si>
    <t>75221      DEFESA</t>
  </si>
  <si>
    <t>75230      JUSTICA</t>
  </si>
  <si>
    <t>75248      SEGURANCA E ORDEM PUBLICA</t>
  </si>
  <si>
    <t>75256      DEFESA CIVIL</t>
  </si>
  <si>
    <t>75302      SEGURIDADE SOCIAL</t>
  </si>
  <si>
    <t>77110      LOCACAO DE AUTOMOVEIS SEM CONDUTOR</t>
  </si>
  <si>
    <t>77195      LOCACAO DE MEIOS DE TRANSPORTE, EXCETO AUTOMOVEIS, SEM CONDUTOR</t>
  </si>
  <si>
    <t>77217      ALUGUEL DE EQUIPAMENTOS RECREATIVOS E ESPORTIVOS</t>
  </si>
  <si>
    <t>77225      ALUGUEL DE FITAS DE VIDEO, DVDS E SIMILARES</t>
  </si>
  <si>
    <t>77233      ALUGUEL DE OBJETOS DO VESTUARIO, JOIAS E ACESSORIOS</t>
  </si>
  <si>
    <t>77292      ALUGUEL DE OBJETOS PESSOAIS E DOMESTICOS NAO ESPECIFICADOS ANTERIORMENTE</t>
  </si>
  <si>
    <t>77314      ALUGUEL DE MAQUINAS E EQUIPAMENTOS AGRICOLAS SEM OPERADOR</t>
  </si>
  <si>
    <t>77322      ALUGUEL DE MAQUINAS E EQUIPAMENTOS PARA CONSTRUCAO SEM OPERADOR</t>
  </si>
  <si>
    <t>77331      ALUGUEL DE MAQUINAS E EQUIPAMENTOS PARA ESCRITORIO</t>
  </si>
  <si>
    <t>77390      ALUGUEL DE MAQUINAS E EQUIPAMENTOS NAO ESPECIFICADOS ANTERIORMENTE</t>
  </si>
  <si>
    <t>77403      GESTAO DE ATIVOS INTANGIVEIS NAO-FINANCEIROS</t>
  </si>
  <si>
    <t>78108      SELECAO E AGENCIAMENTO DE MAO-DE-OBRA</t>
  </si>
  <si>
    <t>78205      LOCACAO DE MAO-DE-OBRA TEMPORARIA</t>
  </si>
  <si>
    <t>78302      FORNECIMENTO E GESTAO DE RECURSOS HUMANOS PARA TERCEIROS</t>
  </si>
  <si>
    <t>79112      AGENCIAS DE VIAGENS</t>
  </si>
  <si>
    <t>79121      OPERADORES TURISTICOS</t>
  </si>
  <si>
    <t>79902      SERVICOS DE RESERVAS E OUTROS SERVICOS DE TURISMO NAO ESPECIFICADOS ANTERIORMENTE</t>
  </si>
  <si>
    <t>80111      ATIVIDADES DE VIGILANCIA E SEGURANCA PRIVADA</t>
  </si>
  <si>
    <t>80129      ATIVIDADES DE TRANSPORTE DE VALORES</t>
  </si>
  <si>
    <t>80136      EDUCACAO INFANTIL-CRECHE</t>
  </si>
  <si>
    <t>80144      EDUCACAO INFANTIL-PRE-ESCOLA</t>
  </si>
  <si>
    <t>80152      ENSINO FUNDAMENTAL</t>
  </si>
  <si>
    <t>80200      ATIVIDADES DE MONITORAMENTO DE SISTEMAS DE SEGURANCA</t>
  </si>
  <si>
    <t>80209      ENSINO MEDIO</t>
  </si>
  <si>
    <t>80307      ATIVIDADES DE INVESTIGACAO PARTICULAR</t>
  </si>
  <si>
    <t>80314      EDUCACAO SUPERIOR - GRADUACAO</t>
  </si>
  <si>
    <t>80322      EDUCACAO SUPERIOR - GRADUACAO E POS-GRADUACAO</t>
  </si>
  <si>
    <t>80330      EDUCACAO SUPERIOR - POS-GRADUACAO E EXTENSAO</t>
  </si>
  <si>
    <t>80969      EDUCACAO PROFISSIONAL DE NIVEL TECNICO</t>
  </si>
  <si>
    <t>80977      EDUCACAO PROFISSIONAL DE NIVEL TECNOLOGICO</t>
  </si>
  <si>
    <t>80993      OUTRAS ATIVIDADES DE ENSINO</t>
  </si>
  <si>
    <t>81117      SERVICOS COMBINADOS PARA APOIO A EDIFICIOS, EXCETO CONDOMINIOS PREDIAIS</t>
  </si>
  <si>
    <t>81214      LIMPEZA EM PREDIOS E EM DOMICILIOS</t>
  </si>
  <si>
    <t>81222      IMUNIZACAO E CONTROLE DE PRAGAS URBANAS</t>
  </si>
  <si>
    <t>81290      ATIVIDADES DE LIMPEZA NAO ESPECIFICADAS ANTERIORMENTE</t>
  </si>
  <si>
    <t>81303      ATIVIDADES PAISAGISTICAS</t>
  </si>
  <si>
    <t>82113      SERVICOS COMBINADOS DE ESCRITORIO E APOIO ADMINISTRATIVO</t>
  </si>
  <si>
    <t>82199      FOTOCOPIAS, PREPARACAO DE DOCUMENTOS E OUTROS SERVICOS ESPECIALIZADOS DE APOIO ADMINISTRATIVO</t>
  </si>
  <si>
    <t>82202      ATIVIDADES DE TELEATENDIMENTO</t>
  </si>
  <si>
    <t>82300      ATIVIDADES DE ORGANIZACAO DE EVENTOS, EXCETO CULTURAIS E ESPORTIVOS</t>
  </si>
  <si>
    <t>82911      ATIVIDADES DE COBRANCA E INFORMACOES CADASTRAIS</t>
  </si>
  <si>
    <t>82920      ENVASAMENTO E EMPACOTAMENTO SOB CONTRATO</t>
  </si>
  <si>
    <t>82997      ATIVIDADES DE SERVICOS PRESTADOS PRINCIPALMENTE AS EMPRESAS NAO ESPECIFICADAS ANTERIORMENTE</t>
  </si>
  <si>
    <t>84124      REGULACAO DAS ATIVIDADES DE SAUDE, EDUCACAO, SERVICOS CULTURAIS E OUTROS SERVICOS SOCIAIS</t>
  </si>
  <si>
    <t>84302      SEGURIDADE SOCIAL OBRIGATORIA</t>
  </si>
  <si>
    <t>85112      EDUCACAO INFANTIL - CRECHE</t>
  </si>
  <si>
    <t>85121      EDUCACAO INFANTIL - PRE-ESCOLA</t>
  </si>
  <si>
    <t>85138      ATIVIDADES DE ATENCAO AMBULATORIAL</t>
  </si>
  <si>
    <t>85146      ATIVIDADES DE SERVICOS DE COMPLEMENTACAO DIAGNOSTICA OU TERAPEUTICA</t>
  </si>
  <si>
    <t>85154      ATIVIDADES DE OUTROS PROFISSIONAIS DA AREA DE SAUDE</t>
  </si>
  <si>
    <t>85162      OUTRAS ATIVIDADES RELACIONADAS COM A ATENCAO A SAUDE</t>
  </si>
  <si>
    <t>85200      SERVICOS VETERINARIOS</t>
  </si>
  <si>
    <t>85316      SERVICOS SOCIAIS COM ALOJAMENTO</t>
  </si>
  <si>
    <t>85324      SERVICOS SOCIAIS SEM ALOJAMENTO</t>
  </si>
  <si>
    <t>85503      ATIVIDADES DE APOIO A EDUCACAO</t>
  </si>
  <si>
    <t>85911      ENSINO DE ESPORTES</t>
  </si>
  <si>
    <t>85929      ENSINO DE ARTE E CULTURA</t>
  </si>
  <si>
    <t>85937      ENSINO DE IDIOMAS</t>
  </si>
  <si>
    <t>85996      ATIVIDADES DE ENSINO NAO ESPECIFICADAS ANTERIORMENTE</t>
  </si>
  <si>
    <t>86216      SERVICOS MOVEIS DE ATENDIMENTO A URGENCIAS</t>
  </si>
  <si>
    <t>86224      SERVICOS DE REMOCAO DE PACIENTES, EXCETO OS SERVICOS MOVEIS DE ATENDIMENTO A URGENCIAS</t>
  </si>
  <si>
    <t>86305      ATIVIDADES DE ATENCAO AMBULATORIAL EXECUTADAS POR MEDICOS E ODONTOLOGOS</t>
  </si>
  <si>
    <t>86402      ATIVIDADES DE SERVICOS DE COMPLEMENTACAO DIAGNOSTICA E TERAPEUTICA</t>
  </si>
  <si>
    <t>86500      ATIVIDADES DE PROFISSIONAIS DA AREA DE SAUDE, EXCETO MEDICOS E ODONTOLOGOS</t>
  </si>
  <si>
    <t>87115      ATIVIDADES DE ASSISTENCIA A IDOSOS, DEFICIENTES FISICOS, IMUNODEPRIMIDOS E CONVALESCENTES PRESTADAS EM RESIDENCIAS COLETIVAS E PARTICULARES</t>
  </si>
  <si>
    <t>87123      ATIVIDADES DE FORNECIMENTO DE INFRA-ESTRUTURA DE APOIO E ASSISTENCIA A PACIENTE NO DOMICILIO</t>
  </si>
  <si>
    <t>87204      ATIVIDADES DE ASSISTENCIA PSICOSSOCIAL E A SAUDE A PORTADORES DE DISTURBIOS PSIQUICOS, DEFICIENCIA MENTAL E DEPENDENCIA QUIMICA</t>
  </si>
  <si>
    <t>87301      ATIVIDADES DE ASSISTENCIA SOCIAL PRESTADAS EM RESIDENCIAS COLETIVAS E PARTICULARES</t>
  </si>
  <si>
    <t>88006      SERVICOS DE ASSISTENCIA SOCIAL SEM ALOJAMENTO</t>
  </si>
  <si>
    <t>90000      LIMPEZA URBANA E ESGOTO E ATIVIDADES RELACIONADAS</t>
  </si>
  <si>
    <t>90019      ARTES CENICAS, ESPETACULOS E ATIVIDADES COMPLEMENTARES</t>
  </si>
  <si>
    <t>90027      CRIACAO ARTISTICA</t>
  </si>
  <si>
    <t>90035      GESTAO DE ESPACOS PARA ARTES CENICAS, ESPETACULOS E OUTRAS ATIVIDADES ARTISTICAS</t>
  </si>
  <si>
    <t>91023      ATIVIDADES DE MUSEUS E DE EXPLORACAO, RESTAURACAO ARTISTICA E CONSERVACAO DE LUGARES E PREDIOS HISTORICOS E ATRACOES SIMILARES</t>
  </si>
  <si>
    <t>91031      ATIVIDADES DE JARDINS BOTANICOS, ZOOLOGICOS, PARQUES NACIONAIS, RESERVAS ECOLOGICAS E AREAS DE PROTECAO AMBIENTAL</t>
  </si>
  <si>
    <t>91111      ATIVIDADES DE ORGANIZACOES EMPRESARIAIS E PATRONAIS</t>
  </si>
  <si>
    <t>91120      ATIVIDADES DE ORGANIZACOES PROFISSIONAIS</t>
  </si>
  <si>
    <t>91200      ATIVIDADES DE ORGANIZACOES SINDICAIS</t>
  </si>
  <si>
    <t>91910      ATIVIDADES DE ORGANIZACOES RELIGIOSAS</t>
  </si>
  <si>
    <t>91928      ATIVIDADES DE ORGANIZACOES POLITICAS</t>
  </si>
  <si>
    <t>91995      OUTRAS ATIVIDADES ASSOCIATIVAS, NAO ESPECIFICADAS ANTERIORMENTE</t>
  </si>
  <si>
    <t>92003      ATIVIDADES DE EXPLORACAO DE JOGOS DE AZAR E APOSTAS</t>
  </si>
  <si>
    <t>92118      PRODUCAO DE FILMES CINEMATOGRAFICOS E FITAS DE VIDEO</t>
  </si>
  <si>
    <t>92126      DISTRIBUICAO DE FILMES E DE VIDEOS</t>
  </si>
  <si>
    <t>92134      PROJECAO DE FILMES E DE VIDEOS</t>
  </si>
  <si>
    <t>92215      ATIVIDADES DE RADIO</t>
  </si>
  <si>
    <t>92223      ATIVIDADES DE TELEVISAO</t>
  </si>
  <si>
    <t>92312      ATIVIDADES DE TEATRO, MUSICA E OUTRAS ATIVIDADES ARTISTICAS E LITERARIAS</t>
  </si>
  <si>
    <t>92320      GESTAO DE SALAS DE ESPETACULOS</t>
  </si>
  <si>
    <t>92398      OUTRAS ATIVIDADES DE ESPETACULOS, NAO ESPECIFICADAS ANTERIORMENTE</t>
  </si>
  <si>
    <t>92401      ATIVIDADES DE AGENCIAS DE NOTICIAS</t>
  </si>
  <si>
    <t>92517      ATIVIDADES DE BIBLIOTECAS E ARQUIVOS</t>
  </si>
  <si>
    <t>92525      ATIVIDADES DE MUSEUS E DE CONSERVACAO DO PATRIMONIO HISTORICO</t>
  </si>
  <si>
    <t>92533      ATIVIDADES DE JARDINS BOTANICOS, ZOOLOGICOS, PARQUES NACIONAIS E RESERVAS ECOLOGICAS</t>
  </si>
  <si>
    <t>92614      ATIVIDADES DESPORTIVAS</t>
  </si>
  <si>
    <t>92622      OUTRAS ATIVIDADES RELACIONADAS AO LAZER</t>
  </si>
  <si>
    <t>93017      LAVANDERIAS E TINTURARIAS</t>
  </si>
  <si>
    <t>93025      CABELEIREIROS E OUTROS TRATAMENTOS DE BELEZA</t>
  </si>
  <si>
    <t>93033      ATIVIDADES FUNERARIAS E SERVICOS RELACIONADOS</t>
  </si>
  <si>
    <t>93041      ATIVIDADES DE MANUTENCAO DO FISICO CORPORAL</t>
  </si>
  <si>
    <t>93092      OUTRAS ATIVIDADES DE SERVICOS PESSOAIS, NAO ESPECIFICADAS ANTERIORMENTE</t>
  </si>
  <si>
    <t>93115      GESTAO DE INSTALACOES DE ESPORTES</t>
  </si>
  <si>
    <t>93123      CLUBES SOCIAIS, ESPORTIVOS E SIMILARES</t>
  </si>
  <si>
    <t>93131      ATIVIDADES DE CONDICIONAMENTO FISICO</t>
  </si>
  <si>
    <t>93191      ATIVIDADES ESPORTIVAS NAO ESPECIFICADAS ANTERIORMENTE</t>
  </si>
  <si>
    <t>93212      PARQUES DE DIVERSAO E PARQUES TEMATICOS</t>
  </si>
  <si>
    <t>93298      ATIVIDADES DE RECREACAO E LAZER NAO ESPECIFICADAS ANTERIORMENTE</t>
  </si>
  <si>
    <t>94111      ATIVIDADES DE ORGANIZACOES ASSOCIATIVAS PATRONAIS E EMPRESARIAIS</t>
  </si>
  <si>
    <t>94120      ATIVIDADES DE ORGANIZACOES ASSOCIATIVAS PROFISSIONAIS</t>
  </si>
  <si>
    <t>94936      ATIVIDADES DE ORGANIZACOES ASSOCIATIVAS LIGADAS A CULTURA E A ARTE</t>
  </si>
  <si>
    <t>94995      ATIVIDADES ASSOCIATIVAS NAO ESPECIFICADAS ANTERIORMENTE</t>
  </si>
  <si>
    <t>95001      SERVICOS DOMESTICOS</t>
  </si>
  <si>
    <t>95118      REPARACAO E MANUTENCAO DE COMPUTADORES E DE EQUIPAMENTOS PERIFERICOS</t>
  </si>
  <si>
    <t>95126      REPARACAO E MANUTENCAO DE EQUIPAMENTOS DE COMUNICACAO</t>
  </si>
  <si>
    <t>95215      REPARACAO E MANUTENCAO DE EQUIPAMENTOS ELETROELETRONICOS DE USO PESSOAL E DOMESTICO</t>
  </si>
  <si>
    <t>95291      REPARACAO E MANUTENCAO DE OBJETOS E EQUIPAMENTOS PESSOAIS E DOMESTICOS NAO ESPECIFICADOS ANTERIORMENTE</t>
  </si>
  <si>
    <t>96017      LAVANDERIAS, TINTURARIAS E TOALHEIROS</t>
  </si>
  <si>
    <t>96025      CABELEIREIROS E OUTRAS ATIVIDADES DE TRATAMENTO DE BELEZA</t>
  </si>
  <si>
    <t>96092      ATIVIDADES DE SERVICOS PESSOAIS NAO ESPECIFICADAS ANTERIORMENTE</t>
  </si>
  <si>
    <t>99008      ORGANISMOS INTERNACIONAIS E OUTRAS INSTITUICOES EXTRATERRITORIAIS</t>
  </si>
  <si>
    <t>Investigações segundo Evolução do Caso</t>
  </si>
  <si>
    <t>Investigações segundo Emissão de CAT</t>
  </si>
  <si>
    <r>
      <t xml:space="preserve">Investigações por </t>
    </r>
    <r>
      <rPr>
        <b/>
        <sz val="12"/>
        <color indexed="8"/>
        <rFont val="Calibri"/>
        <family val="2"/>
      </rPr>
      <t>NRS Reg Saúde Mun Res</t>
    </r>
  </si>
  <si>
    <t>Investigações por Sexo</t>
  </si>
  <si>
    <t>Investigações segundo Situação Mercado Trabalho</t>
  </si>
  <si>
    <t>Investigações por Mês da Notificação</t>
  </si>
  <si>
    <t>Investigações segundo Gestante</t>
  </si>
  <si>
    <t>Gestante</t>
  </si>
  <si>
    <r>
      <t>Período:</t>
    </r>
    <r>
      <rPr>
        <sz val="12"/>
        <color theme="1"/>
        <rFont val="Calibri"/>
        <family val="2"/>
        <scheme val="minor"/>
      </rPr>
      <t xml:space="preserve"> 2020</t>
    </r>
  </si>
  <si>
    <t>2º Trimestre</t>
  </si>
  <si>
    <t>Idade gestacional Ignorada</t>
  </si>
  <si>
    <t>Não se Aplica</t>
  </si>
  <si>
    <t>Investigações segundo Regime de Tratamento</t>
  </si>
  <si>
    <t>Investigações por NRS Reg Saúde Mun Not</t>
  </si>
  <si>
    <t>Reg Saúde Mun Res</t>
  </si>
  <si>
    <t>Reg Saúde Notificação</t>
  </si>
  <si>
    <r>
      <t>Investigações por</t>
    </r>
    <r>
      <rPr>
        <b/>
        <sz val="12"/>
        <color theme="1"/>
        <rFont val="Calibri"/>
        <family val="2"/>
        <scheme val="minor"/>
      </rPr>
      <t xml:space="preserve"> Nucleo Regional de Saúde</t>
    </r>
    <r>
      <rPr>
        <sz val="12"/>
        <color theme="1"/>
        <rFont val="Calibri"/>
        <family val="2"/>
        <scheme val="minor"/>
      </rPr>
      <t xml:space="preserve"> segundo Municipio de  </t>
    </r>
    <r>
      <rPr>
        <b/>
        <sz val="12"/>
        <color theme="1"/>
        <rFont val="Calibri"/>
        <family val="2"/>
        <scheme val="minor"/>
      </rPr>
      <t>Notificação</t>
    </r>
  </si>
  <si>
    <r>
      <t xml:space="preserve">Investigações por </t>
    </r>
    <r>
      <rPr>
        <b/>
        <sz val="12"/>
        <color theme="1"/>
        <rFont val="Calibri"/>
        <family val="2"/>
        <scheme val="minor"/>
      </rPr>
      <t>Nucleo Regional de Saúde</t>
    </r>
    <r>
      <rPr>
        <sz val="12"/>
        <color theme="1"/>
        <rFont val="Calibri"/>
        <family val="2"/>
        <scheme val="minor"/>
      </rPr>
      <t xml:space="preserve"> segundo Municipio de  </t>
    </r>
    <r>
      <rPr>
        <b/>
        <sz val="12"/>
        <color theme="1"/>
        <rFont val="Calibri"/>
        <family val="2"/>
        <scheme val="minor"/>
      </rPr>
      <t>Residência</t>
    </r>
  </si>
  <si>
    <t>Período: 2020</t>
  </si>
  <si>
    <t>Investigações segundo Município de Notificação-BA</t>
  </si>
  <si>
    <t>Período:</t>
  </si>
  <si>
    <t>Investigações segundo Município de Residência-BA</t>
  </si>
  <si>
    <t>Investigações por Classe Atividade Econômica e Sexo</t>
  </si>
  <si>
    <t>22195      EDICAO, EDICAO E IMPRESSAO DE OUTROS PRODUTOS GRAFICOS</t>
  </si>
  <si>
    <t>25322      PRODUCAO DE ARTEFATOS ESTAMPADOS DE METAL, METALURGIA DO PO</t>
  </si>
  <si>
    <t>35204      PRODUCAO DE GAS, PROCESSAMENTO DE GAS NATURAL, DISTRIBUICAO DE COMBUSTIVEIS GASOSOS POR REDES URBANAS</t>
  </si>
  <si>
    <t>46478      COMERCIO ATACADISTA DE ARTIGOS DE ESCRITORIO E DE PAPELARIA, LIVROS, JORNAIS E OUTRAS PUBLICACOES</t>
  </si>
  <si>
    <t>46613      COMERCIO ATACADISTA DE MAQUINAS, APARELHOS E EQUIPAMENTOS PARA USO AGROPECUARIO, PARTES E PECAS</t>
  </si>
  <si>
    <t>46621      COMERCIO ATACADISTA DE MAQUINAS, EQUIPAMENTOS PARA TERRAPLENAGEM, MINERACAO E CONSTRUCAO, PARTES E PECAS</t>
  </si>
  <si>
    <t>46630      COMERCIO ATACADISTA DE MAQUINAS E EQUIPAMENTOS PARA USO INDUSTRIAL, PARTES E PECAS</t>
  </si>
  <si>
    <t>46648      COMERCIO ATACADISTA DE MAQUINAS, APARELHOS E EQUIPAMENTOS PARA USO ODONTO-MEDICO-HOSPITALAR, PARTES E PECAS</t>
  </si>
  <si>
    <t>46656      COMERCIO ATACADISTA DE MAQUINAS E EQUIPAMENTOS PARA USO COMERCIAL, PARTES E PECAS</t>
  </si>
  <si>
    <t>46699      COMERCIO ATACADISTA DE MAQUINAS, APARELHOS E EQUIPAMENTOS NAO ESPECIFICADOS ANTERIORMENTE, PARTES E PECAS</t>
  </si>
  <si>
    <t>47296      COMERCIO VAREJISTA DE PRODUTOS ALIMENTICIOS EM GERAL OU ESPECIALIZADO EM PRODUTOS ALIMENTICIOS NAO ESPECIFICADOS ANTERIORMENTE, PRODUTOS DO FUMO</t>
  </si>
  <si>
    <t>51217      COMERCIO ATACADISTA DE MATERIAS PRIMAS AGRICOLAS E PRODUTOS SEMI-ACABADOS, PRODUTOS ALIMENTICIOS PARA ANIMAIS</t>
  </si>
  <si>
    <t>51470      COMERCIO ATACADISTA DE ARTIGOS DE ESCRITORIO E DE PAPELARIA,  LIVROS, JORNAIS, E OUTRAS PUBLICACOES</t>
  </si>
  <si>
    <t>52442      COMERCIO VAREJISTA DE MATERIAL DE CONSTRUCAO, FERRAGENS E FERRAMENTAS MANUAIS, VIDROS, ESPELHOS E VITRAIS, TINTAS E MADEIRAS</t>
  </si>
  <si>
    <t>52450      COMERCIO VAREJISTA DE EQUIPAMENTOS E MATERIAIS PARA ESCRITORIO, INFORMATICA E COMUNICACAO, INCLUSIVE SUPRIMENTOS</t>
  </si>
  <si>
    <t>74306      ENSAIOS DE MATERIAIS E DE PRODUTOS, ANALISE DE QUALIDADE</t>
  </si>
  <si>
    <r>
      <t>Período:</t>
    </r>
    <r>
      <rPr>
        <sz val="12"/>
        <color theme="1"/>
        <rFont val="Calibri"/>
        <family val="2"/>
        <scheme val="minor"/>
      </rPr>
      <t xml:space="preserve"> 2020</t>
    </r>
  </si>
  <si>
    <t>Investigações segundo Escolaridade</t>
  </si>
  <si>
    <t>Investigações por Sexo. Bahia, 2020</t>
  </si>
  <si>
    <t>%Masc</t>
  </si>
  <si>
    <t>%Fem</t>
  </si>
  <si>
    <t>%Total</t>
  </si>
  <si>
    <t>Investigações por Escolaridade</t>
  </si>
  <si>
    <t>MUNRES</t>
  </si>
  <si>
    <t>MUNOT</t>
  </si>
  <si>
    <t>Investigações segundo Seção Atividade Econômica</t>
  </si>
  <si>
    <t>Análise por Nível Geográfico</t>
  </si>
  <si>
    <t>Informações Gerais</t>
  </si>
  <si>
    <t xml:space="preserve"> Para a Bahia existe uma pequena diferença no total de casos: por Município de Notificação(695); por Residência(681) ;</t>
  </si>
  <si>
    <r>
      <t xml:space="preserve">  Com diferenças mínimas na proporção de casos os </t>
    </r>
    <r>
      <rPr>
        <b/>
        <sz val="12"/>
        <color theme="1"/>
        <rFont val="Calibri"/>
        <family val="2"/>
        <scheme val="minor"/>
      </rPr>
      <t>5 municípios</t>
    </r>
    <r>
      <rPr>
        <sz val="12"/>
        <color theme="1"/>
        <rFont val="Calibri"/>
        <family val="2"/>
        <scheme val="minor"/>
      </rPr>
      <t xml:space="preserve"> de </t>
    </r>
    <r>
      <rPr>
        <b/>
        <sz val="12"/>
        <color theme="1"/>
        <rFont val="Calibri"/>
        <family val="2"/>
        <scheme val="minor"/>
      </rPr>
      <t>Notificação</t>
    </r>
    <r>
      <rPr>
        <sz val="12"/>
        <color theme="1"/>
        <rFont val="Calibri"/>
        <family val="2"/>
        <scheme val="minor"/>
      </rPr>
      <t xml:space="preserve"> e </t>
    </r>
    <r>
      <rPr>
        <b/>
        <sz val="12"/>
        <color theme="1"/>
        <rFont val="Calibri"/>
        <family val="2"/>
        <scheme val="minor"/>
      </rPr>
      <t>Residência</t>
    </r>
    <r>
      <rPr>
        <sz val="12"/>
        <color theme="1"/>
        <rFont val="Calibri"/>
        <family val="2"/>
        <scheme val="minor"/>
      </rPr>
      <t xml:space="preserve"> coincidem (plan: </t>
    </r>
    <r>
      <rPr>
        <b/>
        <sz val="12"/>
        <color theme="1"/>
        <rFont val="Calibri"/>
        <family val="2"/>
        <scheme val="minor"/>
      </rPr>
      <t>Maps_NGeo</t>
    </r>
    <r>
      <rPr>
        <sz val="12"/>
        <color theme="1"/>
        <rFont val="Calibri"/>
        <family val="2"/>
        <scheme val="minor"/>
      </rPr>
      <t>).</t>
    </r>
  </si>
  <si>
    <t>do total de 695 casos notificados no Estado da Bahia;</t>
  </si>
  <si>
    <t>Investigações por UF Residência</t>
  </si>
  <si>
    <t>UF Residência</t>
  </si>
  <si>
    <t>Ignorado/Em Branco</t>
  </si>
  <si>
    <t>-</t>
  </si>
  <si>
    <t>Rondonia</t>
  </si>
  <si>
    <t>Acre</t>
  </si>
  <si>
    <t>Amazonas</t>
  </si>
  <si>
    <t>Roraima</t>
  </si>
  <si>
    <t>Para</t>
  </si>
  <si>
    <t>Amapa</t>
  </si>
  <si>
    <t>Tocantins</t>
  </si>
  <si>
    <t>Maranhao</t>
  </si>
  <si>
    <t>Piaui</t>
  </si>
  <si>
    <t>Ceara</t>
  </si>
  <si>
    <t>Rio Grande do Norte</t>
  </si>
  <si>
    <t>Paraiba</t>
  </si>
  <si>
    <t>Pernambuco</t>
  </si>
  <si>
    <t>Alagoas</t>
  </si>
  <si>
    <t>Sergipe</t>
  </si>
  <si>
    <t>Bahia</t>
  </si>
  <si>
    <t>Minas Gerais</t>
  </si>
  <si>
    <t>Espirito Santo</t>
  </si>
  <si>
    <t>Rio de Janeiro</t>
  </si>
  <si>
    <t>Sao Paulo</t>
  </si>
  <si>
    <t>Parana</t>
  </si>
  <si>
    <t>Santa Catarina</t>
  </si>
  <si>
    <t>Rio Grande do Sul</t>
  </si>
  <si>
    <t>Mato Grosso do Sul</t>
  </si>
  <si>
    <t>Mato Grosso</t>
  </si>
  <si>
    <t>Goias</t>
  </si>
  <si>
    <t>Distrito Federal</t>
  </si>
  <si>
    <t>Investigações por UF de Notificação</t>
  </si>
  <si>
    <t>UF de Notificação</t>
  </si>
  <si>
    <t>Distribuição por Municípios</t>
  </si>
  <si>
    <t>Distribuição por Regiões de Saúde</t>
  </si>
  <si>
    <t>Distribuição por Núcleos Regionais/Macrorregiões  de Saúde</t>
  </si>
  <si>
    <t>Frequencia &gt; 0</t>
  </si>
  <si>
    <t>Frequencia</t>
  </si>
  <si>
    <t>Análise da Atividade Econômica e Ocupação por Sexo</t>
  </si>
  <si>
    <t>Ocupação NIVEL 1(desc)</t>
  </si>
  <si>
    <t>Profissionais das ciências e das artes</t>
  </si>
  <si>
    <t>Técnicos de nível médio</t>
  </si>
  <si>
    <t>Trabalhadores dos serviços, vendedores do comér</t>
  </si>
  <si>
    <t>Trabalhadores de serviços administrativos</t>
  </si>
  <si>
    <t>Trabalhadores da produção de bens e serviços(I)</t>
  </si>
  <si>
    <t>Membros superiores do poder público, dirigentes</t>
  </si>
  <si>
    <t>Trabalhadores da produção de bens e serviços(II</t>
  </si>
  <si>
    <t>Forças Armadas, Policiais e Bombeiros Militares</t>
  </si>
  <si>
    <t>Trabalhadores agropecuários, florestais, da caç</t>
  </si>
  <si>
    <t>Trabalhadores de manutenção e reparação</t>
  </si>
  <si>
    <t>Trabs dos serviços, vendedores do comércio</t>
  </si>
  <si>
    <t>Trabs da produção de bens e serviços(I)</t>
  </si>
  <si>
    <t>Trabss da produção de bens e serviços(II)</t>
  </si>
  <si>
    <t>Trabs agropecuários, florestais, da caça, pesca</t>
  </si>
  <si>
    <t>Educação</t>
  </si>
  <si>
    <t>Saúde humana e serviços sociais</t>
  </si>
  <si>
    <t>Comércio, reparação veículos automotores, motoci</t>
  </si>
  <si>
    <t>Atividades profissionais, científicas e técnicas</t>
  </si>
  <si>
    <t>Construção</t>
  </si>
  <si>
    <t>Informação e comunicação</t>
  </si>
  <si>
    <t>Atividades financeiras, de seguros e serviços re</t>
  </si>
  <si>
    <t>Outras atividades de serviços</t>
  </si>
  <si>
    <t>Agricultura, pecuária, prod florestal, pesca e a</t>
  </si>
  <si>
    <t>Indústrias extrativas</t>
  </si>
  <si>
    <t>Indústrias de transformação</t>
  </si>
  <si>
    <t>Eletricidade e gás</t>
  </si>
  <si>
    <t>Água, esgoto, ativ. gestão de resíduos e descont</t>
  </si>
  <si>
    <t>Transporte, armazenagem e correio</t>
  </si>
  <si>
    <t>Alojamento e alimentação</t>
  </si>
  <si>
    <t>Atividades imobiliárias</t>
  </si>
  <si>
    <t>Atividades administrativas e serviços complement</t>
  </si>
  <si>
    <t>Administração pública, defesa e seguridade socia</t>
  </si>
  <si>
    <t>Artes, cultura, esporte e recreação</t>
  </si>
  <si>
    <t>Serviços domésticos</t>
  </si>
  <si>
    <t>Organismos Internacionais</t>
  </si>
  <si>
    <t>Ignorada</t>
  </si>
  <si>
    <t>Classificação das Atividades Econômicas (CNAE 1.0+CNAE 2.2)</t>
  </si>
  <si>
    <t>Classificação Brasileira de Ocupações (CBO-versão 2002)</t>
  </si>
  <si>
    <t>Seções da CNAE</t>
  </si>
  <si>
    <t>Grandes Grupos Ocupacionais</t>
  </si>
  <si>
    <t>Classes da CNAE</t>
  </si>
  <si>
    <t>TECNICO DE ENFERMAGEM</t>
  </si>
  <si>
    <t>ENFERMEIRO</t>
  </si>
  <si>
    <t>MEDICO CLINICO</t>
  </si>
  <si>
    <t>MEDICO GENERALISTA</t>
  </si>
  <si>
    <t>ATENDENTE DE ENFERMAGEM</t>
  </si>
  <si>
    <t>MOTORISTA DE FURGAO OU VEICULO SIMILAR</t>
  </si>
  <si>
    <t>SERVENTE DE OBRAS</t>
  </si>
  <si>
    <t>ACOUGUEIRO</t>
  </si>
  <si>
    <t>FISIOTERAPEUTA</t>
  </si>
  <si>
    <t>ADMINISTRADOR</t>
  </si>
  <si>
    <t>SOCORRISTA HABILITADO</t>
  </si>
  <si>
    <t>MONTADOR DE ESTRUTURAS METALICAS</t>
  </si>
  <si>
    <t>MOTORISTA DE CARRO DE PASSEIO</t>
  </si>
  <si>
    <t>MOTORISTA DE TAXI</t>
  </si>
  <si>
    <t>ASSISTENTE ADMINISTRATIVO</t>
  </si>
  <si>
    <t>MEDICO RESIDENTE</t>
  </si>
  <si>
    <t>COMERCIANTE VAREJISTA</t>
  </si>
  <si>
    <t>TECNICO EM RADIOLOGIA E IMAGENOLOGIA</t>
  </si>
  <si>
    <t>AUXILIAR DE CONTABILIDADE</t>
  </si>
  <si>
    <t>DIRETOR ADMINISTRATIVO</t>
  </si>
  <si>
    <t>PEDREIRO</t>
  </si>
  <si>
    <t>AJUDANTE DE MOTORISTA</t>
  </si>
  <si>
    <t>FAXINEIRO</t>
  </si>
  <si>
    <t>VENDEDOR DE COMERCIO VAREJISTA</t>
  </si>
  <si>
    <t>MEDICO EM MEDICINA INTENSIVA</t>
  </si>
  <si>
    <t>ENFERMEIRO AUDITOR</t>
  </si>
  <si>
    <t>SOLDADO DA POLICIA MILITAR</t>
  </si>
  <si>
    <t>COMERCIANTE ATACADISTA</t>
  </si>
  <si>
    <t>ENGENHEIRO CIVIL</t>
  </si>
  <si>
    <t>CIRURGIAO DENTISTA - CLINICO GERAL</t>
  </si>
  <si>
    <t>CIRURGIAO DENTISTA - DENTISTICA</t>
  </si>
  <si>
    <t>AUXILIAR DE PESSOAL</t>
  </si>
  <si>
    <t>GUARDA-CIVIL MUNICIPAL</t>
  </si>
  <si>
    <t>AGENTE DE SEGURANCA</t>
  </si>
  <si>
    <t>VIGIA</t>
  </si>
  <si>
    <t>OPERADOR DE MAQUINAS DE CONSTRUCAO CIVIL E MINERACAO</t>
  </si>
  <si>
    <t>OPERADOR DE GUINDASTE (FIXO)</t>
  </si>
  <si>
    <t>AUXILIAR DE ENFERMAGEM</t>
  </si>
  <si>
    <t>RECEPCIONISTA, EM GERAL</t>
  </si>
  <si>
    <t>AGENTE COMUNITARIO DE SAUDE</t>
  </si>
  <si>
    <t>AUXILIAR DE ESCRITORIO, EM GERAL</t>
  </si>
  <si>
    <t>AUXILIAR DE LABORATORIO DE ANALISES CLINICAS</t>
  </si>
  <si>
    <t>FARMACEUTICO</t>
  </si>
  <si>
    <t>ATENDENTE COMERCIAL (AGENCIA POSTAL)</t>
  </si>
  <si>
    <t>COPEIRO DE HOSPITAL</t>
  </si>
  <si>
    <t>MEDICO GINECOLOGISTA E OBSTETRA</t>
  </si>
  <si>
    <t>MEDICO PEDIATRA</t>
  </si>
  <si>
    <t>TECNICO EM SEGURANCA NO TRABALHO</t>
  </si>
  <si>
    <t>AUXILIAR NOS SERVICOS DE ALIMENTACAO</t>
  </si>
  <si>
    <t>MEDICO PERITO</t>
  </si>
  <si>
    <t>AGENTE DE HIGIENE E SEGURANCA</t>
  </si>
  <si>
    <t>CONFERENTE DE CARGA E DESCARGA</t>
  </si>
  <si>
    <t>ATENDENTE DE FARMACIA - BALCONISTA</t>
  </si>
  <si>
    <t>ESTUDANTE</t>
  </si>
  <si>
    <t>CBO SEM DEFINICAO</t>
  </si>
  <si>
    <t>SECRETARIO - EXECUTIVO</t>
  </si>
  <si>
    <t>GERENTE DE VENDAS</t>
  </si>
  <si>
    <t>ADMINISTRADOR DE SISTEMAS OPERACIONAIS</t>
  </si>
  <si>
    <t>ANALISTA DE SUPORTE COMPUTACIONAL</t>
  </si>
  <si>
    <t>FISICO</t>
  </si>
  <si>
    <t>ENGENHEIRO DE SEGURANCA DO TRABALHO</t>
  </si>
  <si>
    <t>MEDICO ANESTESIOLOGISTA</t>
  </si>
  <si>
    <t>MEDICO CIRURGIAO CARDIOVASCULAR</t>
  </si>
  <si>
    <t>MEDICO CIRURGIAO GERAL</t>
  </si>
  <si>
    <t>MEDICO EM MEDICINA DE FAMILIA E COMUNIDADE</t>
  </si>
  <si>
    <t>ENFERMEIRO DE TERAPIA INTENSIVA</t>
  </si>
  <si>
    <t>DIETISTA</t>
  </si>
  <si>
    <t>ADVOGADO</t>
  </si>
  <si>
    <t>ADVOGADO DE EMPRESA</t>
  </si>
  <si>
    <t>ANALISTA DE NEGOCIOS</t>
  </si>
  <si>
    <t>TECNICO DE MANUTENCAO ELETRICA DE MAQUINA</t>
  </si>
  <si>
    <t>ENCARREGADO DE MANUTENCAO DE INSTRUMENTOS DE CONTROLE, MEDICAO E SIMILARES</t>
  </si>
  <si>
    <t>TECNICO DE APOIO AO USUARIO DE INFORMATICA (HELPDESK)</t>
  </si>
  <si>
    <t>AUXILIAR DE CONSULTORIO DENTARIO DE SAUDE DA FAMILIA</t>
  </si>
  <si>
    <t>DIGITADOR</t>
  </si>
  <si>
    <t>ALMOXARIFE</t>
  </si>
  <si>
    <t>GARI</t>
  </si>
  <si>
    <t>AUXILIAR DE PRODUCAO FARMACEUTICA</t>
  </si>
  <si>
    <t>AGENTE FUNERARIO</t>
  </si>
  <si>
    <t>AGENTE DE POLICIA FEDERAL</t>
  </si>
  <si>
    <t>POLICIAL RODOVIARIO FEDERAL</t>
  </si>
  <si>
    <t>PORTEIRO DE EDIFICIOS</t>
  </si>
  <si>
    <t>PORTEIRO DE LOCAIS DE DIVERSAO</t>
  </si>
  <si>
    <t>MOTOCICLISTA NO TRANSPORTE DE DOCUMENTOS E PEQUENOS VOLUMES</t>
  </si>
  <si>
    <t>VENDEDOR PERMISSIONARIO</t>
  </si>
  <si>
    <t>VENDEDOR AMBULANTE</t>
  </si>
  <si>
    <t>OPERADOR DE MOTOSSERRA</t>
  </si>
  <si>
    <t>OPERADOR DE ESCAVADEIRA</t>
  </si>
  <si>
    <t>MONTADOR DE ANDAIMES (EDIFICACOES)</t>
  </si>
  <si>
    <t>ELETRICISTA DE INSTALACOES (EDIFICIOS)</t>
  </si>
  <si>
    <t>ELETRICISTA DE INSTALACOES</t>
  </si>
  <si>
    <t>MESTRE DE TREFILACAO DE METAIS</t>
  </si>
  <si>
    <t>MONTADOR DE EQUIPAMENTO DE LEVANTAMENTO</t>
  </si>
  <si>
    <t>AUXILIAR DE RADIOLOGIA (REVELACAO FOTOGRAFICA)</t>
  </si>
  <si>
    <t>OPERADOR DE GUINDASTE MOVEL</t>
  </si>
  <si>
    <t>MOTORISTA DE CAMINHAO (ROTAS REGIONAIS E INTERNACIONAIS)</t>
  </si>
  <si>
    <t>OPERADOR DE MAQUINA DE ENVASAR LIQUIDOS</t>
  </si>
  <si>
    <t>ENCARREGADO DE MANUTENCAO MECANICA DE SISTEMAS OPERACIONAIS</t>
  </si>
  <si>
    <t>RECEPCIONISTA DE CONSULTORIO MEDICO OU DENTARIO</t>
  </si>
  <si>
    <t>COZINHEIRO GERAL</t>
  </si>
  <si>
    <t>BABA</t>
  </si>
  <si>
    <t>CUIDADOR DE IDOSOS</t>
  </si>
  <si>
    <t>NUTRICIONISTA</t>
  </si>
  <si>
    <t>TECNICO EM PATOLOGIA CLINICA</t>
  </si>
  <si>
    <t>COLETOR DE RESIDUOS SOLIDOS DE SERVICOS DE SAUDE</t>
  </si>
  <si>
    <t>AUXILIAR DE LAVANDERIA</t>
  </si>
  <si>
    <t>MEDICO OTORRINOLARINGOLOGISTA</t>
  </si>
  <si>
    <t>ASSISTENTE SOCIAL</t>
  </si>
  <si>
    <t>AUXILIAR EM SAUDE BUCAL DA ESTRATEGIA DE SAUDE DA FAMILIA</t>
  </si>
  <si>
    <t>AUXILIAR DE FARMACIA DE MANIPULACAO</t>
  </si>
  <si>
    <t>MEDICO DERMATOLOGISTA</t>
  </si>
  <si>
    <t>MEDICO DO TRABALHO</t>
  </si>
  <si>
    <t>MEDICO NEFROLOGISTA</t>
  </si>
  <si>
    <t>MEDICO PNEUMOLOGISTA</t>
  </si>
  <si>
    <t>MEDICO SANITARISTA</t>
  </si>
  <si>
    <t>CIRURGIAO DENTISTA - ENDODONTISTA</t>
  </si>
  <si>
    <t>CIRURGIAO-DENTISTA DA ESTRATEGIA DE SAUDE DA FAMILIA</t>
  </si>
  <si>
    <t>CIRURGIAO DENTISTA DE SAUDE DA FAMILIA</t>
  </si>
  <si>
    <t>TERAPEUTA OCUPACIONAL</t>
  </si>
  <si>
    <t>PSICOLOGO CLINICO</t>
  </si>
  <si>
    <t>PSICOLOGO DO TRABALHO</t>
  </si>
  <si>
    <t>SECRETARIA EXECUTIVA</t>
  </si>
  <si>
    <t>ANALISTA DE RECURSOS HUMANOS</t>
  </si>
  <si>
    <t>ANALISTA FINANCEIRO (INSTITUICOES FINANCEIRAS)</t>
  </si>
  <si>
    <t>TECNICO DE LABORATORIO DE ANALISES FISICO-QUIMICAS (MATERIAIS DE CONSTRUCAO)</t>
  </si>
  <si>
    <t>AUXILIAR DE ENFERMAGEM DA ESTRATEGIA DE SAUDE DA FAMILIA</t>
  </si>
  <si>
    <t>AUXILIAR TECNICO EM LABORATORIO DE FARMACIA</t>
  </si>
  <si>
    <t>TECNICO EM FARMACIA</t>
  </si>
  <si>
    <t>ESCRIVAO DE POLICIA</t>
  </si>
  <si>
    <t>TESOUREIRO DE BANCO</t>
  </si>
  <si>
    <t>SUPERVISOR ADMINISTRATIVO</t>
  </si>
  <si>
    <t>AUXILIAR DE FATURAMENTO</t>
  </si>
  <si>
    <t>ATENDENTE DE AGENCIA</t>
  </si>
  <si>
    <t>OPERADOR DE CAIXA</t>
  </si>
  <si>
    <t>TELEFONISTA</t>
  </si>
  <si>
    <t>OPERADOR DE TELEMARKETING RECEPTIVO</t>
  </si>
  <si>
    <t>EMPREGADO DOMESTICO FAXINEIRO</t>
  </si>
  <si>
    <t>COZINHEIRO DE HOSPITAL</t>
  </si>
  <si>
    <t>AUXILIAR DE MANUTENCAO PREDIAL</t>
  </si>
  <si>
    <t>CUIDADOR EM SAUDE</t>
  </si>
  <si>
    <t>LAVADEIRO, EM GERAL</t>
  </si>
  <si>
    <t>SUPERVISOR DE VENDAS DE SERVICOS</t>
  </si>
  <si>
    <t>COZINHADOR (CONSERVACAO DE ALIMENTOS)</t>
  </si>
  <si>
    <t>NAO INFORMADA/NAO SE APLICA</t>
  </si>
  <si>
    <t>ATIVIDADES DE ATENDIMENTO HOSPITALAR</t>
  </si>
  <si>
    <t>OUTRAS OBRAS DE INSTALACOES</t>
  </si>
  <si>
    <t>ATIVIDADES DE ATENDIMENTO A URGENCIAS E EMERGENCIAS</t>
  </si>
  <si>
    <t>ATIVIDADES DE APOIO A GESTAO DE SAUDE</t>
  </si>
  <si>
    <t>ATIVIDADES DE ATENCAO AMBULATORIAL EXECUTADAS POR MEDICOS E ODONTOLOGOS</t>
  </si>
  <si>
    <t>CONSTRUCAO DE EDIFICIOS</t>
  </si>
  <si>
    <t>ADMINISTRACAO PUBLICA EM GERAL</t>
  </si>
  <si>
    <t>ATIVIDADES DE ATENCAO AMBULATORIAL</t>
  </si>
  <si>
    <t>COMERCIO VAREJISTA DE PRODUTOS FARMACEUTICOS PARA USO HUMANO E VETERINARIO</t>
  </si>
  <si>
    <t>SEGURANCA E ORDEM PUBLICA</t>
  </si>
  <si>
    <t>ATIVIDADES DE APOIO A EDUCACAO</t>
  </si>
  <si>
    <t>ATIVIDADES DE ATENCAO A SAUDE HUMANA NAO ESPECIFICADAS ANTERIORMENTE</t>
  </si>
  <si>
    <t>COMERCIO ATACADISTA DE PRODUTOS FARMACEUTICOS PARA USO HUMANO E VETERINARIO</t>
  </si>
  <si>
    <t>CARGA E DESCARGA</t>
  </si>
  <si>
    <t>PLANOS DE SAUDE</t>
  </si>
  <si>
    <t>ATIVIDADES DE SERVICOS DE COMPLEMENTACAO DIAGNOSTICA E TERAPEUTICA</t>
  </si>
  <si>
    <t>ATIVIDADES DE ASSOCIACOES DE DEFESA DE DIREITOS SOCIAIS</t>
  </si>
  <si>
    <t>Ocupações detalhadas</t>
  </si>
  <si>
    <t xml:space="preserve"> Assim como já apontado nos dados da CNAE, há uma concentração de casos em trabalhadores, principalmente, trabalhadoras que exercem </t>
  </si>
  <si>
    <t xml:space="preserve"> ocupações que atuam em serviços de assistência à saúde.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</si>
</sst>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43" formatCode="_-* #,##0.00_-;\-* #,##0.00_-;_-* &quot;-&quot;??_-;_-@_-"/>
    <numFmt numFmtId="164" formatCode="0.0"/>
    <numFmt numFmtId="165" formatCode="_-* #,##0.0_-;\-* #,##0.0_-;_-* &quot;-&quot;?_-;_-@_-"/>
    <numFmt numFmtId="166" formatCode="_-* #,##0_-;\-* #,##0_-;_-* &quot;-&quot;?_-;_-@_-"/>
    <numFmt numFmtId="167" formatCode="_-* #,##0.0_-;\-* #,##0.0_-;_-* &quot;-&quot;??_-;_-@_-"/>
    <numFmt numFmtId="168" formatCode="_(* #,##0.0_);_(* \(#,##0.0\);_(* &quot;-&quot;??_);_(@_)"/>
    <numFmt numFmtId="169" formatCode="_(* #,##0_);_(* \(#,##0\);_(* &quot;-&quot;??_);_(@_)"/>
  </numFmts>
  <fonts count="10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i/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99">
    <xf numFmtId="0" fontId="0" fillId="0" borderId="0" xfId="0"/>
    <xf numFmtId="1" fontId="0" fillId="0" borderId="0" xfId="0" applyNumberFormat="1"/>
    <xf numFmtId="0" fontId="0" fillId="0" borderId="0" xfId="0" applyNumberFormat="1"/>
    <xf numFmtId="49" fontId="0" fillId="0" borderId="0" xfId="0" applyNumberFormat="1"/>
    <xf numFmtId="165" fontId="0" fillId="0" borderId="0" xfId="0" applyNumberFormat="1"/>
    <xf numFmtId="41" fontId="0" fillId="0" borderId="0" xfId="0" applyNumberFormat="1"/>
    <xf numFmtId="41" fontId="6" fillId="0" borderId="0" xfId="0" applyNumberFormat="1" applyFont="1"/>
    <xf numFmtId="41" fontId="0" fillId="0" borderId="0" xfId="0" applyNumberFormat="1" applyFont="1"/>
    <xf numFmtId="0" fontId="0" fillId="0" borderId="0" xfId="0" applyAlignment="1">
      <alignment wrapText="1"/>
    </xf>
    <xf numFmtId="0" fontId="4" fillId="0" borderId="0" xfId="1"/>
    <xf numFmtId="0" fontId="6" fillId="0" borderId="0" xfId="0" applyFont="1"/>
    <xf numFmtId="0" fontId="0" fillId="0" borderId="0" xfId="0" applyFont="1"/>
    <xf numFmtId="0" fontId="5" fillId="0" borderId="0" xfId="1" applyFont="1"/>
    <xf numFmtId="41" fontId="0" fillId="0" borderId="0" xfId="0" applyNumberFormat="1" applyFont="1" applyAlignment="1"/>
    <xf numFmtId="9" fontId="3" fillId="0" borderId="0" xfId="3" applyFont="1"/>
    <xf numFmtId="0" fontId="0" fillId="2" borderId="0" xfId="0" applyFill="1"/>
    <xf numFmtId="0" fontId="0" fillId="2" borderId="0" xfId="0" applyFont="1" applyFill="1"/>
    <xf numFmtId="0" fontId="0" fillId="0" borderId="0" xfId="0" applyFont="1" applyAlignment="1">
      <alignment horizontal="right"/>
    </xf>
    <xf numFmtId="43" fontId="3" fillId="0" borderId="0" xfId="3" applyNumberFormat="1" applyFont="1"/>
    <xf numFmtId="49" fontId="0" fillId="0" borderId="0" xfId="0" applyNumberFormat="1" applyFont="1"/>
    <xf numFmtId="2" fontId="0" fillId="0" borderId="0" xfId="0" applyNumberFormat="1" applyFont="1"/>
    <xf numFmtId="43" fontId="0" fillId="0" borderId="0" xfId="0" applyNumberFormat="1"/>
    <xf numFmtId="43" fontId="0" fillId="0" borderId="0" xfId="0" applyNumberFormat="1" applyFont="1"/>
    <xf numFmtId="0" fontId="0" fillId="0" borderId="0" xfId="0" applyAlignment="1">
      <alignment horizontal="center" wrapText="1"/>
    </xf>
    <xf numFmtId="0" fontId="0" fillId="2" borderId="0" xfId="0" applyFill="1" applyAlignment="1">
      <alignment horizontal="center"/>
    </xf>
    <xf numFmtId="0" fontId="0" fillId="3" borderId="0" xfId="0" applyFont="1" applyFill="1" applyAlignment="1">
      <alignment horizontal="center"/>
    </xf>
    <xf numFmtId="14" fontId="0" fillId="3" borderId="0" xfId="0" applyNumberFormat="1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ont="1" applyFill="1" applyAlignment="1"/>
    <xf numFmtId="14" fontId="0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0" fontId="6" fillId="0" borderId="0" xfId="0" applyFont="1" applyAlignment="1">
      <alignment horizontal="right"/>
    </xf>
    <xf numFmtId="0" fontId="0" fillId="2" borderId="0" xfId="0" applyFill="1" applyAlignment="1">
      <alignment wrapText="1"/>
    </xf>
    <xf numFmtId="0" fontId="0" fillId="2" borderId="0" xfId="0" applyFont="1" applyFill="1" applyAlignment="1">
      <alignment wrapText="1"/>
    </xf>
    <xf numFmtId="49" fontId="6" fillId="0" borderId="0" xfId="0" applyNumberFormat="1" applyFont="1" applyAlignment="1">
      <alignment horizontal="right"/>
    </xf>
    <xf numFmtId="0" fontId="4" fillId="0" borderId="0" xfId="1" applyFont="1"/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6" fillId="0" borderId="0" xfId="0" applyFont="1" applyAlignment="1">
      <alignment horizontal="left" vertical="center" wrapText="1"/>
    </xf>
    <xf numFmtId="10" fontId="0" fillId="0" borderId="0" xfId="0" applyNumberFormat="1"/>
    <xf numFmtId="166" fontId="0" fillId="0" borderId="0" xfId="0" applyNumberFormat="1"/>
    <xf numFmtId="0" fontId="3" fillId="0" borderId="0" xfId="2"/>
    <xf numFmtId="0" fontId="3" fillId="0" borderId="0" xfId="2" applyFont="1"/>
    <xf numFmtId="0" fontId="3" fillId="0" borderId="0" xfId="2" applyFont="1" applyAlignment="1">
      <alignment horizontal="right"/>
    </xf>
    <xf numFmtId="14" fontId="0" fillId="2" borderId="0" xfId="0" applyNumberFormat="1" applyFont="1" applyFill="1" applyAlignment="1">
      <alignment horizontal="center"/>
    </xf>
    <xf numFmtId="0" fontId="6" fillId="0" borderId="0" xfId="0" applyFont="1" applyAlignment="1">
      <alignment wrapText="1"/>
    </xf>
    <xf numFmtId="164" fontId="0" fillId="0" borderId="0" xfId="0" applyNumberFormat="1"/>
    <xf numFmtId="164" fontId="6" fillId="0" borderId="0" xfId="0" applyNumberFormat="1" applyFont="1"/>
    <xf numFmtId="0" fontId="6" fillId="0" borderId="0" xfId="0" applyFont="1" applyAlignment="1">
      <alignment horizontal="left"/>
    </xf>
    <xf numFmtId="43" fontId="6" fillId="0" borderId="0" xfId="0" applyNumberFormat="1" applyFont="1"/>
    <xf numFmtId="0" fontId="6" fillId="0" borderId="0" xfId="2" applyFont="1"/>
    <xf numFmtId="0" fontId="6" fillId="0" borderId="0" xfId="2" applyFont="1" applyAlignment="1">
      <alignment horizontal="right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center" wrapText="1"/>
    </xf>
    <xf numFmtId="0" fontId="0" fillId="0" borderId="0" xfId="0" applyFont="1" applyAlignment="1">
      <alignment wrapText="1"/>
    </xf>
    <xf numFmtId="0" fontId="0" fillId="0" borderId="0" xfId="0" applyAlignment="1">
      <alignment horizontal="left"/>
    </xf>
    <xf numFmtId="43" fontId="0" fillId="0" borderId="0" xfId="0" applyNumberFormat="1" applyAlignment="1">
      <alignment horizontal="left"/>
    </xf>
    <xf numFmtId="14" fontId="0" fillId="0" borderId="0" xfId="0" applyNumberFormat="1" applyFont="1" applyFill="1" applyAlignment="1"/>
    <xf numFmtId="164" fontId="6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1" fontId="6" fillId="0" borderId="0" xfId="0" applyNumberFormat="1" applyFont="1" applyAlignment="1">
      <alignment horizontal="right"/>
    </xf>
    <xf numFmtId="1" fontId="6" fillId="0" borderId="0" xfId="0" applyNumberFormat="1" applyFont="1"/>
    <xf numFmtId="1" fontId="0" fillId="0" borderId="0" xfId="0" applyNumberFormat="1" applyAlignment="1">
      <alignment horizontal="right"/>
    </xf>
    <xf numFmtId="167" fontId="0" fillId="0" borderId="0" xfId="0" applyNumberFormat="1"/>
    <xf numFmtId="167" fontId="6" fillId="0" borderId="0" xfId="0" applyNumberFormat="1" applyFont="1"/>
    <xf numFmtId="167" fontId="0" fillId="0" borderId="0" xfId="0" applyNumberFormat="1" applyFont="1"/>
    <xf numFmtId="167" fontId="3" fillId="0" borderId="0" xfId="3" applyNumberFormat="1" applyFont="1"/>
    <xf numFmtId="167" fontId="6" fillId="0" borderId="0" xfId="3" applyNumberFormat="1" applyFont="1"/>
    <xf numFmtId="0" fontId="0" fillId="0" borderId="0" xfId="0" applyAlignment="1">
      <alignment horizontal="right"/>
    </xf>
    <xf numFmtId="0" fontId="1" fillId="0" borderId="0" xfId="1" applyFont="1"/>
    <xf numFmtId="168" fontId="0" fillId="0" borderId="0" xfId="0" applyNumberFormat="1"/>
    <xf numFmtId="169" fontId="0" fillId="0" borderId="0" xfId="0" applyNumberFormat="1"/>
    <xf numFmtId="14" fontId="7" fillId="0" borderId="0" xfId="0" applyNumberFormat="1" applyFont="1" applyFill="1" applyAlignment="1">
      <alignment horizontal="center" vertical="center"/>
    </xf>
    <xf numFmtId="14" fontId="0" fillId="2" borderId="0" xfId="0" applyNumberFormat="1" applyFont="1" applyFill="1" applyAlignment="1"/>
    <xf numFmtId="0" fontId="0" fillId="0" borderId="0" xfId="0" applyFont="1" applyFill="1" applyAlignment="1"/>
    <xf numFmtId="41" fontId="0" fillId="0" borderId="0" xfId="0" applyNumberFormat="1" applyAlignment="1"/>
    <xf numFmtId="0" fontId="0" fillId="0" borderId="0" xfId="0" applyFill="1"/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center" vertical="center"/>
    </xf>
    <xf numFmtId="166" fontId="6" fillId="0" borderId="0" xfId="0" applyNumberFormat="1" applyFont="1"/>
    <xf numFmtId="166" fontId="0" fillId="0" borderId="0" xfId="0" applyNumberFormat="1" applyFont="1"/>
    <xf numFmtId="164" fontId="0" fillId="0" borderId="0" xfId="0" applyNumberFormat="1" applyFont="1"/>
    <xf numFmtId="165" fontId="6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164" fontId="0" fillId="0" borderId="0" xfId="0" applyNumberFormat="1" applyFill="1"/>
    <xf numFmtId="0" fontId="7" fillId="0" borderId="0" xfId="0" applyFont="1" applyAlignment="1">
      <alignment horizontal="center"/>
    </xf>
    <xf numFmtId="41" fontId="0" fillId="0" borderId="0" xfId="0" applyNumberFormat="1" applyFont="1" applyAlignment="1">
      <alignment horizontal="left"/>
    </xf>
    <xf numFmtId="14" fontId="0" fillId="2" borderId="0" xfId="0" applyNumberFormat="1" applyFont="1" applyFill="1" applyAlignment="1">
      <alignment horizontal="center" vertical="center"/>
    </xf>
    <xf numFmtId="14" fontId="0" fillId="2" borderId="0" xfId="0" applyNumberFormat="1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left" wrapText="1"/>
    </xf>
  </cellXfs>
  <cellStyles count="5">
    <cellStyle name="Normal" xfId="0" builtinId="0"/>
    <cellStyle name="Normal 2" xfId="1"/>
    <cellStyle name="Normal 3" xfId="2"/>
    <cellStyle name="Porcentagem" xfId="3" builtinId="5"/>
    <cellStyle name="Porcentagem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/>
          <a:lstStyle/>
          <a:p>
            <a:pPr algn="ctr">
              <a:defRPr/>
            </a:pPr>
            <a:r>
              <a:rPr lang="pt-BR" sz="1400" b="0" i="0" u="none" strike="noStrike" baseline="0"/>
              <a:t>% de Casos de COVID19 Relacionados ao Trabalho</a:t>
            </a:r>
            <a:r>
              <a:rPr lang="pt-BR" sz="1400" b="1" i="0" u="none" strike="noStrike" baseline="0"/>
              <a:t> </a:t>
            </a:r>
            <a:r>
              <a:rPr lang="pt-BR" sz="1400" b="0"/>
              <a:t>segundo Situação do  Mercado de Trabalho.</a:t>
            </a:r>
            <a:r>
              <a:rPr lang="pt-BR" sz="1400" b="0" baseline="0"/>
              <a:t> </a:t>
            </a:r>
            <a:r>
              <a:rPr lang="pt-BR" sz="1400" b="0"/>
              <a:t>Bahia, 2020</a:t>
            </a:r>
          </a:p>
        </c:rich>
      </c:tx>
    </c:title>
    <c:plotArea>
      <c:layout/>
      <c:barChart>
        <c:barDir val="bar"/>
        <c:grouping val="clustered"/>
        <c:ser>
          <c:idx val="0"/>
          <c:order val="0"/>
          <c:tx>
            <c:strRef>
              <c:f>'Informacoes Gerais'!$D$174:$D$177</c:f>
              <c:strCache>
                <c:ptCount val="1"/>
                <c:pt idx="0">
                  <c:v> Casos Confirmados de COVID19 Relacionados ao Trabalho Investigações segundo Situação Mercado Trabalho 2020 %</c:v>
                </c:pt>
              </c:strCache>
            </c:strRef>
          </c:tx>
          <c:dLbls>
            <c:showVal val="1"/>
          </c:dLbls>
          <c:cat>
            <c:strRef>
              <c:f>'Informacoes Gerais'!$B$178:$B$188</c:f>
              <c:strCache>
                <c:ptCount val="11"/>
                <c:pt idx="0">
                  <c:v>Empregado registrado</c:v>
                </c:pt>
                <c:pt idx="1">
                  <c:v>Serv. Púb. Estatutário</c:v>
                </c:pt>
                <c:pt idx="2">
                  <c:v>Autônomo</c:v>
                </c:pt>
                <c:pt idx="3">
                  <c:v>Trab. temporário</c:v>
                </c:pt>
                <c:pt idx="4">
                  <c:v>Outros</c:v>
                </c:pt>
                <c:pt idx="5">
                  <c:v>Cooperativado</c:v>
                </c:pt>
                <c:pt idx="6">
                  <c:v>Ign/Branco</c:v>
                </c:pt>
                <c:pt idx="7">
                  <c:v>Serv. Púb. Celetista</c:v>
                </c:pt>
                <c:pt idx="8">
                  <c:v>Empregado não registrado</c:v>
                </c:pt>
                <c:pt idx="9">
                  <c:v>Empregador</c:v>
                </c:pt>
                <c:pt idx="10">
                  <c:v>Trab. avulso</c:v>
                </c:pt>
              </c:strCache>
            </c:strRef>
          </c:cat>
          <c:val>
            <c:numRef>
              <c:f>'Informacoes Gerais'!$D$178:$D$188</c:f>
              <c:numCache>
                <c:formatCode>_-* #,##0.0_-;\-* #,##0.0_-;_-* "-"??_-;_-@_-</c:formatCode>
                <c:ptCount val="11"/>
                <c:pt idx="0">
                  <c:v>53.381294964028775</c:v>
                </c:pt>
                <c:pt idx="1">
                  <c:v>10.935251798561151</c:v>
                </c:pt>
                <c:pt idx="2">
                  <c:v>6.7625899280575537</c:v>
                </c:pt>
                <c:pt idx="3">
                  <c:v>5.7553956834532372</c:v>
                </c:pt>
                <c:pt idx="4">
                  <c:v>5.3237410071942444</c:v>
                </c:pt>
                <c:pt idx="5">
                  <c:v>4.6043165467625897</c:v>
                </c:pt>
                <c:pt idx="6">
                  <c:v>4.3165467625899279</c:v>
                </c:pt>
                <c:pt idx="7">
                  <c:v>4.028776978417266</c:v>
                </c:pt>
                <c:pt idx="8">
                  <c:v>3.4532374100719423</c:v>
                </c:pt>
                <c:pt idx="9">
                  <c:v>1.2949640287769784</c:v>
                </c:pt>
                <c:pt idx="10">
                  <c:v>0.14388489208633093</c:v>
                </c:pt>
              </c:numCache>
            </c:numRef>
          </c:val>
        </c:ser>
        <c:axId val="122195328"/>
        <c:axId val="122213504"/>
      </c:barChart>
      <c:catAx>
        <c:axId val="122195328"/>
        <c:scaling>
          <c:orientation val="minMax"/>
        </c:scaling>
        <c:axPos val="l"/>
        <c:majorTickMark val="none"/>
        <c:tickLblPos val="nextTo"/>
        <c:crossAx val="122213504"/>
        <c:crosses val="autoZero"/>
        <c:auto val="1"/>
        <c:lblAlgn val="ctr"/>
        <c:lblOffset val="100"/>
      </c:catAx>
      <c:valAx>
        <c:axId val="122213504"/>
        <c:scaling>
          <c:orientation val="minMax"/>
        </c:scaling>
        <c:axPos val="b"/>
        <c:numFmt formatCode="_-* #,##0.0_-;\-* #,##0.0_-;_-* &quot;-&quot;??_-;_-@_-" sourceLinked="1"/>
        <c:majorTickMark val="cross"/>
        <c:tickLblPos val="nextTo"/>
        <c:crossAx val="122195328"/>
        <c:crosses val="autoZero"/>
        <c:crossBetween val="between"/>
      </c:valAx>
      <c:spPr>
        <a:ln w="25400">
          <a:noFill/>
        </a:ln>
      </c:spPr>
    </c:plotArea>
    <c:plotVisOnly val="1"/>
  </c:chart>
  <c:printSettings>
    <c:headerFooter/>
    <c:pageMargins b="0.78740157499999996" l="0.511811024" r="0.511811024" t="0.78740157499999996" header="0.31496062000000108" footer="0.31496062000000108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/>
          <a:lstStyle/>
          <a:p>
            <a:pPr algn="ctr">
              <a:defRPr/>
            </a:pPr>
            <a:r>
              <a:rPr lang="pt-BR" sz="1400" b="0" i="0" u="none" strike="noStrike" baseline="0"/>
              <a:t>% de Casos de COVID19 Relacionados ao Trabalho segundo Emissão de CAT. Bahia, 2020</a:t>
            </a:r>
            <a:endParaRPr lang="pt-BR" sz="1400" b="0"/>
          </a:p>
        </c:rich>
      </c:tx>
      <c:layout>
        <c:manualLayout>
          <c:xMode val="edge"/>
          <c:yMode val="edge"/>
          <c:x val="0.12592093303512206"/>
          <c:y val="5.0505050505050475E-3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'Informacoes Gerais'!$D$159</c:f>
              <c:strCache>
                <c:ptCount val="1"/>
                <c:pt idx="0">
                  <c:v>%</c:v>
                </c:pt>
              </c:strCache>
            </c:strRef>
          </c:tx>
          <c:dLbls>
            <c:showVal val="1"/>
          </c:dLbls>
          <c:cat>
            <c:strRef>
              <c:f>'Informacoes Gerais'!$B$160:$B$163</c:f>
              <c:strCache>
                <c:ptCount val="4"/>
                <c:pt idx="0">
                  <c:v>Não</c:v>
                </c:pt>
                <c:pt idx="1">
                  <c:v>Ign/Branco</c:v>
                </c:pt>
                <c:pt idx="2">
                  <c:v>Sim</c:v>
                </c:pt>
                <c:pt idx="3">
                  <c:v>Não se aplica</c:v>
                </c:pt>
              </c:strCache>
            </c:strRef>
          </c:cat>
          <c:val>
            <c:numRef>
              <c:f>'Informacoes Gerais'!$D$160:$D$163</c:f>
              <c:numCache>
                <c:formatCode>_-* #,##0.0_-;\-* #,##0.0_-;_-* "-"??_-;_-@_-</c:formatCode>
                <c:ptCount val="4"/>
                <c:pt idx="0">
                  <c:v>58.129496402877699</c:v>
                </c:pt>
                <c:pt idx="1">
                  <c:v>21.151079136690647</c:v>
                </c:pt>
                <c:pt idx="2">
                  <c:v>10.359712230215827</c:v>
                </c:pt>
                <c:pt idx="3">
                  <c:v>10.359712230215827</c:v>
                </c:pt>
              </c:numCache>
            </c:numRef>
          </c:val>
        </c:ser>
        <c:axId val="239149056"/>
        <c:axId val="239150592"/>
      </c:barChart>
      <c:catAx>
        <c:axId val="239149056"/>
        <c:scaling>
          <c:orientation val="minMax"/>
        </c:scaling>
        <c:axPos val="b"/>
        <c:majorTickMark val="none"/>
        <c:tickLblPos val="nextTo"/>
        <c:crossAx val="239150592"/>
        <c:crosses val="autoZero"/>
        <c:auto val="1"/>
        <c:lblAlgn val="ctr"/>
        <c:lblOffset val="100"/>
      </c:catAx>
      <c:valAx>
        <c:axId val="239150592"/>
        <c:scaling>
          <c:orientation val="minMax"/>
        </c:scaling>
        <c:axPos val="l"/>
        <c:numFmt formatCode="_-* #,##0.0_-;\-* #,##0.0_-;_-* &quot;-&quot;??_-;_-@_-" sourceLinked="1"/>
        <c:majorTickMark val="cross"/>
        <c:tickLblPos val="nextTo"/>
        <c:crossAx val="239149056"/>
        <c:crosses val="autoZero"/>
        <c:crossBetween val="between"/>
      </c:valAx>
      <c:spPr>
        <a:ln w="25400">
          <a:noFill/>
        </a:ln>
      </c:spPr>
    </c:plotArea>
    <c:plotVisOnly val="1"/>
  </c:chart>
  <c:printSettings>
    <c:headerFooter/>
    <c:pageMargins b="0.78740157499999996" l="0.511811024" r="0.511811024" t="0.78740157499999996" header="0.31496062000000186" footer="0.31496062000000186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/>
      <c:barChart>
        <c:barDir val="bar"/>
        <c:grouping val="clustered"/>
        <c:ser>
          <c:idx val="1"/>
          <c:order val="0"/>
          <c:tx>
            <c:strRef>
              <c:f>CNAE_CBO_SEXO!$D$5</c:f>
              <c:strCache>
                <c:ptCount val="1"/>
                <c:pt idx="0">
                  <c:v>%Masc</c:v>
                </c:pt>
              </c:strCache>
            </c:strRef>
          </c:tx>
          <c:cat>
            <c:strRef>
              <c:f>CNAE_CBO_SEXO!$B$6:$B$14</c:f>
              <c:strCache>
                <c:ptCount val="9"/>
                <c:pt idx="0">
                  <c:v>Ignorada</c:v>
                </c:pt>
                <c:pt idx="1">
                  <c:v>Educação</c:v>
                </c:pt>
                <c:pt idx="2">
                  <c:v>Saúde humana e serviços sociais</c:v>
                </c:pt>
                <c:pt idx="3">
                  <c:v>Comércio, reparação veículos automotores, motoci</c:v>
                </c:pt>
                <c:pt idx="4">
                  <c:v>Atividades profissionais, científicas e técnicas</c:v>
                </c:pt>
                <c:pt idx="5">
                  <c:v>Construção</c:v>
                </c:pt>
                <c:pt idx="6">
                  <c:v>Informação e comunicação</c:v>
                </c:pt>
                <c:pt idx="7">
                  <c:v>Atividades financeiras, de seguros e serviços re</c:v>
                </c:pt>
                <c:pt idx="8">
                  <c:v>Outras atividades de serviços</c:v>
                </c:pt>
              </c:strCache>
            </c:strRef>
          </c:cat>
          <c:val>
            <c:numRef>
              <c:f>CNAE_CBO_SEXO!$D$6:$D$14</c:f>
              <c:numCache>
                <c:formatCode>0.0</c:formatCode>
                <c:ptCount val="9"/>
                <c:pt idx="0">
                  <c:v>57.551020408163268</c:v>
                </c:pt>
                <c:pt idx="1">
                  <c:v>25.306122448979593</c:v>
                </c:pt>
                <c:pt idx="2">
                  <c:v>4.8979591836734695</c:v>
                </c:pt>
                <c:pt idx="3">
                  <c:v>8.5714285714285712</c:v>
                </c:pt>
                <c:pt idx="4">
                  <c:v>1.6326530612244898</c:v>
                </c:pt>
                <c:pt idx="5">
                  <c:v>2.0408163265306123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3"/>
          <c:order val="1"/>
          <c:tx>
            <c:strRef>
              <c:f>CNAE_CBO_SEXO!$F$5</c:f>
              <c:strCache>
                <c:ptCount val="1"/>
                <c:pt idx="0">
                  <c:v>%Fem</c:v>
                </c:pt>
              </c:strCache>
            </c:strRef>
          </c:tx>
          <c:cat>
            <c:strRef>
              <c:f>CNAE_CBO_SEXO!$B$6:$B$14</c:f>
              <c:strCache>
                <c:ptCount val="9"/>
                <c:pt idx="0">
                  <c:v>Ignorada</c:v>
                </c:pt>
                <c:pt idx="1">
                  <c:v>Educação</c:v>
                </c:pt>
                <c:pt idx="2">
                  <c:v>Saúde humana e serviços sociais</c:v>
                </c:pt>
                <c:pt idx="3">
                  <c:v>Comércio, reparação veículos automotores, motoci</c:v>
                </c:pt>
                <c:pt idx="4">
                  <c:v>Atividades profissionais, científicas e técnicas</c:v>
                </c:pt>
                <c:pt idx="5">
                  <c:v>Construção</c:v>
                </c:pt>
                <c:pt idx="6">
                  <c:v>Informação e comunicação</c:v>
                </c:pt>
                <c:pt idx="7">
                  <c:v>Atividades financeiras, de seguros e serviços re</c:v>
                </c:pt>
                <c:pt idx="8">
                  <c:v>Outras atividades de serviços</c:v>
                </c:pt>
              </c:strCache>
            </c:strRef>
          </c:cat>
          <c:val>
            <c:numRef>
              <c:f>CNAE_CBO_SEXO!$F$6:$F$14</c:f>
              <c:numCache>
                <c:formatCode>0.0</c:formatCode>
                <c:ptCount val="9"/>
                <c:pt idx="0">
                  <c:v>52.888888888888886</c:v>
                </c:pt>
                <c:pt idx="1">
                  <c:v>37.333333333333336</c:v>
                </c:pt>
                <c:pt idx="2">
                  <c:v>5.5555555555555554</c:v>
                </c:pt>
                <c:pt idx="3">
                  <c:v>0.22222222222222221</c:v>
                </c:pt>
                <c:pt idx="4">
                  <c:v>3.3333333333333335</c:v>
                </c:pt>
                <c:pt idx="5">
                  <c:v>0</c:v>
                </c:pt>
                <c:pt idx="6">
                  <c:v>0.22222222222222221</c:v>
                </c:pt>
                <c:pt idx="7">
                  <c:v>0.22222222222222221</c:v>
                </c:pt>
                <c:pt idx="8">
                  <c:v>0.22222222222222221</c:v>
                </c:pt>
              </c:numCache>
            </c:numRef>
          </c:val>
        </c:ser>
        <c:ser>
          <c:idx val="5"/>
          <c:order val="2"/>
          <c:tx>
            <c:strRef>
              <c:f>CNAE_CBO_SEXO!$H$5</c:f>
              <c:strCache>
                <c:ptCount val="1"/>
                <c:pt idx="0">
                  <c:v>%Total</c:v>
                </c:pt>
              </c:strCache>
            </c:strRef>
          </c:tx>
          <c:cat>
            <c:strRef>
              <c:f>CNAE_CBO_SEXO!$B$6:$B$14</c:f>
              <c:strCache>
                <c:ptCount val="9"/>
                <c:pt idx="0">
                  <c:v>Ignorada</c:v>
                </c:pt>
                <c:pt idx="1">
                  <c:v>Educação</c:v>
                </c:pt>
                <c:pt idx="2">
                  <c:v>Saúde humana e serviços sociais</c:v>
                </c:pt>
                <c:pt idx="3">
                  <c:v>Comércio, reparação veículos automotores, motoci</c:v>
                </c:pt>
                <c:pt idx="4">
                  <c:v>Atividades profissionais, científicas e técnicas</c:v>
                </c:pt>
                <c:pt idx="5">
                  <c:v>Construção</c:v>
                </c:pt>
                <c:pt idx="6">
                  <c:v>Informação e comunicação</c:v>
                </c:pt>
                <c:pt idx="7">
                  <c:v>Atividades financeiras, de seguros e serviços re</c:v>
                </c:pt>
                <c:pt idx="8">
                  <c:v>Outras atividades de serviços</c:v>
                </c:pt>
              </c:strCache>
            </c:strRef>
          </c:cat>
          <c:val>
            <c:numRef>
              <c:f>CNAE_CBO_SEXO!$H$6:$H$14</c:f>
              <c:numCache>
                <c:formatCode>0.0</c:formatCode>
                <c:ptCount val="9"/>
                <c:pt idx="0">
                  <c:v>54.532374100719423</c:v>
                </c:pt>
                <c:pt idx="1">
                  <c:v>33.093525179856115</c:v>
                </c:pt>
                <c:pt idx="2">
                  <c:v>5.3237410071942444</c:v>
                </c:pt>
                <c:pt idx="3">
                  <c:v>3.1654676258992804</c:v>
                </c:pt>
                <c:pt idx="4">
                  <c:v>2.7338129496402876</c:v>
                </c:pt>
                <c:pt idx="5">
                  <c:v>0.71942446043165464</c:v>
                </c:pt>
                <c:pt idx="6">
                  <c:v>0.14388489208633093</c:v>
                </c:pt>
                <c:pt idx="7">
                  <c:v>0.14388489208633093</c:v>
                </c:pt>
                <c:pt idx="8">
                  <c:v>0.14388489208633093</c:v>
                </c:pt>
              </c:numCache>
            </c:numRef>
          </c:val>
        </c:ser>
        <c:axId val="249512704"/>
        <c:axId val="249514240"/>
      </c:barChart>
      <c:catAx>
        <c:axId val="249512704"/>
        <c:scaling>
          <c:orientation val="minMax"/>
        </c:scaling>
        <c:axPos val="l"/>
        <c:tickLblPos val="nextTo"/>
        <c:crossAx val="249514240"/>
        <c:crosses val="autoZero"/>
        <c:auto val="1"/>
        <c:lblAlgn val="ctr"/>
        <c:lblOffset val="100"/>
      </c:catAx>
      <c:valAx>
        <c:axId val="249514240"/>
        <c:scaling>
          <c:orientation val="minMax"/>
        </c:scaling>
        <c:axPos val="b"/>
        <c:numFmt formatCode="0.0" sourceLinked="1"/>
        <c:tickLblPos val="nextTo"/>
        <c:crossAx val="2495127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</c:legend>
    <c:plotVisOnly val="1"/>
  </c:chart>
  <c:printSettings>
    <c:headerFooter/>
    <c:pageMargins b="0.78740157499999996" l="0.511811024" r="0.511811024" t="0.78740157499999996" header="0.31496062000000113" footer="0.3149606200000011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/>
      <c:barChart>
        <c:barDir val="bar"/>
        <c:grouping val="clustered"/>
        <c:ser>
          <c:idx val="1"/>
          <c:order val="0"/>
          <c:tx>
            <c:strRef>
              <c:f>CNAE_CBO_SEXO!$D$50</c:f>
              <c:strCache>
                <c:ptCount val="1"/>
                <c:pt idx="0">
                  <c:v>%Masc</c:v>
                </c:pt>
              </c:strCache>
            </c:strRef>
          </c:tx>
          <c:cat>
            <c:multiLvlStrRef>
              <c:f>CNAE_CBO_SEXO!#REF!</c:f>
            </c:multiLvlStrRef>
          </c:cat>
          <c:val>
            <c:numRef>
              <c:f>CNAE_CBO_SEXO!$D$51:$D$63</c:f>
              <c:numCache>
                <c:formatCode>0.0</c:formatCode>
                <c:ptCount val="13"/>
                <c:pt idx="0">
                  <c:v>31.428571428571427</c:v>
                </c:pt>
                <c:pt idx="1">
                  <c:v>13.061224489795919</c:v>
                </c:pt>
                <c:pt idx="2">
                  <c:v>14.285714285714286</c:v>
                </c:pt>
                <c:pt idx="3">
                  <c:v>5.7142857142857144</c:v>
                </c:pt>
                <c:pt idx="4">
                  <c:v>18.367346938775512</c:v>
                </c:pt>
                <c:pt idx="5">
                  <c:v>6.9387755102040813</c:v>
                </c:pt>
                <c:pt idx="6">
                  <c:v>4.0816326530612246</c:v>
                </c:pt>
                <c:pt idx="7">
                  <c:v>1.6326530612244898</c:v>
                </c:pt>
                <c:pt idx="8">
                  <c:v>2.0408163265306123</c:v>
                </c:pt>
                <c:pt idx="9">
                  <c:v>0.81632653061224492</c:v>
                </c:pt>
                <c:pt idx="10">
                  <c:v>0.40816326530612246</c:v>
                </c:pt>
                <c:pt idx="11">
                  <c:v>0.40816326530612246</c:v>
                </c:pt>
                <c:pt idx="12">
                  <c:v>0.40816326530612246</c:v>
                </c:pt>
              </c:numCache>
            </c:numRef>
          </c:val>
        </c:ser>
        <c:ser>
          <c:idx val="3"/>
          <c:order val="1"/>
          <c:tx>
            <c:strRef>
              <c:f>CNAE_CBO_SEXO!$F$50</c:f>
              <c:strCache>
                <c:ptCount val="1"/>
                <c:pt idx="0">
                  <c:v>%Fem</c:v>
                </c:pt>
              </c:strCache>
            </c:strRef>
          </c:tx>
          <c:cat>
            <c:multiLvlStrRef>
              <c:f>CNAE_CBO_SEXO!#REF!</c:f>
            </c:multiLvlStrRef>
          </c:cat>
          <c:val>
            <c:numRef>
              <c:f>CNAE_CBO_SEXO!$F$51:$F$63</c:f>
              <c:numCache>
                <c:formatCode>0.0</c:formatCode>
                <c:ptCount val="13"/>
                <c:pt idx="0">
                  <c:v>34.888888888888886</c:v>
                </c:pt>
                <c:pt idx="1">
                  <c:v>36.888888888888886</c:v>
                </c:pt>
                <c:pt idx="2">
                  <c:v>14.666666666666666</c:v>
                </c:pt>
                <c:pt idx="3">
                  <c:v>9.3333333333333339</c:v>
                </c:pt>
                <c:pt idx="4">
                  <c:v>0</c:v>
                </c:pt>
                <c:pt idx="5">
                  <c:v>2.2222222222222223</c:v>
                </c:pt>
                <c:pt idx="6">
                  <c:v>0.22222222222222221</c:v>
                </c:pt>
                <c:pt idx="7">
                  <c:v>1.3333333333333333</c:v>
                </c:pt>
                <c:pt idx="8">
                  <c:v>0.22222222222222221</c:v>
                </c:pt>
                <c:pt idx="9">
                  <c:v>0</c:v>
                </c:pt>
                <c:pt idx="10">
                  <c:v>0.22222222222222221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ser>
          <c:idx val="5"/>
          <c:order val="2"/>
          <c:tx>
            <c:strRef>
              <c:f>CNAE_CBO_SEXO!$H$50</c:f>
              <c:strCache>
                <c:ptCount val="1"/>
                <c:pt idx="0">
                  <c:v>%Total</c:v>
                </c:pt>
              </c:strCache>
            </c:strRef>
          </c:tx>
          <c:cat>
            <c:multiLvlStrRef>
              <c:f>CNAE_CBO_SEXO!#REF!</c:f>
            </c:multiLvlStrRef>
          </c:cat>
          <c:val>
            <c:numRef>
              <c:f>CNAE_CBO_SEXO!$H$51:$H$63</c:f>
              <c:numCache>
                <c:formatCode>0.0</c:formatCode>
                <c:ptCount val="13"/>
                <c:pt idx="0">
                  <c:v>33.669064748201436</c:v>
                </c:pt>
                <c:pt idx="1">
                  <c:v>28.489208633093526</c:v>
                </c:pt>
                <c:pt idx="2">
                  <c:v>14.532374100719425</c:v>
                </c:pt>
                <c:pt idx="3">
                  <c:v>8.057553956834532</c:v>
                </c:pt>
                <c:pt idx="4">
                  <c:v>6.4748201438848918</c:v>
                </c:pt>
                <c:pt idx="5">
                  <c:v>3.8848920863309351</c:v>
                </c:pt>
                <c:pt idx="6">
                  <c:v>1.5827338129496402</c:v>
                </c:pt>
                <c:pt idx="7">
                  <c:v>1.4388489208633093</c:v>
                </c:pt>
                <c:pt idx="8">
                  <c:v>0.86330935251798557</c:v>
                </c:pt>
                <c:pt idx="9">
                  <c:v>0.28776978417266186</c:v>
                </c:pt>
                <c:pt idx="10">
                  <c:v>0.28776978417266186</c:v>
                </c:pt>
                <c:pt idx="11">
                  <c:v>0.14388489208633093</c:v>
                </c:pt>
                <c:pt idx="12">
                  <c:v>0.14388489208633093</c:v>
                </c:pt>
              </c:numCache>
            </c:numRef>
          </c:val>
        </c:ser>
        <c:axId val="249539584"/>
        <c:axId val="249541376"/>
      </c:barChart>
      <c:catAx>
        <c:axId val="249539584"/>
        <c:scaling>
          <c:orientation val="minMax"/>
        </c:scaling>
        <c:axPos val="l"/>
        <c:tickLblPos val="nextTo"/>
        <c:crossAx val="249541376"/>
        <c:crosses val="autoZero"/>
        <c:auto val="1"/>
        <c:lblAlgn val="ctr"/>
        <c:lblOffset val="100"/>
      </c:catAx>
      <c:valAx>
        <c:axId val="249541376"/>
        <c:scaling>
          <c:orientation val="minMax"/>
        </c:scaling>
        <c:axPos val="b"/>
        <c:numFmt formatCode="0.0" sourceLinked="1"/>
        <c:tickLblPos val="nextTo"/>
        <c:crossAx val="249539584"/>
        <c:crosses val="autoZero"/>
        <c:crossBetween val="between"/>
      </c:valAx>
      <c:spPr>
        <a:noFill/>
        <a:ln w="25400">
          <a:noFill/>
        </a:ln>
      </c:spPr>
    </c:plotArea>
    <c:legend>
      <c:legendPos val="r"/>
    </c:legend>
    <c:plotVisOnly val="1"/>
  </c:chart>
  <c:printSettings>
    <c:headerFooter/>
    <c:pageMargins b="0.78740157499999996" l="0.511811024" r="0.511811024" t="0.78740157499999996" header="0.31496062000000102" footer="0.314960620000001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/>
          <a:lstStyle/>
          <a:p>
            <a:pPr>
              <a:defRPr/>
            </a:pPr>
            <a:r>
              <a:rPr lang="en-US"/>
              <a:t>% de</a:t>
            </a:r>
            <a:r>
              <a:rPr lang="en-US" baseline="0"/>
              <a:t> Casos Confirmados de COVID19 por Mês de Notificação</a:t>
            </a:r>
            <a:endParaRPr lang="en-US"/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'Informacoes Gerais'!$D$6</c:f>
              <c:strCache>
                <c:ptCount val="1"/>
                <c:pt idx="0">
                  <c:v>%</c:v>
                </c:pt>
              </c:strCache>
            </c:strRef>
          </c:tx>
          <c:dLbls>
            <c:showVal val="1"/>
          </c:dLbls>
          <c:cat>
            <c:strRef>
              <c:f>'Informacoes Gerais'!$B$7:$B$10</c:f>
              <c:strCache>
                <c:ptCount val="4"/>
                <c:pt idx="0">
                  <c:v>Abril</c:v>
                </c:pt>
                <c:pt idx="1">
                  <c:v>Maio</c:v>
                </c:pt>
                <c:pt idx="2">
                  <c:v>Junho</c:v>
                </c:pt>
                <c:pt idx="3">
                  <c:v>Julho</c:v>
                </c:pt>
              </c:strCache>
            </c:strRef>
          </c:cat>
          <c:val>
            <c:numRef>
              <c:f>'Informacoes Gerais'!$D$7:$D$10</c:f>
              <c:numCache>
                <c:formatCode>_-* #,##0.0_-;\-* #,##0.0_-;_-* "-"??_-;_-@_-</c:formatCode>
                <c:ptCount val="4"/>
                <c:pt idx="0">
                  <c:v>5.8992805755395681</c:v>
                </c:pt>
                <c:pt idx="1">
                  <c:v>16.115107913669064</c:v>
                </c:pt>
                <c:pt idx="2">
                  <c:v>41.294964028776981</c:v>
                </c:pt>
                <c:pt idx="3">
                  <c:v>36.690647482014391</c:v>
                </c:pt>
              </c:numCache>
            </c:numRef>
          </c:val>
        </c:ser>
        <c:marker val="1"/>
        <c:axId val="207426304"/>
        <c:axId val="207427840"/>
      </c:lineChart>
      <c:catAx>
        <c:axId val="207426304"/>
        <c:scaling>
          <c:orientation val="minMax"/>
        </c:scaling>
        <c:axPos val="b"/>
        <c:tickLblPos val="nextTo"/>
        <c:crossAx val="207427840"/>
        <c:crosses val="autoZero"/>
        <c:auto val="1"/>
        <c:lblAlgn val="ctr"/>
        <c:lblOffset val="100"/>
      </c:catAx>
      <c:valAx>
        <c:axId val="207427840"/>
        <c:scaling>
          <c:orientation val="minMax"/>
        </c:scaling>
        <c:axPos val="l"/>
        <c:numFmt formatCode="_-* #,##0.0_-;\-* #,##0.0_-;_-* &quot;-&quot;??_-;_-@_-" sourceLinked="1"/>
        <c:tickLblPos val="nextTo"/>
        <c:crossAx val="20742630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511811024" r="0.511811024" t="0.78740157499999996" header="0.31496062000000108" footer="0.31496062000000108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/>
          <a:lstStyle/>
          <a:p>
            <a:pPr algn="ctr">
              <a:defRPr/>
            </a:pPr>
            <a:r>
              <a:rPr lang="en-US" sz="1400" b="0" i="0" u="none" strike="noStrike" baseline="0"/>
              <a:t>% de Casos de COVID19 relacionados ao Trabalho segundo  Sexo</a:t>
            </a:r>
            <a:endParaRPr lang="en-US" sz="1400" b="0"/>
          </a:p>
        </c:rich>
      </c:tx>
      <c:layout/>
    </c:title>
    <c:view3D>
      <c:perspective val="30"/>
    </c:view3D>
    <c:plotArea>
      <c:layout>
        <c:manualLayout>
          <c:layoutTarget val="inner"/>
          <c:xMode val="edge"/>
          <c:yMode val="edge"/>
          <c:x val="8.3316405674010066E-2"/>
          <c:y val="0.30976040838931918"/>
          <c:w val="0.63909145064732364"/>
          <c:h val="0.59638132389414467"/>
        </c:manualLayout>
      </c:layout>
      <c:pie3DChart>
        <c:varyColors val="1"/>
        <c:ser>
          <c:idx val="0"/>
          <c:order val="0"/>
          <c:tx>
            <c:strRef>
              <c:f>'Informacoes Gerais'!$D$27</c:f>
              <c:strCache>
                <c:ptCount val="1"/>
                <c:pt idx="0">
                  <c:v>%</c:v>
                </c:pt>
              </c:strCache>
            </c:strRef>
          </c:tx>
          <c:explosion val="25"/>
          <c:dLbls>
            <c:showVal val="1"/>
            <c:showLeaderLines val="1"/>
          </c:dLbls>
          <c:cat>
            <c:strRef>
              <c:f>'Informacoes Gerais'!$B$28:$B$29</c:f>
              <c:strCache>
                <c:ptCount val="2"/>
                <c:pt idx="0">
                  <c:v>Feminino</c:v>
                </c:pt>
                <c:pt idx="1">
                  <c:v>Masculino</c:v>
                </c:pt>
              </c:strCache>
            </c:strRef>
          </c:cat>
          <c:val>
            <c:numRef>
              <c:f>'Informacoes Gerais'!$D$28:$D$29</c:f>
              <c:numCache>
                <c:formatCode>_-* #,##0.0_-;\-* #,##0.0_-;_-* "-"??_-;_-@_-</c:formatCode>
                <c:ptCount val="2"/>
                <c:pt idx="0">
                  <c:v>64.748201438848923</c:v>
                </c:pt>
                <c:pt idx="1">
                  <c:v>35.251798561151077</c:v>
                </c:pt>
              </c:numCache>
            </c:numRef>
          </c:val>
        </c:ser>
      </c:pie3DChart>
    </c:plotArea>
    <c:legend>
      <c:legendPos val="r"/>
      <c:layout/>
    </c:legend>
    <c:plotVisOnly val="1"/>
  </c:chart>
  <c:printSettings>
    <c:headerFooter/>
    <c:pageMargins b="0.78740157499999996" l="0.511811024" r="0.511811024" t="0.78740157499999996" header="0.31496062000000125" footer="0.3149606200000012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/>
          <a:lstStyle/>
          <a:p>
            <a:pPr algn="ctr">
              <a:defRPr/>
            </a:pPr>
            <a:r>
              <a:rPr lang="pt-BR" sz="1400" b="0" i="0" u="none" strike="noStrike" baseline="0"/>
              <a:t>% de Casos de COVID19 Relacionados ao Trabalho</a:t>
            </a:r>
            <a:r>
              <a:rPr lang="pt-BR" sz="1400" b="1" i="0" u="none" strike="noStrike" baseline="0"/>
              <a:t> </a:t>
            </a:r>
            <a:r>
              <a:rPr lang="pt-BR" sz="1400" b="0"/>
              <a:t>segundo Faixa Etária. Bahia, 2020</a:t>
            </a:r>
          </a:p>
        </c:rich>
      </c:tx>
      <c:layout/>
    </c:title>
    <c:plotArea>
      <c:layout/>
      <c:barChart>
        <c:barDir val="bar"/>
        <c:grouping val="clustered"/>
        <c:ser>
          <c:idx val="0"/>
          <c:order val="0"/>
          <c:tx>
            <c:strRef>
              <c:f>'Informacoes Gerais'!$D$43</c:f>
              <c:strCache>
                <c:ptCount val="1"/>
                <c:pt idx="0">
                  <c:v>%</c:v>
                </c:pt>
              </c:strCache>
            </c:strRef>
          </c:tx>
          <c:dLbls>
            <c:showVal val="1"/>
          </c:dLbls>
          <c:cat>
            <c:strRef>
              <c:f>'Informacoes Gerais'!$B$44:$B$52</c:f>
              <c:strCache>
                <c:ptCount val="9"/>
                <c:pt idx="0">
                  <c:v>30 a 39 anos</c:v>
                </c:pt>
                <c:pt idx="1">
                  <c:v>40 a 49 anos</c:v>
                </c:pt>
                <c:pt idx="2">
                  <c:v>20 a 29 anos</c:v>
                </c:pt>
                <c:pt idx="3">
                  <c:v>50 a 59 anos</c:v>
                </c:pt>
                <c:pt idx="4">
                  <c:v>60 a 69 anos</c:v>
                </c:pt>
                <c:pt idx="5">
                  <c:v>&lt; 1 ano</c:v>
                </c:pt>
                <c:pt idx="6">
                  <c:v>18 a 19 anos</c:v>
                </c:pt>
                <c:pt idx="7">
                  <c:v>15 a 17 anos</c:v>
                </c:pt>
                <c:pt idx="8">
                  <c:v>70 a 79 anos</c:v>
                </c:pt>
              </c:strCache>
            </c:strRef>
          </c:cat>
          <c:val>
            <c:numRef>
              <c:f>'Informacoes Gerais'!$D$44:$D$52</c:f>
              <c:numCache>
                <c:formatCode>_-* #,##0.0_-;\-* #,##0.0_-;_-* "-"??_-;_-@_-</c:formatCode>
                <c:ptCount val="9"/>
                <c:pt idx="0">
                  <c:v>42.302158273381295</c:v>
                </c:pt>
                <c:pt idx="1">
                  <c:v>26.474820143884891</c:v>
                </c:pt>
                <c:pt idx="2">
                  <c:v>17.841726618705035</c:v>
                </c:pt>
                <c:pt idx="3">
                  <c:v>10.215827338129497</c:v>
                </c:pt>
                <c:pt idx="4">
                  <c:v>1.4388489208633093</c:v>
                </c:pt>
                <c:pt idx="5">
                  <c:v>0.71942446043165464</c:v>
                </c:pt>
                <c:pt idx="6">
                  <c:v>0.57553956834532372</c:v>
                </c:pt>
                <c:pt idx="7">
                  <c:v>0.28776978417266186</c:v>
                </c:pt>
                <c:pt idx="8">
                  <c:v>0.14388489208633093</c:v>
                </c:pt>
              </c:numCache>
            </c:numRef>
          </c:val>
        </c:ser>
        <c:axId val="207470592"/>
        <c:axId val="207472128"/>
      </c:barChart>
      <c:catAx>
        <c:axId val="207470592"/>
        <c:scaling>
          <c:orientation val="minMax"/>
        </c:scaling>
        <c:axPos val="l"/>
        <c:majorTickMark val="none"/>
        <c:tickLblPos val="nextTo"/>
        <c:crossAx val="207472128"/>
        <c:crosses val="autoZero"/>
        <c:auto val="1"/>
        <c:lblAlgn val="ctr"/>
        <c:lblOffset val="100"/>
      </c:catAx>
      <c:valAx>
        <c:axId val="207472128"/>
        <c:scaling>
          <c:orientation val="minMax"/>
        </c:scaling>
        <c:axPos val="b"/>
        <c:numFmt formatCode="_-* #,##0.0_-;\-* #,##0.0_-;_-* &quot;-&quot;??_-;_-@_-" sourceLinked="1"/>
        <c:majorTickMark val="cross"/>
        <c:tickLblPos val="nextTo"/>
        <c:crossAx val="207470592"/>
        <c:crosses val="autoZero"/>
        <c:crossBetween val="between"/>
      </c:valAx>
      <c:spPr>
        <a:ln w="25400">
          <a:noFill/>
        </a:ln>
      </c:spPr>
    </c:plotArea>
    <c:plotVisOnly val="1"/>
  </c:chart>
  <c:printSettings>
    <c:headerFooter/>
    <c:pageMargins b="0.78740157499999996" l="0.511811024" r="0.511811024" t="0.78740157499999996" header="0.31496062000000125" footer="0.3149606200000012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/>
          <a:lstStyle/>
          <a:p>
            <a:pPr algn="ctr">
              <a:defRPr/>
            </a:pPr>
            <a:r>
              <a:rPr lang="pt-BR" sz="1400" b="0" i="0" u="none" strike="noStrike" baseline="0"/>
              <a:t>% de Casos de COVID19 Relacionados ao Trabalho</a:t>
            </a:r>
            <a:r>
              <a:rPr lang="pt-BR" sz="1400" b="1" i="0" u="none" strike="noStrike" baseline="0"/>
              <a:t> </a:t>
            </a:r>
            <a:r>
              <a:rPr lang="pt-BR" sz="1400" b="0"/>
              <a:t>segundo Situação Gestacional. Bahia, 2020</a:t>
            </a:r>
          </a:p>
        </c:rich>
      </c:tx>
      <c:layout/>
    </c:title>
    <c:plotArea>
      <c:layout/>
      <c:barChart>
        <c:barDir val="bar"/>
        <c:grouping val="clustered"/>
        <c:ser>
          <c:idx val="0"/>
          <c:order val="0"/>
          <c:tx>
            <c:strRef>
              <c:f>'Informacoes Gerais'!$D$68</c:f>
              <c:strCache>
                <c:ptCount val="1"/>
                <c:pt idx="0">
                  <c:v>%</c:v>
                </c:pt>
              </c:strCache>
            </c:strRef>
          </c:tx>
          <c:dLbls>
            <c:showVal val="1"/>
          </c:dLbls>
          <c:cat>
            <c:strRef>
              <c:f>'Informacoes Gerais'!$B$69:$B$73</c:f>
              <c:strCache>
                <c:ptCount val="5"/>
                <c:pt idx="0">
                  <c:v>Não</c:v>
                </c:pt>
                <c:pt idx="1">
                  <c:v>Não se Aplica</c:v>
                </c:pt>
                <c:pt idx="2">
                  <c:v>Ign/Branco</c:v>
                </c:pt>
                <c:pt idx="3">
                  <c:v>Idade gestacional Ignorada</c:v>
                </c:pt>
                <c:pt idx="4">
                  <c:v>2º Trimestre</c:v>
                </c:pt>
              </c:strCache>
            </c:strRef>
          </c:cat>
          <c:val>
            <c:numRef>
              <c:f>'Informacoes Gerais'!$D$69:$D$73</c:f>
              <c:numCache>
                <c:formatCode>_-* #,##0.0_-;\-* #,##0.0_-;_-* "-"??_-;_-@_-</c:formatCode>
                <c:ptCount val="5"/>
                <c:pt idx="0">
                  <c:v>40.863309352517987</c:v>
                </c:pt>
                <c:pt idx="1">
                  <c:v>40.863309352517987</c:v>
                </c:pt>
                <c:pt idx="2">
                  <c:v>17.553956834532375</c:v>
                </c:pt>
                <c:pt idx="3">
                  <c:v>0.43165467625899279</c:v>
                </c:pt>
                <c:pt idx="4">
                  <c:v>0.28776978417266186</c:v>
                </c:pt>
              </c:numCache>
            </c:numRef>
          </c:val>
        </c:ser>
        <c:axId val="207492224"/>
        <c:axId val="207493760"/>
      </c:barChart>
      <c:catAx>
        <c:axId val="207492224"/>
        <c:scaling>
          <c:orientation val="minMax"/>
        </c:scaling>
        <c:axPos val="l"/>
        <c:majorTickMark val="none"/>
        <c:tickLblPos val="nextTo"/>
        <c:crossAx val="207493760"/>
        <c:crosses val="autoZero"/>
        <c:auto val="1"/>
        <c:lblAlgn val="ctr"/>
        <c:lblOffset val="100"/>
      </c:catAx>
      <c:valAx>
        <c:axId val="207493760"/>
        <c:scaling>
          <c:orientation val="minMax"/>
        </c:scaling>
        <c:axPos val="b"/>
        <c:numFmt formatCode="_-* #,##0.0_-;\-* #,##0.0_-;_-* &quot;-&quot;??_-;_-@_-" sourceLinked="1"/>
        <c:majorTickMark val="cross"/>
        <c:tickLblPos val="nextTo"/>
        <c:crossAx val="207492224"/>
        <c:crosses val="autoZero"/>
        <c:crossBetween val="between"/>
      </c:valAx>
      <c:spPr>
        <a:ln w="25400">
          <a:noFill/>
        </a:ln>
      </c:spPr>
    </c:plotArea>
    <c:plotVisOnly val="1"/>
  </c:chart>
  <c:printSettings>
    <c:headerFooter/>
    <c:pageMargins b="0.78740157499999996" l="0.511811024" r="0.511811024" t="0.78740157499999996" header="0.31496062000000141" footer="0.3149606200000014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/>
          <a:lstStyle/>
          <a:p>
            <a:pPr algn="ctr">
              <a:defRPr/>
            </a:pPr>
            <a:r>
              <a:rPr lang="pt-BR" sz="1400" b="0" i="0" u="none" strike="noStrike" baseline="0"/>
              <a:t>% de Casos de COVID19 Relacionados ao Trabalho</a:t>
            </a:r>
            <a:r>
              <a:rPr lang="pt-BR" sz="1400" b="1" i="0" u="none" strike="noStrike" baseline="0"/>
              <a:t> </a:t>
            </a:r>
            <a:r>
              <a:rPr lang="pt-BR" sz="1400" b="0"/>
              <a:t>segundo Escolaridade. Bahia, 2020</a:t>
            </a:r>
          </a:p>
        </c:rich>
      </c:tx>
      <c:layout/>
    </c:title>
    <c:plotArea>
      <c:layout/>
      <c:barChart>
        <c:barDir val="bar"/>
        <c:grouping val="clustered"/>
        <c:ser>
          <c:idx val="0"/>
          <c:order val="0"/>
          <c:tx>
            <c:strRef>
              <c:f>'Informacoes Gerais'!$D$83</c:f>
              <c:strCache>
                <c:ptCount val="1"/>
                <c:pt idx="0">
                  <c:v>%</c:v>
                </c:pt>
              </c:strCache>
            </c:strRef>
          </c:tx>
          <c:dLbls>
            <c:showVal val="1"/>
          </c:dLbls>
          <c:cat>
            <c:strRef>
              <c:f>'Informacoes Gerais'!$B$84:$B$94</c:f>
              <c:strCache>
                <c:ptCount val="11"/>
                <c:pt idx="0">
                  <c:v>Ign/Branco</c:v>
                </c:pt>
                <c:pt idx="1">
                  <c:v>Educação superior completa</c:v>
                </c:pt>
                <c:pt idx="2">
                  <c:v>Ensino médio completo</c:v>
                </c:pt>
                <c:pt idx="3">
                  <c:v>Educação superior incompleta</c:v>
                </c:pt>
                <c:pt idx="4">
                  <c:v>5ª a 8ª série incompleta do EF</c:v>
                </c:pt>
                <c:pt idx="5">
                  <c:v>Ensino médio incompleto</c:v>
                </c:pt>
                <c:pt idx="6">
                  <c:v>Ensino fundamental completo</c:v>
                </c:pt>
                <c:pt idx="7">
                  <c:v>Não se aplica</c:v>
                </c:pt>
                <c:pt idx="8">
                  <c:v>1ª a 4ª série incompleta do EF</c:v>
                </c:pt>
                <c:pt idx="9">
                  <c:v>Analfabeto</c:v>
                </c:pt>
                <c:pt idx="10">
                  <c:v>4ª série completa do EF</c:v>
                </c:pt>
              </c:strCache>
            </c:strRef>
          </c:cat>
          <c:val>
            <c:numRef>
              <c:f>'Informacoes Gerais'!$D$84:$D$94</c:f>
              <c:numCache>
                <c:formatCode>_-* #,##0.0_-;\-* #,##0.0_-;_-* "-"??_-;_-@_-</c:formatCode>
                <c:ptCount val="11"/>
                <c:pt idx="0">
                  <c:v>49.064748201438846</c:v>
                </c:pt>
                <c:pt idx="1">
                  <c:v>29.064748201438849</c:v>
                </c:pt>
                <c:pt idx="2">
                  <c:v>14.532374100719425</c:v>
                </c:pt>
                <c:pt idx="3">
                  <c:v>2.1582733812949639</c:v>
                </c:pt>
                <c:pt idx="4">
                  <c:v>2.014388489208633</c:v>
                </c:pt>
                <c:pt idx="5">
                  <c:v>0.86330935251798557</c:v>
                </c:pt>
                <c:pt idx="6">
                  <c:v>0.71942446043165464</c:v>
                </c:pt>
                <c:pt idx="7">
                  <c:v>0.71942446043165464</c:v>
                </c:pt>
                <c:pt idx="8">
                  <c:v>0.43165467625899279</c:v>
                </c:pt>
                <c:pt idx="9">
                  <c:v>0.28776978417266186</c:v>
                </c:pt>
                <c:pt idx="10">
                  <c:v>0.14388489208633093</c:v>
                </c:pt>
              </c:numCache>
            </c:numRef>
          </c:val>
        </c:ser>
        <c:axId val="207509760"/>
        <c:axId val="207527936"/>
      </c:barChart>
      <c:catAx>
        <c:axId val="207509760"/>
        <c:scaling>
          <c:orientation val="minMax"/>
        </c:scaling>
        <c:axPos val="l"/>
        <c:majorTickMark val="none"/>
        <c:tickLblPos val="nextTo"/>
        <c:crossAx val="207527936"/>
        <c:crosses val="autoZero"/>
        <c:auto val="1"/>
        <c:lblAlgn val="ctr"/>
        <c:lblOffset val="100"/>
      </c:catAx>
      <c:valAx>
        <c:axId val="207527936"/>
        <c:scaling>
          <c:orientation val="minMax"/>
        </c:scaling>
        <c:axPos val="b"/>
        <c:numFmt formatCode="_-* #,##0.0_-;\-* #,##0.0_-;_-* &quot;-&quot;??_-;_-@_-" sourceLinked="1"/>
        <c:majorTickMark val="cross"/>
        <c:tickLblPos val="nextTo"/>
        <c:crossAx val="207509760"/>
        <c:crosses val="autoZero"/>
        <c:crossBetween val="between"/>
      </c:valAx>
      <c:spPr>
        <a:ln w="25400">
          <a:noFill/>
        </a:ln>
      </c:spPr>
    </c:plotArea>
    <c:plotVisOnly val="1"/>
  </c:chart>
  <c:printSettings>
    <c:headerFooter/>
    <c:pageMargins b="0.78740157499999996" l="0.511811024" r="0.511811024" t="0.78740157499999996" header="0.31496062000000152" footer="0.3149606200000015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/>
          <a:lstStyle/>
          <a:p>
            <a:pPr algn="ctr">
              <a:defRPr/>
            </a:pPr>
            <a:r>
              <a:rPr lang="pt-BR" sz="1400" b="0" i="0" u="none" strike="noStrike" baseline="0"/>
              <a:t>% de Casos de COVID19 Relacionados ao Trabalho segundo Raça. Bahia, 2020</a:t>
            </a:r>
            <a:endParaRPr lang="pt-BR" sz="1400" b="0"/>
          </a:p>
        </c:rich>
      </c:tx>
      <c:layout>
        <c:manualLayout>
          <c:xMode val="edge"/>
          <c:yMode val="edge"/>
          <c:x val="0.125920933035122"/>
          <c:y val="5.0505050505050475E-3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'Informacoes Gerais'!$D$104</c:f>
              <c:strCache>
                <c:ptCount val="1"/>
                <c:pt idx="0">
                  <c:v>%</c:v>
                </c:pt>
              </c:strCache>
            </c:strRef>
          </c:tx>
          <c:dLbls>
            <c:showVal val="1"/>
          </c:dLbls>
          <c:cat>
            <c:strRef>
              <c:f>'Informacoes Gerais'!$B$105:$B$110</c:f>
              <c:strCache>
                <c:ptCount val="6"/>
                <c:pt idx="0">
                  <c:v>Parda</c:v>
                </c:pt>
                <c:pt idx="1">
                  <c:v>Ign/Branco</c:v>
                </c:pt>
                <c:pt idx="2">
                  <c:v>Branca</c:v>
                </c:pt>
                <c:pt idx="3">
                  <c:v>Preta</c:v>
                </c:pt>
                <c:pt idx="4">
                  <c:v>Amarela</c:v>
                </c:pt>
                <c:pt idx="5">
                  <c:v>Indigena</c:v>
                </c:pt>
              </c:strCache>
            </c:strRef>
          </c:cat>
          <c:val>
            <c:numRef>
              <c:f>'Informacoes Gerais'!$D$105:$D$110</c:f>
              <c:numCache>
                <c:formatCode>_-* #,##0.0_-;\-* #,##0.0_-;_-* "-"??_-;_-@_-</c:formatCode>
                <c:ptCount val="6"/>
                <c:pt idx="0">
                  <c:v>38.848920863309353</c:v>
                </c:pt>
                <c:pt idx="1">
                  <c:v>35.39568345323741</c:v>
                </c:pt>
                <c:pt idx="2">
                  <c:v>12.37410071942446</c:v>
                </c:pt>
                <c:pt idx="3">
                  <c:v>8.3453237410071939</c:v>
                </c:pt>
                <c:pt idx="4">
                  <c:v>4.7482014388489207</c:v>
                </c:pt>
                <c:pt idx="5">
                  <c:v>0.28776978417266186</c:v>
                </c:pt>
              </c:numCache>
            </c:numRef>
          </c:val>
        </c:ser>
        <c:axId val="207540608"/>
        <c:axId val="207542144"/>
      </c:barChart>
      <c:catAx>
        <c:axId val="207540608"/>
        <c:scaling>
          <c:orientation val="minMax"/>
        </c:scaling>
        <c:axPos val="b"/>
        <c:majorTickMark val="none"/>
        <c:tickLblPos val="nextTo"/>
        <c:crossAx val="207542144"/>
        <c:crosses val="autoZero"/>
        <c:auto val="1"/>
        <c:lblAlgn val="ctr"/>
        <c:lblOffset val="100"/>
      </c:catAx>
      <c:valAx>
        <c:axId val="207542144"/>
        <c:scaling>
          <c:orientation val="minMax"/>
        </c:scaling>
        <c:axPos val="l"/>
        <c:numFmt formatCode="_-* #,##0.0_-;\-* #,##0.0_-;_-* &quot;-&quot;??_-;_-@_-" sourceLinked="1"/>
        <c:majorTickMark val="cross"/>
        <c:tickLblPos val="nextTo"/>
        <c:crossAx val="207540608"/>
        <c:crosses val="autoZero"/>
        <c:crossBetween val="between"/>
      </c:valAx>
      <c:spPr>
        <a:ln w="25400">
          <a:noFill/>
        </a:ln>
      </c:spPr>
    </c:plotArea>
    <c:plotVisOnly val="1"/>
  </c:chart>
  <c:printSettings>
    <c:headerFooter/>
    <c:pageMargins b="0.78740157499999996" l="0.511811024" r="0.511811024" t="0.78740157499999996" header="0.31496062000000163" footer="0.3149606200000016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/>
          <a:lstStyle/>
          <a:p>
            <a:pPr algn="ctr">
              <a:defRPr/>
            </a:pPr>
            <a:r>
              <a:rPr lang="pt-BR" sz="1400" b="0" i="0" u="none" strike="noStrike" baseline="0"/>
              <a:t>% de Casos de COVID19 Relacionados ao Trabalho segundo Evolução do Caso. Bahia, 2020</a:t>
            </a:r>
            <a:endParaRPr lang="pt-BR" sz="1400" b="0"/>
          </a:p>
        </c:rich>
      </c:tx>
      <c:layout>
        <c:manualLayout>
          <c:xMode val="edge"/>
          <c:yMode val="edge"/>
          <c:x val="0.12592093303512206"/>
          <c:y val="5.0505050505050475E-3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'Informacoes Gerais'!$D$123</c:f>
              <c:strCache>
                <c:ptCount val="1"/>
                <c:pt idx="0">
                  <c:v>%</c:v>
                </c:pt>
              </c:strCache>
            </c:strRef>
          </c:tx>
          <c:dLbls>
            <c:showVal val="1"/>
          </c:dLbls>
          <c:cat>
            <c:strRef>
              <c:f>'Informacoes Gerais'!$B$124:$B$129</c:f>
              <c:strCache>
                <c:ptCount val="6"/>
                <c:pt idx="0">
                  <c:v>Cura</c:v>
                </c:pt>
                <c:pt idx="1">
                  <c:v>Ign/Branco</c:v>
                </c:pt>
                <c:pt idx="2">
                  <c:v>Incapacidade Temporária</c:v>
                </c:pt>
                <c:pt idx="3">
                  <c:v>Outra</c:v>
                </c:pt>
                <c:pt idx="4">
                  <c:v>Incapacidade parcial permanente</c:v>
                </c:pt>
                <c:pt idx="5">
                  <c:v>Óbito por outras causas</c:v>
                </c:pt>
              </c:strCache>
            </c:strRef>
          </c:cat>
          <c:val>
            <c:numRef>
              <c:f>'Informacoes Gerais'!$D$124:$D$129</c:f>
              <c:numCache>
                <c:formatCode>_-* #,##0.0_-;\-* #,##0.0_-;_-* "-"??_-;_-@_-</c:formatCode>
                <c:ptCount val="6"/>
                <c:pt idx="0">
                  <c:v>61.438848920863308</c:v>
                </c:pt>
                <c:pt idx="1">
                  <c:v>21.438848920863311</c:v>
                </c:pt>
                <c:pt idx="2">
                  <c:v>13.956834532374101</c:v>
                </c:pt>
                <c:pt idx="3">
                  <c:v>2.7338129496402876</c:v>
                </c:pt>
                <c:pt idx="4">
                  <c:v>0.28776978417266186</c:v>
                </c:pt>
                <c:pt idx="5">
                  <c:v>0.14388489208633093</c:v>
                </c:pt>
              </c:numCache>
            </c:numRef>
          </c:val>
        </c:ser>
        <c:axId val="207566336"/>
        <c:axId val="207567872"/>
      </c:barChart>
      <c:catAx>
        <c:axId val="207566336"/>
        <c:scaling>
          <c:orientation val="minMax"/>
        </c:scaling>
        <c:axPos val="b"/>
        <c:majorTickMark val="none"/>
        <c:tickLblPos val="nextTo"/>
        <c:crossAx val="207567872"/>
        <c:crosses val="autoZero"/>
        <c:auto val="1"/>
        <c:lblAlgn val="ctr"/>
        <c:lblOffset val="100"/>
      </c:catAx>
      <c:valAx>
        <c:axId val="207567872"/>
        <c:scaling>
          <c:orientation val="minMax"/>
        </c:scaling>
        <c:axPos val="l"/>
        <c:numFmt formatCode="_-* #,##0.0_-;\-* #,##0.0_-;_-* &quot;-&quot;??_-;_-@_-" sourceLinked="1"/>
        <c:majorTickMark val="cross"/>
        <c:tickLblPos val="nextTo"/>
        <c:crossAx val="207566336"/>
        <c:crosses val="autoZero"/>
        <c:crossBetween val="between"/>
      </c:valAx>
      <c:spPr>
        <a:ln w="25400">
          <a:noFill/>
        </a:ln>
      </c:spPr>
    </c:plotArea>
    <c:plotVisOnly val="1"/>
  </c:chart>
  <c:printSettings>
    <c:headerFooter/>
    <c:pageMargins b="0.78740157499999996" l="0.511811024" r="0.511811024" t="0.78740157499999996" header="0.31496062000000186" footer="0.31496062000000186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/>
          <a:lstStyle/>
          <a:p>
            <a:pPr algn="ctr">
              <a:defRPr/>
            </a:pPr>
            <a:r>
              <a:rPr lang="pt-BR" sz="1400" b="0" i="0" u="none" strike="noStrike" baseline="0"/>
              <a:t>% de Casos de COVID19 Relacionados ao Trabalho segundo Regime de Tratamento. Bahia, 2020</a:t>
            </a:r>
            <a:endParaRPr lang="pt-BR" sz="1400" b="0"/>
          </a:p>
        </c:rich>
      </c:tx>
      <c:layout>
        <c:manualLayout>
          <c:xMode val="edge"/>
          <c:yMode val="edge"/>
          <c:x val="0.12592093303512206"/>
          <c:y val="5.0505050505050475E-3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'Informacoes Gerais'!$D$143</c:f>
              <c:strCache>
                <c:ptCount val="1"/>
                <c:pt idx="0">
                  <c:v>%</c:v>
                </c:pt>
              </c:strCache>
            </c:strRef>
          </c:tx>
          <c:dLbls>
            <c:showVal val="1"/>
          </c:dLbls>
          <c:cat>
            <c:strRef>
              <c:f>'Informacoes Gerais'!$B$144:$B$147</c:f>
              <c:strCache>
                <c:ptCount val="4"/>
                <c:pt idx="0">
                  <c:v>Hospitalar</c:v>
                </c:pt>
                <c:pt idx="1">
                  <c:v>Ign/Branco</c:v>
                </c:pt>
                <c:pt idx="2">
                  <c:v>Ambulatorial</c:v>
                </c:pt>
                <c:pt idx="3">
                  <c:v>Ambos</c:v>
                </c:pt>
              </c:strCache>
            </c:strRef>
          </c:cat>
          <c:val>
            <c:numRef>
              <c:f>'Informacoes Gerais'!$D$144:$D$147</c:f>
              <c:numCache>
                <c:formatCode>_-* #,##0.0_-;\-* #,##0.0_-;_-* "-"??_-;_-@_-</c:formatCode>
                <c:ptCount val="4"/>
                <c:pt idx="0">
                  <c:v>50.647482014388487</c:v>
                </c:pt>
                <c:pt idx="1">
                  <c:v>39.424460431654673</c:v>
                </c:pt>
                <c:pt idx="2">
                  <c:v>7.9136690647482011</c:v>
                </c:pt>
                <c:pt idx="3">
                  <c:v>2.014388489208633</c:v>
                </c:pt>
              </c:numCache>
            </c:numRef>
          </c:val>
        </c:ser>
        <c:axId val="207587968"/>
        <c:axId val="207593856"/>
      </c:barChart>
      <c:catAx>
        <c:axId val="207587968"/>
        <c:scaling>
          <c:orientation val="minMax"/>
        </c:scaling>
        <c:axPos val="b"/>
        <c:majorTickMark val="none"/>
        <c:tickLblPos val="nextTo"/>
        <c:crossAx val="207593856"/>
        <c:crosses val="autoZero"/>
        <c:auto val="1"/>
        <c:lblAlgn val="ctr"/>
        <c:lblOffset val="100"/>
      </c:catAx>
      <c:valAx>
        <c:axId val="207593856"/>
        <c:scaling>
          <c:orientation val="minMax"/>
        </c:scaling>
        <c:axPos val="l"/>
        <c:numFmt formatCode="_-* #,##0.0_-;\-* #,##0.0_-;_-* &quot;-&quot;??_-;_-@_-" sourceLinked="1"/>
        <c:majorTickMark val="cross"/>
        <c:tickLblPos val="nextTo"/>
        <c:crossAx val="207587968"/>
        <c:crosses val="autoZero"/>
        <c:crossBetween val="between"/>
      </c:valAx>
      <c:spPr>
        <a:ln w="25400">
          <a:noFill/>
        </a:ln>
      </c:spPr>
    </c:plotArea>
    <c:plotVisOnly val="1"/>
  </c:chart>
  <c:printSettings>
    <c:headerFooter/>
    <c:pageMargins b="0.78740157499999996" l="0.511811024" r="0.511811024" t="0.78740157499999996" header="0.31496062000000186" footer="0.31496062000000186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85725</xdr:colOff>
      <xdr:row>172</xdr:row>
      <xdr:rowOff>200024</xdr:rowOff>
    </xdr:from>
    <xdr:to>
      <xdr:col>14</xdr:col>
      <xdr:colOff>200025</xdr:colOff>
      <xdr:row>191</xdr:row>
      <xdr:rowOff>28575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1</xdr:row>
      <xdr:rowOff>28575</xdr:rowOff>
    </xdr:from>
    <xdr:to>
      <xdr:col>12</xdr:col>
      <xdr:colOff>466725</xdr:colOff>
      <xdr:row>14</xdr:row>
      <xdr:rowOff>171450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676275</xdr:colOff>
      <xdr:row>22</xdr:row>
      <xdr:rowOff>171450</xdr:rowOff>
    </xdr:from>
    <xdr:to>
      <xdr:col>12</xdr:col>
      <xdr:colOff>247650</xdr:colOff>
      <xdr:row>36</xdr:row>
      <xdr:rowOff>85725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39</xdr:row>
      <xdr:rowOff>0</xdr:rowOff>
    </xdr:from>
    <xdr:to>
      <xdr:col>14</xdr:col>
      <xdr:colOff>114300</xdr:colOff>
      <xdr:row>57</xdr:row>
      <xdr:rowOff>28576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9525</xdr:colOff>
      <xdr:row>61</xdr:row>
      <xdr:rowOff>180975</xdr:rowOff>
    </xdr:from>
    <xdr:to>
      <xdr:col>13</xdr:col>
      <xdr:colOff>514350</xdr:colOff>
      <xdr:row>75</xdr:row>
      <xdr:rowOff>161925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0</xdr:colOff>
      <xdr:row>78</xdr:row>
      <xdr:rowOff>200024</xdr:rowOff>
    </xdr:from>
    <xdr:to>
      <xdr:col>14</xdr:col>
      <xdr:colOff>95250</xdr:colOff>
      <xdr:row>95</xdr:row>
      <xdr:rowOff>180974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0</xdr:colOff>
      <xdr:row>99</xdr:row>
      <xdr:rowOff>152401</xdr:rowOff>
    </xdr:from>
    <xdr:to>
      <xdr:col>13</xdr:col>
      <xdr:colOff>95250</xdr:colOff>
      <xdr:row>112</xdr:row>
      <xdr:rowOff>66676</xdr:rowOff>
    </xdr:to>
    <xdr:graphicFrame macro="">
      <xdr:nvGraphicFramePr>
        <xdr:cNvPr id="10" name="Gráfico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28575</xdr:colOff>
      <xdr:row>119</xdr:row>
      <xdr:rowOff>38100</xdr:rowOff>
    </xdr:from>
    <xdr:to>
      <xdr:col>13</xdr:col>
      <xdr:colOff>123825</xdr:colOff>
      <xdr:row>131</xdr:row>
      <xdr:rowOff>152400</xdr:rowOff>
    </xdr:to>
    <xdr:graphicFrame macro="">
      <xdr:nvGraphicFramePr>
        <xdr:cNvPr id="11" name="Gráfico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0</xdr:colOff>
      <xdr:row>138</xdr:row>
      <xdr:rowOff>0</xdr:rowOff>
    </xdr:from>
    <xdr:to>
      <xdr:col>13</xdr:col>
      <xdr:colOff>95250</xdr:colOff>
      <xdr:row>150</xdr:row>
      <xdr:rowOff>114300</xdr:rowOff>
    </xdr:to>
    <xdr:graphicFrame macro="">
      <xdr:nvGraphicFramePr>
        <xdr:cNvPr id="12" name="Gráfico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0</xdr:colOff>
      <xdr:row>155</xdr:row>
      <xdr:rowOff>0</xdr:rowOff>
    </xdr:from>
    <xdr:to>
      <xdr:col>13</xdr:col>
      <xdr:colOff>95250</xdr:colOff>
      <xdr:row>167</xdr:row>
      <xdr:rowOff>114300</xdr:rowOff>
    </xdr:to>
    <xdr:graphicFrame macro="">
      <xdr:nvGraphicFramePr>
        <xdr:cNvPr id="13" name="Gráfico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533400</xdr:colOff>
      <xdr:row>46</xdr:row>
      <xdr:rowOff>0</xdr:rowOff>
    </xdr:from>
    <xdr:to>
      <xdr:col>6</xdr:col>
      <xdr:colOff>3105150</xdr:colOff>
      <xdr:row>74</xdr:row>
      <xdr:rowOff>0</xdr:rowOff>
    </xdr:to>
    <xdr:pic>
      <xdr:nvPicPr>
        <xdr:cNvPr id="7199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53075"/>
        <a:stretch>
          <a:fillRect/>
        </a:stretch>
      </xdr:blipFill>
      <xdr:spPr bwMode="auto">
        <a:xfrm>
          <a:off x="5238750" y="9201150"/>
          <a:ext cx="5410200" cy="5600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1238250</xdr:colOff>
      <xdr:row>65</xdr:row>
      <xdr:rowOff>95250</xdr:rowOff>
    </xdr:from>
    <xdr:to>
      <xdr:col>6</xdr:col>
      <xdr:colOff>0</xdr:colOff>
      <xdr:row>70</xdr:row>
      <xdr:rowOff>38100</xdr:rowOff>
    </xdr:to>
    <xdr:pic>
      <xdr:nvPicPr>
        <xdr:cNvPr id="7199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88580" r="4539" b="85135"/>
        <a:stretch>
          <a:fillRect/>
        </a:stretch>
      </xdr:blipFill>
      <xdr:spPr bwMode="auto">
        <a:xfrm>
          <a:off x="6629400" y="13096875"/>
          <a:ext cx="914400" cy="942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504825</xdr:colOff>
      <xdr:row>84</xdr:row>
      <xdr:rowOff>28575</xdr:rowOff>
    </xdr:from>
    <xdr:to>
      <xdr:col>6</xdr:col>
      <xdr:colOff>3743325</xdr:colOff>
      <xdr:row>112</xdr:row>
      <xdr:rowOff>0</xdr:rowOff>
    </xdr:to>
    <xdr:pic>
      <xdr:nvPicPr>
        <xdr:cNvPr id="71991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r="52855"/>
        <a:stretch>
          <a:fillRect/>
        </a:stretch>
      </xdr:blipFill>
      <xdr:spPr bwMode="auto">
        <a:xfrm>
          <a:off x="5895975" y="16830675"/>
          <a:ext cx="5391150" cy="5572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1914525</xdr:colOff>
      <xdr:row>103</xdr:row>
      <xdr:rowOff>152400</xdr:rowOff>
    </xdr:from>
    <xdr:to>
      <xdr:col>6</xdr:col>
      <xdr:colOff>666750</xdr:colOff>
      <xdr:row>108</xdr:row>
      <xdr:rowOff>76200</xdr:rowOff>
    </xdr:to>
    <xdr:pic>
      <xdr:nvPicPr>
        <xdr:cNvPr id="71991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88580" r="4466" b="85435"/>
        <a:stretch>
          <a:fillRect/>
        </a:stretch>
      </xdr:blipFill>
      <xdr:spPr bwMode="auto">
        <a:xfrm>
          <a:off x="7305675" y="20754975"/>
          <a:ext cx="904875" cy="9239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371476</xdr:colOff>
      <xdr:row>22</xdr:row>
      <xdr:rowOff>142875</xdr:rowOff>
    </xdr:from>
    <xdr:to>
      <xdr:col>6</xdr:col>
      <xdr:colOff>2790826</xdr:colOff>
      <xdr:row>46</xdr:row>
      <xdr:rowOff>92590</xdr:rowOff>
    </xdr:to>
    <xdr:pic>
      <xdr:nvPicPr>
        <xdr:cNvPr id="6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r="53075"/>
        <a:stretch>
          <a:fillRect/>
        </a:stretch>
      </xdr:blipFill>
      <xdr:spPr bwMode="auto">
        <a:xfrm>
          <a:off x="5762626" y="4543425"/>
          <a:ext cx="4572000" cy="47503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1200150</xdr:colOff>
      <xdr:row>38</xdr:row>
      <xdr:rowOff>152401</xdr:rowOff>
    </xdr:from>
    <xdr:to>
      <xdr:col>6</xdr:col>
      <xdr:colOff>95249</xdr:colOff>
      <xdr:row>44</xdr:row>
      <xdr:rowOff>148165</xdr:rowOff>
    </xdr:to>
    <xdr:pic>
      <xdr:nvPicPr>
        <xdr:cNvPr id="7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88287" r="4466" b="83033"/>
        <a:stretch>
          <a:fillRect/>
        </a:stretch>
      </xdr:blipFill>
      <xdr:spPr bwMode="auto">
        <a:xfrm>
          <a:off x="6591300" y="7753351"/>
          <a:ext cx="1047749" cy="119591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609600</xdr:colOff>
      <xdr:row>0</xdr:row>
      <xdr:rowOff>76200</xdr:rowOff>
    </xdr:from>
    <xdr:to>
      <xdr:col>6</xdr:col>
      <xdr:colOff>2476500</xdr:colOff>
      <xdr:row>21</xdr:row>
      <xdr:rowOff>58519</xdr:rowOff>
    </xdr:to>
    <xdr:pic>
      <xdr:nvPicPr>
        <xdr:cNvPr id="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r="53148"/>
        <a:stretch>
          <a:fillRect/>
        </a:stretch>
      </xdr:blipFill>
      <xdr:spPr bwMode="auto">
        <a:xfrm>
          <a:off x="6067425" y="76200"/>
          <a:ext cx="4019550" cy="418284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1057276</xdr:colOff>
      <xdr:row>15</xdr:row>
      <xdr:rowOff>171449</xdr:rowOff>
    </xdr:from>
    <xdr:to>
      <xdr:col>5</xdr:col>
      <xdr:colOff>1962150</xdr:colOff>
      <xdr:row>21</xdr:row>
      <xdr:rowOff>57147</xdr:rowOff>
    </xdr:to>
    <xdr:pic>
      <xdr:nvPicPr>
        <xdr:cNvPr id="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88434" r="4612" b="82883"/>
        <a:stretch>
          <a:fillRect/>
        </a:stretch>
      </xdr:blipFill>
      <xdr:spPr bwMode="auto">
        <a:xfrm>
          <a:off x="6448426" y="3171824"/>
          <a:ext cx="904874" cy="108584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619125</xdr:colOff>
      <xdr:row>130</xdr:row>
      <xdr:rowOff>85725</xdr:rowOff>
    </xdr:from>
    <xdr:to>
      <xdr:col>6</xdr:col>
      <xdr:colOff>3867150</xdr:colOff>
      <xdr:row>162</xdr:row>
      <xdr:rowOff>28575</xdr:rowOff>
    </xdr:to>
    <xdr:pic>
      <xdr:nvPicPr>
        <xdr:cNvPr id="10" name="Picture 9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r="53221"/>
        <a:stretch>
          <a:fillRect/>
        </a:stretch>
      </xdr:blipFill>
      <xdr:spPr bwMode="auto">
        <a:xfrm>
          <a:off x="5324475" y="26088975"/>
          <a:ext cx="6086475" cy="6343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1638300</xdr:colOff>
      <xdr:row>153</xdr:row>
      <xdr:rowOff>38099</xdr:rowOff>
    </xdr:from>
    <xdr:to>
      <xdr:col>6</xdr:col>
      <xdr:colOff>628650</xdr:colOff>
      <xdr:row>159</xdr:row>
      <xdr:rowOff>190888</xdr:rowOff>
    </xdr:to>
    <xdr:pic>
      <xdr:nvPicPr>
        <xdr:cNvPr id="11" name="Picture 9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l="88287" r="4539" b="82583"/>
        <a:stretch>
          <a:fillRect/>
        </a:stretch>
      </xdr:blipFill>
      <xdr:spPr bwMode="auto">
        <a:xfrm>
          <a:off x="7029450" y="30641924"/>
          <a:ext cx="1143000" cy="13529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647700</xdr:colOff>
      <xdr:row>184</xdr:row>
      <xdr:rowOff>0</xdr:rowOff>
    </xdr:from>
    <xdr:to>
      <xdr:col>6</xdr:col>
      <xdr:colOff>4000500</xdr:colOff>
      <xdr:row>215</xdr:row>
      <xdr:rowOff>142875</xdr:rowOff>
    </xdr:to>
    <xdr:pic>
      <xdr:nvPicPr>
        <xdr:cNvPr id="12" name="Picture 10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r="52416"/>
        <a:stretch>
          <a:fillRect/>
        </a:stretch>
      </xdr:blipFill>
      <xdr:spPr bwMode="auto">
        <a:xfrm>
          <a:off x="5353050" y="36804600"/>
          <a:ext cx="6191250" cy="6343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981075</xdr:colOff>
      <xdr:row>206</xdr:row>
      <xdr:rowOff>28575</xdr:rowOff>
    </xdr:from>
    <xdr:to>
      <xdr:col>6</xdr:col>
      <xdr:colOff>57150</xdr:colOff>
      <xdr:row>213</xdr:row>
      <xdr:rowOff>110470</xdr:rowOff>
    </xdr:to>
    <xdr:pic>
      <xdr:nvPicPr>
        <xdr:cNvPr id="13" name="Picture 10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88360" r="4539" b="82432"/>
        <a:stretch>
          <a:fillRect/>
        </a:stretch>
      </xdr:blipFill>
      <xdr:spPr bwMode="auto">
        <a:xfrm>
          <a:off x="6372225" y="41233725"/>
          <a:ext cx="1228725" cy="14820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685800</xdr:colOff>
      <xdr:row>2</xdr:row>
      <xdr:rowOff>114300</xdr:rowOff>
    </xdr:from>
    <xdr:to>
      <xdr:col>6</xdr:col>
      <xdr:colOff>1216198</xdr:colOff>
      <xdr:row>3</xdr:row>
      <xdr:rowOff>84978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296275" y="514350"/>
          <a:ext cx="530398" cy="170703"/>
        </a:xfrm>
        <a:prstGeom prst="rect">
          <a:avLst/>
        </a:prstGeom>
      </xdr:spPr>
    </xdr:pic>
    <xdr:clientData/>
  </xdr:twoCellAnchor>
  <xdr:twoCellAnchor>
    <xdr:from>
      <xdr:col>6</xdr:col>
      <xdr:colOff>1278452</xdr:colOff>
      <xdr:row>11</xdr:row>
      <xdr:rowOff>40723</xdr:rowOff>
    </xdr:from>
    <xdr:to>
      <xdr:col>6</xdr:col>
      <xdr:colOff>1571625</xdr:colOff>
      <xdr:row>12</xdr:row>
      <xdr:rowOff>0</xdr:rowOff>
    </xdr:to>
    <xdr:sp macro="" textlink="">
      <xdr:nvSpPr>
        <xdr:cNvPr id="15" name="Rectangle 15"/>
        <xdr:cNvSpPr>
          <a:spLocks noChangeArrowheads="1"/>
        </xdr:cNvSpPr>
      </xdr:nvSpPr>
      <xdr:spPr bwMode="auto">
        <a:xfrm>
          <a:off x="8888927" y="2240998"/>
          <a:ext cx="293173" cy="1593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ctr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MS Sans Serif"/>
            </a:rPr>
            <a:t>SUL</a:t>
          </a:r>
        </a:p>
      </xdr:txBody>
    </xdr:sp>
    <xdr:clientData/>
  </xdr:twoCellAnchor>
  <xdr:twoCellAnchor>
    <xdr:from>
      <xdr:col>6</xdr:col>
      <xdr:colOff>227143</xdr:colOff>
      <xdr:row>11</xdr:row>
      <xdr:rowOff>144683</xdr:rowOff>
    </xdr:from>
    <xdr:to>
      <xdr:col>6</xdr:col>
      <xdr:colOff>838200</xdr:colOff>
      <xdr:row>12</xdr:row>
      <xdr:rowOff>180975</xdr:rowOff>
    </xdr:to>
    <xdr:sp macro="" textlink="">
      <xdr:nvSpPr>
        <xdr:cNvPr id="16" name="Rectangle 16"/>
        <xdr:cNvSpPr>
          <a:spLocks noChangeArrowheads="1"/>
        </xdr:cNvSpPr>
      </xdr:nvSpPr>
      <xdr:spPr bwMode="auto">
        <a:xfrm>
          <a:off x="7837618" y="2344958"/>
          <a:ext cx="611057" cy="236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MS Sans Serif"/>
            </a:rPr>
            <a:t>SUDOESTE </a:t>
          </a:r>
        </a:p>
      </xdr:txBody>
    </xdr:sp>
    <xdr:clientData/>
  </xdr:twoCellAnchor>
  <xdr:twoCellAnchor>
    <xdr:from>
      <xdr:col>5</xdr:col>
      <xdr:colOff>1247775</xdr:colOff>
      <xdr:row>7</xdr:row>
      <xdr:rowOff>172945</xdr:rowOff>
    </xdr:from>
    <xdr:to>
      <xdr:col>5</xdr:col>
      <xdr:colOff>1981200</xdr:colOff>
      <xdr:row>9</xdr:row>
      <xdr:rowOff>19050</xdr:rowOff>
    </xdr:to>
    <xdr:sp macro="" textlink="">
      <xdr:nvSpPr>
        <xdr:cNvPr id="17" name="Rectangle 17"/>
        <xdr:cNvSpPr>
          <a:spLocks noChangeArrowheads="1"/>
        </xdr:cNvSpPr>
      </xdr:nvSpPr>
      <xdr:spPr bwMode="auto">
        <a:xfrm>
          <a:off x="6705600" y="1573120"/>
          <a:ext cx="733425" cy="2461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ctr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MS Sans Serif"/>
            </a:rPr>
            <a:t>OESTE</a:t>
          </a:r>
        </a:p>
      </xdr:txBody>
    </xdr:sp>
    <xdr:clientData/>
  </xdr:twoCellAnchor>
  <xdr:twoCellAnchor>
    <xdr:from>
      <xdr:col>6</xdr:col>
      <xdr:colOff>1675159</xdr:colOff>
      <xdr:row>5</xdr:row>
      <xdr:rowOff>85725</xdr:rowOff>
    </xdr:from>
    <xdr:to>
      <xdr:col>6</xdr:col>
      <xdr:colOff>2533651</xdr:colOff>
      <xdr:row>6</xdr:row>
      <xdr:rowOff>142874</xdr:rowOff>
    </xdr:to>
    <xdr:sp macro="" textlink="">
      <xdr:nvSpPr>
        <xdr:cNvPr id="18" name="Rectangle 19"/>
        <xdr:cNvSpPr>
          <a:spLocks noChangeArrowheads="1"/>
        </xdr:cNvSpPr>
      </xdr:nvSpPr>
      <xdr:spPr bwMode="auto">
        <a:xfrm>
          <a:off x="9285634" y="1085850"/>
          <a:ext cx="858492" cy="257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l" rtl="0">
            <a:defRPr sz="1000"/>
          </a:pPr>
          <a:endParaRPr lang="pt-BR" sz="800" b="0" i="0" u="none" strike="noStrike" baseline="0">
            <a:solidFill>
              <a:srgbClr val="000000"/>
            </a:solidFill>
            <a:latin typeface="MS Sans Serif"/>
          </a:endParaRPr>
        </a:p>
        <a:p>
          <a:pPr algn="ctr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MS Sans Serif"/>
            </a:rPr>
            <a:t>        NORDESTE</a:t>
          </a:r>
        </a:p>
      </xdr:txBody>
    </xdr:sp>
    <xdr:clientData/>
  </xdr:twoCellAnchor>
  <xdr:twoCellAnchor>
    <xdr:from>
      <xdr:col>6</xdr:col>
      <xdr:colOff>1443107</xdr:colOff>
      <xdr:row>9</xdr:row>
      <xdr:rowOff>2396</xdr:rowOff>
    </xdr:from>
    <xdr:to>
      <xdr:col>6</xdr:col>
      <xdr:colOff>1962151</xdr:colOff>
      <xdr:row>9</xdr:row>
      <xdr:rowOff>152400</xdr:rowOff>
    </xdr:to>
    <xdr:sp macro="" textlink="">
      <xdr:nvSpPr>
        <xdr:cNvPr id="19" name="Rectangle 20"/>
        <xdr:cNvSpPr>
          <a:spLocks noChangeArrowheads="1"/>
        </xdr:cNvSpPr>
      </xdr:nvSpPr>
      <xdr:spPr bwMode="auto">
        <a:xfrm>
          <a:off x="9053582" y="1802621"/>
          <a:ext cx="519044" cy="150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ctr" rtl="0">
            <a:defRPr sz="1000"/>
          </a:pPr>
          <a:r>
            <a:rPr lang="pt-BR" sz="800" b="0" i="0" u="none" strike="noStrike" baseline="0">
              <a:solidFill>
                <a:schemeClr val="bg1"/>
              </a:solidFill>
              <a:latin typeface="MS Sans Serif"/>
            </a:rPr>
            <a:t>LESTE</a:t>
          </a:r>
        </a:p>
      </xdr:txBody>
    </xdr:sp>
    <xdr:clientData/>
  </xdr:twoCellAnchor>
  <xdr:twoCellAnchor>
    <xdr:from>
      <xdr:col>6</xdr:col>
      <xdr:colOff>1123950</xdr:colOff>
      <xdr:row>18</xdr:row>
      <xdr:rowOff>3920</xdr:rowOff>
    </xdr:from>
    <xdr:to>
      <xdr:col>6</xdr:col>
      <xdr:colOff>1971675</xdr:colOff>
      <xdr:row>19</xdr:row>
      <xdr:rowOff>28575</xdr:rowOff>
    </xdr:to>
    <xdr:sp macro="" textlink="">
      <xdr:nvSpPr>
        <xdr:cNvPr id="20" name="Rectangle 21"/>
        <xdr:cNvSpPr>
          <a:spLocks noChangeArrowheads="1"/>
        </xdr:cNvSpPr>
      </xdr:nvSpPr>
      <xdr:spPr bwMode="auto">
        <a:xfrm>
          <a:off x="8734425" y="3604370"/>
          <a:ext cx="847725" cy="224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MS Sans Serif"/>
            </a:rPr>
            <a:t>EXTREMO SUL </a:t>
          </a:r>
        </a:p>
      </xdr:txBody>
    </xdr:sp>
    <xdr:clientData/>
  </xdr:twoCellAnchor>
  <xdr:twoCellAnchor>
    <xdr:from>
      <xdr:col>6</xdr:col>
      <xdr:colOff>437752</xdr:colOff>
      <xdr:row>8</xdr:row>
      <xdr:rowOff>21332</xdr:rowOff>
    </xdr:from>
    <xdr:to>
      <xdr:col>6</xdr:col>
      <xdr:colOff>1428750</xdr:colOff>
      <xdr:row>8</xdr:row>
      <xdr:rowOff>190500</xdr:rowOff>
    </xdr:to>
    <xdr:sp macro="" textlink="">
      <xdr:nvSpPr>
        <xdr:cNvPr id="21" name="Rectangle 22"/>
        <xdr:cNvSpPr>
          <a:spLocks noChangeArrowheads="1"/>
        </xdr:cNvSpPr>
      </xdr:nvSpPr>
      <xdr:spPr bwMode="auto">
        <a:xfrm>
          <a:off x="8048227" y="1621532"/>
          <a:ext cx="990998" cy="1691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ctr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MS Sans Serif"/>
            </a:rPr>
            <a:t>CENTRO-LESTE </a:t>
          </a:r>
        </a:p>
      </xdr:txBody>
    </xdr:sp>
    <xdr:clientData/>
  </xdr:twoCellAnchor>
  <xdr:twoCellAnchor>
    <xdr:from>
      <xdr:col>6</xdr:col>
      <xdr:colOff>155345</xdr:colOff>
      <xdr:row>5</xdr:row>
      <xdr:rowOff>123825</xdr:rowOff>
    </xdr:from>
    <xdr:to>
      <xdr:col>6</xdr:col>
      <xdr:colOff>1228724</xdr:colOff>
      <xdr:row>7</xdr:row>
      <xdr:rowOff>28575</xdr:rowOff>
    </xdr:to>
    <xdr:sp macro="" textlink="">
      <xdr:nvSpPr>
        <xdr:cNvPr id="22" name="Rectangle 23"/>
        <xdr:cNvSpPr>
          <a:spLocks noChangeArrowheads="1"/>
        </xdr:cNvSpPr>
      </xdr:nvSpPr>
      <xdr:spPr bwMode="auto">
        <a:xfrm>
          <a:off x="7765820" y="1123950"/>
          <a:ext cx="1073379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ctr" rtl="0">
            <a:defRPr sz="1000"/>
          </a:pPr>
          <a:endParaRPr lang="pt-BR" sz="800" b="0" i="0" u="none" strike="noStrike" baseline="0">
            <a:solidFill>
              <a:srgbClr val="000000"/>
            </a:solidFill>
            <a:latin typeface="MS Sans Serif"/>
          </a:endParaRPr>
        </a:p>
        <a:p>
          <a:pPr algn="ctr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MS Sans Serif"/>
            </a:rPr>
            <a:t>    CENTRO - NORTE </a:t>
          </a:r>
        </a:p>
      </xdr:txBody>
    </xdr:sp>
    <xdr:clientData/>
  </xdr:twoCellAnchor>
  <xdr:twoCellAnchor editAs="oneCell">
    <xdr:from>
      <xdr:col>6</xdr:col>
      <xdr:colOff>857251</xdr:colOff>
      <xdr:row>25</xdr:row>
      <xdr:rowOff>104775</xdr:rowOff>
    </xdr:from>
    <xdr:to>
      <xdr:col>6</xdr:col>
      <xdr:colOff>1387649</xdr:colOff>
      <xdr:row>26</xdr:row>
      <xdr:rowOff>75453</xdr:rowOff>
    </xdr:to>
    <xdr:pic>
      <xdr:nvPicPr>
        <xdr:cNvPr id="33" name="Imagem 32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467726" y="5105400"/>
          <a:ext cx="530398" cy="170703"/>
        </a:xfrm>
        <a:prstGeom prst="rect">
          <a:avLst/>
        </a:prstGeom>
      </xdr:spPr>
    </xdr:pic>
    <xdr:clientData/>
  </xdr:twoCellAnchor>
  <xdr:twoCellAnchor>
    <xdr:from>
      <xdr:col>6</xdr:col>
      <xdr:colOff>1583253</xdr:colOff>
      <xdr:row>35</xdr:row>
      <xdr:rowOff>107398</xdr:rowOff>
    </xdr:from>
    <xdr:to>
      <xdr:col>6</xdr:col>
      <xdr:colOff>1876426</xdr:colOff>
      <xdr:row>36</xdr:row>
      <xdr:rowOff>66675</xdr:rowOff>
    </xdr:to>
    <xdr:sp macro="" textlink="">
      <xdr:nvSpPr>
        <xdr:cNvPr id="34" name="Rectangle 15"/>
        <xdr:cNvSpPr>
          <a:spLocks noChangeArrowheads="1"/>
        </xdr:cNvSpPr>
      </xdr:nvSpPr>
      <xdr:spPr bwMode="auto">
        <a:xfrm>
          <a:off x="9193728" y="7108273"/>
          <a:ext cx="293173" cy="1593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ctr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MS Sans Serif"/>
            </a:rPr>
            <a:t>SUL</a:t>
          </a:r>
        </a:p>
      </xdr:txBody>
    </xdr:sp>
    <xdr:clientData/>
  </xdr:twoCellAnchor>
  <xdr:twoCellAnchor>
    <xdr:from>
      <xdr:col>6</xdr:col>
      <xdr:colOff>122369</xdr:colOff>
      <xdr:row>35</xdr:row>
      <xdr:rowOff>116108</xdr:rowOff>
    </xdr:from>
    <xdr:to>
      <xdr:col>6</xdr:col>
      <xdr:colOff>733426</xdr:colOff>
      <xdr:row>36</xdr:row>
      <xdr:rowOff>152400</xdr:rowOff>
    </xdr:to>
    <xdr:sp macro="" textlink="">
      <xdr:nvSpPr>
        <xdr:cNvPr id="35" name="Rectangle 16"/>
        <xdr:cNvSpPr>
          <a:spLocks noChangeArrowheads="1"/>
        </xdr:cNvSpPr>
      </xdr:nvSpPr>
      <xdr:spPr bwMode="auto">
        <a:xfrm>
          <a:off x="7732844" y="7116983"/>
          <a:ext cx="611057" cy="236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MS Sans Serif"/>
            </a:rPr>
            <a:t>SUDOESTE </a:t>
          </a:r>
        </a:p>
      </xdr:txBody>
    </xdr:sp>
    <xdr:clientData/>
  </xdr:twoCellAnchor>
  <xdr:twoCellAnchor>
    <xdr:from>
      <xdr:col>5</xdr:col>
      <xdr:colOff>981076</xdr:colOff>
      <xdr:row>31</xdr:row>
      <xdr:rowOff>87220</xdr:rowOff>
    </xdr:from>
    <xdr:to>
      <xdr:col>5</xdr:col>
      <xdr:colOff>1714501</xdr:colOff>
      <xdr:row>32</xdr:row>
      <xdr:rowOff>133350</xdr:rowOff>
    </xdr:to>
    <xdr:sp macro="" textlink="">
      <xdr:nvSpPr>
        <xdr:cNvPr id="36" name="Rectangle 17"/>
        <xdr:cNvSpPr>
          <a:spLocks noChangeArrowheads="1"/>
        </xdr:cNvSpPr>
      </xdr:nvSpPr>
      <xdr:spPr bwMode="auto">
        <a:xfrm>
          <a:off x="6438901" y="6287995"/>
          <a:ext cx="733425" cy="2461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ctr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MS Sans Serif"/>
            </a:rPr>
            <a:t>OESTE</a:t>
          </a:r>
        </a:p>
      </xdr:txBody>
    </xdr:sp>
    <xdr:clientData/>
  </xdr:twoCellAnchor>
  <xdr:twoCellAnchor>
    <xdr:from>
      <xdr:col>6</xdr:col>
      <xdr:colOff>1818035</xdr:colOff>
      <xdr:row>28</xdr:row>
      <xdr:rowOff>142875</xdr:rowOff>
    </xdr:from>
    <xdr:to>
      <xdr:col>6</xdr:col>
      <xdr:colOff>2676527</xdr:colOff>
      <xdr:row>29</xdr:row>
      <xdr:rowOff>200024</xdr:rowOff>
    </xdr:to>
    <xdr:sp macro="" textlink="">
      <xdr:nvSpPr>
        <xdr:cNvPr id="37" name="Rectangle 19"/>
        <xdr:cNvSpPr>
          <a:spLocks noChangeArrowheads="1"/>
        </xdr:cNvSpPr>
      </xdr:nvSpPr>
      <xdr:spPr bwMode="auto">
        <a:xfrm>
          <a:off x="9428510" y="5743575"/>
          <a:ext cx="858492" cy="257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l" rtl="0">
            <a:defRPr sz="1000"/>
          </a:pPr>
          <a:endParaRPr lang="pt-BR" sz="800" b="0" i="0" u="none" strike="noStrike" baseline="0">
            <a:solidFill>
              <a:srgbClr val="000000"/>
            </a:solidFill>
            <a:latin typeface="MS Sans Serif"/>
          </a:endParaRPr>
        </a:p>
        <a:p>
          <a:pPr algn="ctr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MS Sans Serif"/>
            </a:rPr>
            <a:t>        NORDESTE</a:t>
          </a:r>
        </a:p>
      </xdr:txBody>
    </xdr:sp>
    <xdr:clientData/>
  </xdr:twoCellAnchor>
  <xdr:twoCellAnchor>
    <xdr:from>
      <xdr:col>6</xdr:col>
      <xdr:colOff>1614558</xdr:colOff>
      <xdr:row>32</xdr:row>
      <xdr:rowOff>116696</xdr:rowOff>
    </xdr:from>
    <xdr:to>
      <xdr:col>6</xdr:col>
      <xdr:colOff>2133602</xdr:colOff>
      <xdr:row>33</xdr:row>
      <xdr:rowOff>66675</xdr:rowOff>
    </xdr:to>
    <xdr:sp macro="" textlink="">
      <xdr:nvSpPr>
        <xdr:cNvPr id="38" name="Rectangle 20"/>
        <xdr:cNvSpPr>
          <a:spLocks noChangeArrowheads="1"/>
        </xdr:cNvSpPr>
      </xdr:nvSpPr>
      <xdr:spPr bwMode="auto">
        <a:xfrm>
          <a:off x="9225033" y="6517496"/>
          <a:ext cx="519044" cy="150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ctr" rtl="0">
            <a:defRPr sz="1000"/>
          </a:pPr>
          <a:r>
            <a:rPr lang="pt-BR" sz="800" b="0" i="0" u="none" strike="noStrike" baseline="0">
              <a:solidFill>
                <a:schemeClr val="bg1"/>
              </a:solidFill>
              <a:latin typeface="MS Sans Serif"/>
            </a:rPr>
            <a:t>LESTE</a:t>
          </a:r>
        </a:p>
      </xdr:txBody>
    </xdr:sp>
    <xdr:clientData/>
  </xdr:twoCellAnchor>
  <xdr:twoCellAnchor>
    <xdr:from>
      <xdr:col>6</xdr:col>
      <xdr:colOff>1314451</xdr:colOff>
      <xdr:row>42</xdr:row>
      <xdr:rowOff>156320</xdr:rowOff>
    </xdr:from>
    <xdr:to>
      <xdr:col>6</xdr:col>
      <xdr:colOff>2162176</xdr:colOff>
      <xdr:row>43</xdr:row>
      <xdr:rowOff>180975</xdr:rowOff>
    </xdr:to>
    <xdr:sp macro="" textlink="">
      <xdr:nvSpPr>
        <xdr:cNvPr id="39" name="Rectangle 21"/>
        <xdr:cNvSpPr>
          <a:spLocks noChangeArrowheads="1"/>
        </xdr:cNvSpPr>
      </xdr:nvSpPr>
      <xdr:spPr bwMode="auto">
        <a:xfrm>
          <a:off x="8924926" y="8557370"/>
          <a:ext cx="847725" cy="224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MS Sans Serif"/>
            </a:rPr>
            <a:t>EXTREMO SUL </a:t>
          </a:r>
        </a:p>
      </xdr:txBody>
    </xdr:sp>
    <xdr:clientData/>
  </xdr:twoCellAnchor>
  <xdr:twoCellAnchor>
    <xdr:from>
      <xdr:col>6</xdr:col>
      <xdr:colOff>990203</xdr:colOff>
      <xdr:row>31</xdr:row>
      <xdr:rowOff>40382</xdr:rowOff>
    </xdr:from>
    <xdr:to>
      <xdr:col>6</xdr:col>
      <xdr:colOff>1981201</xdr:colOff>
      <xdr:row>32</xdr:row>
      <xdr:rowOff>9525</xdr:rowOff>
    </xdr:to>
    <xdr:sp macro="" textlink="">
      <xdr:nvSpPr>
        <xdr:cNvPr id="40" name="Rectangle 22"/>
        <xdr:cNvSpPr>
          <a:spLocks noChangeArrowheads="1"/>
        </xdr:cNvSpPr>
      </xdr:nvSpPr>
      <xdr:spPr bwMode="auto">
        <a:xfrm>
          <a:off x="8600678" y="6241157"/>
          <a:ext cx="990998" cy="1691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ctr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MS Sans Serif"/>
            </a:rPr>
            <a:t>CENTRO-LESTE </a:t>
          </a:r>
        </a:p>
      </xdr:txBody>
    </xdr:sp>
    <xdr:clientData/>
  </xdr:twoCellAnchor>
  <xdr:twoCellAnchor>
    <xdr:from>
      <xdr:col>6</xdr:col>
      <xdr:colOff>250596</xdr:colOff>
      <xdr:row>28</xdr:row>
      <xdr:rowOff>104775</xdr:rowOff>
    </xdr:from>
    <xdr:to>
      <xdr:col>6</xdr:col>
      <xdr:colOff>1323975</xdr:colOff>
      <xdr:row>30</xdr:row>
      <xdr:rowOff>9525</xdr:rowOff>
    </xdr:to>
    <xdr:sp macro="" textlink="">
      <xdr:nvSpPr>
        <xdr:cNvPr id="41" name="Rectangle 23"/>
        <xdr:cNvSpPr>
          <a:spLocks noChangeArrowheads="1"/>
        </xdr:cNvSpPr>
      </xdr:nvSpPr>
      <xdr:spPr bwMode="auto">
        <a:xfrm>
          <a:off x="7861071" y="5705475"/>
          <a:ext cx="1073379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ctr" rtl="0">
            <a:defRPr sz="1000"/>
          </a:pPr>
          <a:endParaRPr lang="pt-BR" sz="800" b="0" i="0" u="none" strike="noStrike" baseline="0">
            <a:solidFill>
              <a:srgbClr val="000000"/>
            </a:solidFill>
            <a:latin typeface="MS Sans Serif"/>
          </a:endParaRPr>
        </a:p>
        <a:p>
          <a:pPr algn="ctr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MS Sans Serif"/>
            </a:rPr>
            <a:t>    CENTRO - NORTE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85725</xdr:colOff>
      <xdr:row>2</xdr:row>
      <xdr:rowOff>171450</xdr:rowOff>
    </xdr:from>
    <xdr:to>
      <xdr:col>15</xdr:col>
      <xdr:colOff>542925</xdr:colOff>
      <xdr:row>16</xdr:row>
      <xdr:rowOff>114300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681789</xdr:colOff>
      <xdr:row>49</xdr:row>
      <xdr:rowOff>20053</xdr:rowOff>
    </xdr:from>
    <xdr:to>
      <xdr:col>16</xdr:col>
      <xdr:colOff>240630</xdr:colOff>
      <xdr:row>65</xdr:row>
      <xdr:rowOff>50131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DadosExternos_3" connectionId="4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DadosExternos_2" connectionId="5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DadosExternos_2" connectionId="2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DadosExternos_3" connectionId="3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4.xml"/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Plan13"/>
  <dimension ref="C2:N145"/>
  <sheetViews>
    <sheetView showGridLines="0" showRowColHeaders="0" tabSelected="1" zoomScale="118" zoomScaleNormal="118" workbookViewId="0">
      <selection activeCell="I24" sqref="I24"/>
    </sheetView>
  </sheetViews>
  <sheetFormatPr defaultRowHeight="15.75"/>
  <cols>
    <col min="3" max="3" width="41.625" customWidth="1"/>
    <col min="4" max="4" width="13.625" customWidth="1"/>
    <col min="5" max="5" width="6.5" bestFit="1" customWidth="1"/>
    <col min="6" max="6" width="25.5" customWidth="1"/>
    <col min="7" max="7" width="17.625" customWidth="1"/>
    <col min="8" max="8" width="5.5" bestFit="1" customWidth="1"/>
    <col min="9" max="9" width="17.125" customWidth="1"/>
    <col min="10" max="10" width="11.125" customWidth="1"/>
  </cols>
  <sheetData>
    <row r="2" spans="3:11" ht="18.75">
      <c r="C2" s="92" t="s">
        <v>2720</v>
      </c>
      <c r="D2" s="92"/>
      <c r="E2" s="92"/>
      <c r="F2" s="92"/>
      <c r="G2" s="92"/>
      <c r="H2" s="92"/>
      <c r="I2" s="92"/>
    </row>
    <row r="4" spans="3:11">
      <c r="C4" s="95" t="str">
        <f>" Dados recebidos em "&amp;TEXT(Dados_RT!$B$3,"dd/mm/aaaa")&amp;". Total de Casos na Bahia, '"&amp;Dados_RT!$F$50&amp;"', segundo município de Notificação e '681' por município de Residência;  "</f>
        <v xml:space="preserve"> Dados recebidos em 04/08/2020. Total de Casos na Bahia, '695', segundo município de Notificação e '681' por município de Residência;  </v>
      </c>
      <c r="D4" s="95"/>
      <c r="E4" s="95"/>
      <c r="F4" s="95"/>
      <c r="G4" s="95"/>
      <c r="H4" s="95"/>
      <c r="I4" s="59"/>
      <c r="J4" s="59"/>
      <c r="K4" s="8"/>
    </row>
    <row r="5" spans="3:11">
      <c r="C5" s="94" t="str">
        <f>" Os dados detalhados se encontram nas planilhas:  'Informacoes Gerais' - 'Maps_NGeo' - 'CBO_CNAE_Sexo' "</f>
        <v xml:space="preserve"> Os dados detalhados se encontram nas planilhas:  'Informacoes Gerais' - 'Maps_NGeo' - 'CBO_CNAE_Sexo' </v>
      </c>
      <c r="D5" s="94"/>
      <c r="E5" s="94"/>
      <c r="F5" s="94"/>
      <c r="G5" s="94"/>
      <c r="H5" s="75"/>
      <c r="I5" s="59"/>
      <c r="J5" s="59"/>
      <c r="K5" s="8"/>
    </row>
    <row r="6" spans="3:11" ht="18.75">
      <c r="C6" s="74"/>
      <c r="D6" s="74"/>
      <c r="E6" s="74"/>
      <c r="F6" s="74"/>
      <c r="G6" s="74"/>
      <c r="H6" s="59"/>
      <c r="I6" s="59"/>
      <c r="J6" s="59"/>
      <c r="K6" s="8"/>
    </row>
    <row r="7" spans="3:11" ht="18.75">
      <c r="C7" s="74" t="s">
        <v>4759</v>
      </c>
      <c r="D7" s="74"/>
      <c r="E7" s="74"/>
      <c r="F7" s="74"/>
      <c r="G7" s="74"/>
      <c r="H7" s="59"/>
      <c r="I7" s="59"/>
      <c r="J7" s="59"/>
      <c r="K7" s="8"/>
    </row>
    <row r="8" spans="3:11">
      <c r="C8" s="8"/>
      <c r="D8" s="8"/>
      <c r="E8" s="8"/>
      <c r="F8" s="8"/>
      <c r="G8" s="8"/>
      <c r="H8" s="8"/>
      <c r="I8" s="8"/>
      <c r="J8" s="8"/>
      <c r="K8" s="8"/>
    </row>
    <row r="9" spans="3:11">
      <c r="C9" s="93" t="str">
        <f>"Os Meses de "&amp;Dados_RT!A46&amp;", "&amp;Dados_RT!A47&amp;" e "&amp;Dados_RT!A48&amp;" concentram quase todos os casos; nos dois primeiros somados estão distribuidos '"&amp;Dados_RT!B46+Dados_RT!B47&amp;"' (" &amp; ROUND((Dados_RT!C46+Dados_RT!C47),1)&amp;"%) "</f>
        <v xml:space="preserve">Os Meses de Junho, Julho e Maio concentram quase todos os casos; nos dois primeiros somados estão distribuidos '542' (78%) </v>
      </c>
      <c r="D9" s="93"/>
      <c r="E9" s="93"/>
      <c r="F9" s="93"/>
      <c r="G9" s="93"/>
      <c r="H9" s="93"/>
      <c r="I9" s="93"/>
      <c r="J9" s="5"/>
    </row>
    <row r="10" spans="3:11">
      <c r="C10" s="77" t="s">
        <v>4762</v>
      </c>
      <c r="D10" s="13"/>
      <c r="E10" s="13"/>
      <c r="F10" s="13"/>
      <c r="G10" s="13"/>
      <c r="H10" s="13"/>
    </row>
    <row r="11" spans="3:11">
      <c r="C11" s="77"/>
      <c r="D11" s="13"/>
      <c r="E11" s="13"/>
      <c r="F11" s="13"/>
      <c r="G11" s="13"/>
      <c r="H11" s="13"/>
    </row>
    <row r="12" spans="3:11">
      <c r="C12" s="5" t="str">
        <f>"A série apresenta predominância do "&amp;Dados_RT!E45&amp;" '"&amp;Dados_RT!E46&amp;"' com '"&amp;Dados_RT!F46&amp;"' casos, correspondendo a "&amp;ROUND(Dados_RT!G46,1)&amp;"%;"</f>
        <v>A série apresenta predominância do Sexo 'Feminino' com '450' casos, correspondendo a 64,7%;</v>
      </c>
      <c r="D12" s="5"/>
      <c r="E12" s="5"/>
      <c r="F12" s="5"/>
      <c r="G12" s="5"/>
      <c r="H12" s="5"/>
    </row>
    <row r="13" spans="3:11">
      <c r="C13" s="7" t="str">
        <f>CONCATENATE("O Sexo '"&amp;Dados_RT!E47&amp; "' participa com '",Dados_RT!F47&amp;"' casos, correspondendo a "&amp;ROUND(Dados_RT!G47,1)&amp;"%;")</f>
        <v>O Sexo 'Masculino' participa com '245' casos, correspondendo a 35,3%;</v>
      </c>
      <c r="F13" s="5"/>
      <c r="G13" s="5"/>
      <c r="H13" s="5"/>
    </row>
    <row r="14" spans="3:11">
      <c r="C14" s="7"/>
      <c r="F14" s="5"/>
      <c r="G14" s="5"/>
      <c r="H14" s="5"/>
    </row>
    <row r="15" spans="3:11">
      <c r="C15" s="7" t="str">
        <f>CONCATENATE("'Situação Gestacional':  '"&amp;Dados_RT!F67&amp;"' trabalhadoras  responderam '"&amp;Dados_RT!E67&amp;"'  ("&amp;ROUND(Dados_RT!G67,1)&amp;"%); "&amp;Dados_RT!F71&amp;" trabalhadoras se encontravam no ")</f>
        <v xml:space="preserve">'Situação Gestacional':  '284' trabalhadoras  responderam 'Não'  (40,9%); 2 trabalhadoras se encontravam no </v>
      </c>
      <c r="G15" s="5"/>
      <c r="H15" s="5"/>
    </row>
    <row r="16" spans="3:11">
      <c r="C16" s="7" t="str">
        <f>Dados_RT!E71&amp; " de gestação.  Chama a atenção a existência de '"&amp;Dados_RT!F69&amp; "' registros ("&amp;ROUND(Dados_RT!G69,1)&amp; "%), com '" &amp;Dados_RT!E69&amp;"';"</f>
        <v>2º Trimestre de gestação.  Chama a atenção a existência de '122' registros (17,6%), com 'Ign/Branco';</v>
      </c>
      <c r="G16" s="5"/>
      <c r="H16" s="5"/>
    </row>
    <row r="17" spans="3:12">
      <c r="C17" s="7"/>
      <c r="F17" s="5"/>
      <c r="G17" s="5"/>
      <c r="H17" s="5"/>
    </row>
    <row r="18" spans="3:12">
      <c r="C18" s="7" t="str">
        <f>CONCATENATE("'"&amp; Dados_RT!A66 &amp;"': predomínio dos casos nas faixas de '"&amp;Dados_RT!A67&amp; "' e '"&amp;Dados_RT!A68&amp;"' perfazendo um total de '"&amp;Dados_RT!B67+Dados_RT!B68&amp;"' casos ("&amp;ROUND(Dados_RT!C67+Dados_RT!C68,1)&amp;"%).  ")</f>
        <v xml:space="preserve">'Faixa Etária ST': predomínio dos casos nas faixas de '30 a 39 anos' e '40 a 49 anos' perfazendo um total de '478' casos (68,8%).  </v>
      </c>
      <c r="G18" s="5"/>
      <c r="H18" s="5"/>
    </row>
    <row r="19" spans="3:12">
      <c r="C19" s="7" t="str">
        <f>CONCATENATE("Chama a atenção a existência de '"&amp;Dados_RT!B72&amp; "' registros na faixa de '"&amp;Dados_RT!A72&amp; "' ("&amp;ROUND(Dados_RT!C72,1)&amp;"%), já que se trata de casos relacionados ao trabalho;")</f>
        <v>Chama a atenção a existência de '5' registros na faixa de '&lt; 1 ano' (0,7%), já que se trata de casos relacionados ao trabalho;</v>
      </c>
      <c r="G19" s="5"/>
      <c r="H19" s="5"/>
    </row>
    <row r="21" spans="3:12">
      <c r="C21" s="7" t="str">
        <f>CONCATENATE("'Raça': dentre os valores válidos, predomínio da  "&amp;Dados_RT!E89&amp; " com '",Dados_RT!F89&amp;"' casos, correspondendo a "&amp;ROUND(Dados_RT!G89,1)&amp;"%;  ")</f>
        <v xml:space="preserve">'Raça': dentre os valores válidos, predomínio da  Parda com '270' casos, correspondendo a 38,8%;  </v>
      </c>
      <c r="J21" s="10"/>
      <c r="K21" s="10"/>
      <c r="L21" s="31"/>
    </row>
    <row r="22" spans="3:12">
      <c r="C22" s="7" t="str">
        <f>CONCATENATE("Chama a atenção o elevado número de registros com valor '"&amp;Dados_RT!E90&amp; "'( ",Dados_RT!F90 &amp;") casos,  correspondendo a "&amp;ROUND(Dados_RT!G90,1)&amp;"%;")</f>
        <v>Chama a atenção o elevado número de registros com valor 'Ign/Branco'( 246) casos,  correspondendo a 35,4%;</v>
      </c>
      <c r="L22" s="21"/>
    </row>
    <row r="23" spans="3:12">
      <c r="C23" s="7"/>
      <c r="L23" s="21"/>
    </row>
    <row r="24" spans="3:12">
      <c r="C24" s="7" t="str">
        <f>CONCATENATE("'"&amp;Dados_RT!A88 &amp;"': chama a atenção elevado nível de incompletitude que chega a '"&amp;Dados_RT!B89&amp;"' casos, correspondendo a "&amp;ROUND((Dados_RT!C89),1)&amp;"%.")</f>
        <v>'Escolaridade': chama a atenção elevado nível de incompletitude que chega a '341' casos, correspondendo a 49,1%.</v>
      </c>
      <c r="L24" s="21"/>
    </row>
    <row r="25" spans="3:12">
      <c r="C25" s="13" t="str">
        <f>"Dentre as Escolaridades válidas, destaca-se a '"&amp;Dados_RT!A90&amp;"' com "&amp;Dados_RT!B90&amp; " casos, correspondendo a "&amp;ROUND((Dados_RT!C90),1)&amp;"%;"</f>
        <v>Dentre as Escolaridades válidas, destaca-se a 'Educação superior completa' com 202 casos, correspondendo a 29,1%;</v>
      </c>
      <c r="L25" s="21"/>
    </row>
    <row r="26" spans="3:12">
      <c r="C26" s="7"/>
      <c r="L26" s="21"/>
    </row>
    <row r="27" spans="3:12">
      <c r="C27" s="7" t="str">
        <f>"'"&amp;Dados_RT!E125&amp;"': predomínio do Regime '"&amp;Dados_RT!E126&amp;"' ("&amp;Dados_RT!F126&amp;"-"&amp;ROUND(Dados_RT!G126,1)&amp;"%) e '"&amp;Dados_RT!E128&amp;"' perfazendo um total de '"&amp;Dados_RT!F126+Dados_RT!F128&amp;"' casos ("&amp;ROUND(Dados_RT!G126+Dados_RT!G128,1)&amp;"%).  "</f>
        <v xml:space="preserve">'Regime de Tratamento': predomínio do Regime 'Hospitalar' (352-50,6%) e 'Ambulatorial' perfazendo um total de '407' casos (58,6%).  </v>
      </c>
      <c r="G27" s="5"/>
      <c r="H27" s="5"/>
    </row>
    <row r="28" spans="3:12">
      <c r="C28" s="7" t="str">
        <f>"Chama a atenção o número de casos, '"&amp;Dados_RT!F127&amp;"' ("&amp;ROUND(Dados_RT!G127,1)&amp;"%) com resposta '"&amp;Dados_RT!E127&amp;"'"</f>
        <v>Chama a atenção o número de casos, '274' (39,4%) com resposta 'Ign/Branco'</v>
      </c>
      <c r="G28" s="5"/>
      <c r="H28" s="5"/>
    </row>
    <row r="29" spans="3:12">
      <c r="C29" s="13"/>
    </row>
    <row r="30" spans="3:12">
      <c r="C30" s="7" t="str">
        <f>"'"&amp;Dados_RT!A109&amp;"': entre os valores válidos, predomínio da "&amp;Dados_RT!A110&amp;" com '"&amp;Dados_RT!B110&amp;"' correspondendo a "&amp;ROUND(Dados_RT!C110,1)&amp;"% dos casos investigados. "</f>
        <v xml:space="preserve">'Evolução do Caso': entre os valores válidos, predomínio da Cura com '427' correspondendo a 61,4% dos casos investigados. </v>
      </c>
    </row>
    <row r="31" spans="3:12">
      <c r="C31" s="7" t="str">
        <f>"A '"&amp;Dados_RT!A112&amp;"' aparece em segundo lugar com "&amp;ROUND(Dados_RT!C112,1)&amp;"%. Não houve óbitos. O número de casos com resposta "</f>
        <v xml:space="preserve">A 'Incapacidade Temporária' aparece em segundo lugar com 14%. Não houve óbitos. O número de casos com resposta </v>
      </c>
    </row>
    <row r="32" spans="3:12">
      <c r="C32" s="7" t="str">
        <f>"'"&amp;Dados_RT!A111&amp;"' foi de "&amp;Dados_RT!B111&amp;" ("&amp;ROUND(Dados_RT!C111,1)&amp;"%);"</f>
        <v>'Ign/Branco' foi de 149 (21,4%);</v>
      </c>
    </row>
    <row r="34" spans="3:12">
      <c r="C34" t="str">
        <f>CONCATENATE(" '"&amp;Dados_RT!A145&amp;"': dentre os valores válidos, predomínio da resposta '"&amp;Dados_RT!A146&amp;"' com "&amp;Dados_RT!B146&amp;" casos ("&amp;ROUND(Dados_RT!C146,1)&amp;"%).'"&amp;Dados_RT!A148&amp;" aparece com "&amp;Dados_RT!B148 &amp; " casos, equivalente a ")</f>
        <v xml:space="preserve"> 'Emissão de CAT': dentre os valores válidos, predomínio da resposta 'Não' com 404 casos (58,1%).'Sim aparece com 72 casos, equivalente a </v>
      </c>
    </row>
    <row r="35" spans="3:12">
      <c r="C35" t="str">
        <f>CONCATENATE("("&amp;ROUND(Dados_RT!C149,1)&amp;"); '"&amp;Dados_RT!A148&amp;"' com "&amp;Dados_RT!B148&amp;" casos ("&amp;ROUND(Dados_RT!C148,1)&amp;"%). '"&amp;Dados_RT!A147&amp;"' aparece com "&amp;Dados_RT!B147 &amp; " casos, equivalente a ("&amp;ROUND(Dados_RT!C147,1)&amp;"%);")</f>
        <v>(10,4); 'Sim' com 72 casos (10,4%). 'Ign/Branco' aparece com 147 casos, equivalente a (21,2%);</v>
      </c>
    </row>
    <row r="37" spans="3:12">
      <c r="C37" t="str">
        <f>CONCATENATE("'"&amp;Dados_RT!A125&amp;"': '"&amp;Dados_RT!A126&amp;"' com "&amp;Dados_RT!B127&amp;" casos ("&amp;ROUND(Dados_RT!C127,1)&amp;"%), '"&amp;Dados_RT!A127&amp;"' com "&amp;Dados_RT!B128)&amp;" ("&amp;ROUND(Dados_RT!C128,1)&amp;"%) e"</f>
        <v>'Situação Mercado Trabalho': 'Empregado registrado' com 76 casos (10,9%), 'Serv. Púb. Estatutário' com 47 (6,8%) e</v>
      </c>
    </row>
    <row r="38" spans="3:12">
      <c r="C38" t="str">
        <f>CONCATENATE(Dados_RT!A128&amp;" com "&amp;Dados_RT!B129&amp;" casos ("&amp;ROUND(Dados_RT!C129,1)&amp;"%) aparecem como as três primeiras situações mais frequentes no mercado de trabalho;")</f>
        <v>Autônomo com 40 casos (5,8%) aparecem como as três primeiras situações mais frequentes no mercado de trabalho;</v>
      </c>
    </row>
    <row r="40" spans="3:12" ht="18.75">
      <c r="C40" s="81" t="s">
        <v>4758</v>
      </c>
    </row>
    <row r="41" spans="3:12">
      <c r="D41" s="80" t="s">
        <v>4796</v>
      </c>
    </row>
    <row r="42" spans="3:12">
      <c r="D42" s="79"/>
    </row>
    <row r="43" spans="3:12">
      <c r="C43" t="str">
        <f>" Os 5 municipios de Notificação com a maior frequencia de casos são: "&amp;NGeo!$A$476&amp; " com " &amp;NGeo!$C$476&amp;" ("&amp;ROUND(NGeo!$D$476,1)&amp;"%); "&amp;NGeo!$A$477&amp; " com " &amp;NGeo!$C$477&amp;" ("&amp;ROUND(NGeo!$D$477,1)&amp;"%);"</f>
        <v xml:space="preserve"> Os 5 municipios de Notificação com a maior frequencia de casos são: Salvador com 310 (44,6%); Santo Antônio de Jesus com 52 (7,5%);</v>
      </c>
      <c r="J43" s="11"/>
    </row>
    <row r="44" spans="3:12">
      <c r="C44" t="str">
        <f>NGeo!$A$478&amp;" com "&amp;NGeo!$C$478&amp;" ("&amp;ROUND(NGeo!$D$478,1)&amp;"%); "&amp;NGeo!$A$479&amp;" com "&amp;NGeo!$C$479&amp;" ("&amp;ROUND(NGeo!$D$479,1)&amp;"%) e "&amp;NGeo!$A$480&amp;" com "&amp;NGeo!$C$480&amp;" ("&amp;ROUND(NGeo!$D$480,1)&amp;"%);"</f>
        <v>Feira de Santana com 24 (3,5%); Simões Filho com 23 (3,3%) e Jacobina com 23 (3,3%);</v>
      </c>
    </row>
    <row r="45" spans="3:12">
      <c r="J45" s="49"/>
      <c r="K45" s="49"/>
      <c r="L45" s="49"/>
    </row>
    <row r="46" spans="3:12">
      <c r="C46" t="str">
        <f>" Os 5 municipios de Residência com a maior frequencia de casos são: "&amp;NGeo!$F$476&amp; " com " &amp;NGeo!$H$476&amp;" ("&amp;ROUND(NGeo!$I$476,1)&amp;"%); "&amp;NGeo!$F$477&amp; " com " &amp;NGeo!$H$477&amp;" ("&amp;ROUND(NGeo!$I$477,1)&amp;"%);"</f>
        <v xml:space="preserve"> Os 5 municipios de Residência com a maior frequencia de casos são: Salvador com 311 (45,7%); Santo Antônio de Jesus com 44 (6,5%);</v>
      </c>
      <c r="J46" s="57"/>
      <c r="K46" s="57"/>
      <c r="L46" s="58"/>
    </row>
    <row r="47" spans="3:12">
      <c r="C47" t="str">
        <f>NGeo!$A$478&amp;" com "&amp;NGeo!$C$478&amp;" ("&amp;ROUND(NGeo!$D$478,1)&amp;"%); "&amp;NGeo!$A$479&amp;" com "&amp;NGeo!$C$479&amp;" ("&amp;ROUND(NGeo!$D$479,1)&amp;"%) e "&amp;NGeo!$A$480&amp;" com "&amp;NGeo!$C$480&amp;" ("&amp;ROUND(NGeo!$D$480,1)&amp;"%);"</f>
        <v>Feira de Santana com 24 (3,5%); Simões Filho com 23 (3,3%) e Jacobina com 23 (3,3%);</v>
      </c>
      <c r="J47" s="57"/>
      <c r="K47" s="57"/>
      <c r="L47" s="58"/>
    </row>
    <row r="48" spans="3:12">
      <c r="J48" s="57"/>
      <c r="K48" s="57"/>
      <c r="L48" s="58"/>
    </row>
    <row r="49" spans="3:12">
      <c r="C49" t="s">
        <v>4761</v>
      </c>
      <c r="J49" s="57"/>
      <c r="K49" s="57"/>
      <c r="L49" s="58"/>
    </row>
    <row r="50" spans="3:12">
      <c r="C50" t="s">
        <v>4760</v>
      </c>
      <c r="J50" s="57"/>
      <c r="K50" s="57"/>
      <c r="L50" s="58"/>
    </row>
    <row r="51" spans="3:12">
      <c r="J51" s="57"/>
      <c r="K51" s="57"/>
      <c r="L51" s="58"/>
    </row>
    <row r="52" spans="3:12">
      <c r="D52" s="80" t="s">
        <v>4797</v>
      </c>
      <c r="J52" s="57"/>
      <c r="K52" s="57"/>
      <c r="L52" s="58"/>
    </row>
    <row r="53" spans="3:12">
      <c r="J53" s="57"/>
      <c r="K53" s="57"/>
      <c r="L53" s="58"/>
    </row>
    <row r="54" spans="3:12">
      <c r="C54" t="str">
        <f>" As 5 Regiões de Saúde de Notificação com a maior frequencia de casos são: "&amp;Maps_NGeo!$B$53&amp; " com " &amp;Maps_NGeo!$C$53&amp;" ("&amp;ROUND(Maps_NGeo!$D$53,1)&amp;"%); "&amp;Maps_NGeo!$B$54&amp; " com " &amp;Maps_NGeo!$C$54&amp;" ("&amp;ROUND(Maps_NGeo!$D54,1)&amp;"%);"</f>
        <v xml:space="preserve"> As 5 Regiões de Saúde de Notificação com a maior frequencia de casos são: Salvador com 311 (44,7%); Jacobina com 95 (13,7%);</v>
      </c>
      <c r="J54" s="10"/>
      <c r="K54" s="62"/>
      <c r="L54" s="60"/>
    </row>
    <row r="55" spans="3:12">
      <c r="C55" t="str">
        <f>Maps_NGeo!$B$55&amp;" com "&amp;Maps_NGeo!$C$55&amp;" ("&amp;ROUND(Maps_NGeo!$D$55,1)&amp;"%); "&amp;Maps_NGeo!$B$56&amp;" com "&amp;Maps_NGeo!$C$56&amp;" ("&amp;ROUND(Maps_NGeo!$D56,1)&amp;"%) e "&amp;Maps_NGeo!$B$57&amp;" com "&amp;Maps_NGeo!$C$57&amp;" ("&amp;ROUND(Maps_NGeo!$D57,1)&amp;"%);"</f>
        <v>Santo Antônio de Jesus com 55 (7,9%); Itaberaba com 45 (6,5%) e Alagoinhas com 38 (5,5%);</v>
      </c>
      <c r="K55" s="1"/>
      <c r="L55" s="47"/>
    </row>
    <row r="56" spans="3:12">
      <c r="K56" s="1"/>
      <c r="L56" s="47"/>
    </row>
    <row r="57" spans="3:12">
      <c r="C57" t="str">
        <f>" As 5 Regiões de Saúde de Residência com a maior frequencia de casos são: "&amp;Maps_NGeo!$B$90&amp; " com " &amp;Maps_NGeo!$C$90&amp;" ("&amp;ROUND(Maps_NGeo!$D$90,1)&amp;"%); "&amp;Maps_NGeo!$B$91&amp; " com " &amp;Maps_NGeo!$C$91&amp;" ("&amp;ROUND(Maps_NGeo!$D91,1)&amp;"%);"</f>
        <v xml:space="preserve"> As 5 Regiões de Saúde de Residência com a maior frequencia de casos são: Salvador com 312 (45,8%); Jacobina com 95 (14%);</v>
      </c>
      <c r="K57" s="1"/>
      <c r="L57" s="47"/>
    </row>
    <row r="58" spans="3:12">
      <c r="C58" t="str">
        <f>Maps_NGeo!$B$92&amp;" com "&amp;Maps_NGeo!$C$92&amp;" ("&amp;ROUND(Maps_NGeo!$D$92,1)&amp;"%); "&amp;Maps_NGeo!$B$93&amp;" com "&amp;Maps_NGeo!$C$93&amp;" ("&amp;ROUND(Maps_NGeo!$D93,1)&amp;"%) e "&amp;Maps_NGeo!$B$94&amp;" com "&amp;Maps_NGeo!$C$94&amp;" ("&amp;ROUND(Maps_NGeo!$D94,1)&amp;"%);"</f>
        <v>Santo Antônio de Jesus com 52 (7,6%); Itaberaba com 45 (6,6%) e Alagoinhas com 37 (5,4%);</v>
      </c>
      <c r="K58" s="1"/>
      <c r="L58" s="47"/>
    </row>
    <row r="59" spans="3:12">
      <c r="K59" s="1"/>
      <c r="L59" s="47"/>
    </row>
    <row r="60" spans="3:12">
      <c r="K60" s="1"/>
      <c r="L60" s="47"/>
    </row>
    <row r="61" spans="3:12">
      <c r="D61" s="80" t="s">
        <v>4798</v>
      </c>
      <c r="K61" s="1"/>
      <c r="L61" s="47"/>
    </row>
    <row r="62" spans="3:12">
      <c r="K62" s="1"/>
      <c r="L62" s="47"/>
    </row>
    <row r="63" spans="3:12">
      <c r="C63" t="str">
        <f>" As 5 Macroregiões de Saúde de Notificação com a maior frequencia de casos são: "&amp;Maps_NGeo!$B$7&amp; " com " &amp;Maps_NGeo!$C$7&amp;" ("&amp;ROUND(Maps_NGeo!$D$7,1)&amp;"%); "&amp;Maps_NGeo!$B$8&amp; " com " &amp;Maps_NGeo!$C$8&amp;" ("&amp;ROUND(Maps_NGeo!$D8,1)&amp;"%);"</f>
        <v xml:space="preserve"> As 5 Macroregiões de Saúde de Notificação com a maior frequencia de casos são: Leste com 389 (56%); Centro-Norte com 95 (13,7%);</v>
      </c>
      <c r="J63" s="10"/>
      <c r="K63" s="62"/>
      <c r="L63" s="60"/>
    </row>
    <row r="64" spans="3:12">
      <c r="C64" t="str">
        <f>Maps_NGeo!$B$9&amp;" com "&amp;Maps_NGeo!$C$9&amp;" ("&amp;ROUND(Maps_NGeo!$D$9,1)&amp;"%); "&amp;Maps_NGeo!$B$10&amp;" com "&amp;Maps_NGeo!$C$10&amp;" ("&amp;ROUND(Maps_NGeo!$D10,1)&amp;"%) e "&amp;Maps_NGeo!$B$11&amp;" com "&amp;Maps_NGeo!$C$11&amp;" ("&amp;ROUND(Maps_NGeo!$D$11,1)&amp;"%);"</f>
        <v>Centro-Leste com 84 (12,1%); Nordeste com 38 (5,5%) e Oeste com 30 (4,3%);</v>
      </c>
      <c r="K64" s="1"/>
      <c r="L64" s="47"/>
    </row>
    <row r="65" spans="3:12">
      <c r="K65" s="1"/>
      <c r="L65" s="47"/>
    </row>
    <row r="66" spans="3:12">
      <c r="C66" t="str">
        <f>" As 5 Macroregiões de Saúde de Residência com a maior frequencia de casos são: "&amp;Maps_NGeo!$B31&amp; " com " &amp;Maps_NGeo!$C$31&amp;" ("&amp;ROUND(Maps_NGeo!$D$31,1)&amp;"%); "&amp;Maps_NGeo!$B$8&amp; " com " &amp;Maps_NGeo!$C$8&amp;" ("&amp;ROUND(Maps_NGeo!$D11,1)&amp;"%);"</f>
        <v xml:space="preserve"> As 5 Macroregiões de Saúde de Residência com a maior frequencia de casos são: Leste com 393 (57,7%); Centro-Norte com 95 (4,3%);</v>
      </c>
      <c r="K66" s="1"/>
      <c r="L66" s="47"/>
    </row>
    <row r="67" spans="3:12">
      <c r="C67" t="str">
        <f>Maps_NGeo!$B$9&amp;" com "&amp;Maps_NGeo!$C$9&amp;" ("&amp;ROUND(Maps_NGeo!$D$9,1)&amp;"%); "&amp;Maps_NGeo!$B$10&amp;" com "&amp;Maps_NGeo!$C$10&amp;" ("&amp;ROUND(Maps_NGeo!$D13,1)&amp;"%) e "&amp;Maps_NGeo!$B$11&amp;" com "&amp;Maps_NGeo!$C$11&amp;" ("&amp;ROUND(Maps_NGeo!$D$11,1)&amp;"%);"</f>
        <v>Centro-Leste com 84 (12,1%); Nordeste com 38 (3%) e Oeste com 30 (4,3%);</v>
      </c>
      <c r="K67" s="1"/>
      <c r="L67" s="47"/>
    </row>
    <row r="68" spans="3:12">
      <c r="K68" s="1"/>
      <c r="L68" s="47"/>
    </row>
    <row r="69" spans="3:12" ht="18.75">
      <c r="C69" s="96" t="s">
        <v>4801</v>
      </c>
      <c r="D69" s="96"/>
      <c r="E69" s="96"/>
      <c r="F69" s="82"/>
      <c r="G69" s="82"/>
      <c r="H69" s="82"/>
      <c r="I69" s="82"/>
    </row>
    <row r="70" spans="3:12">
      <c r="K70" s="1"/>
      <c r="L70" s="47"/>
    </row>
    <row r="71" spans="3:12">
      <c r="D71" s="80" t="s">
        <v>4839</v>
      </c>
    </row>
    <row r="72" spans="3:12">
      <c r="D72" s="80"/>
    </row>
    <row r="73" spans="3:12">
      <c r="C73" s="89" t="s">
        <v>4841</v>
      </c>
      <c r="D73" s="80"/>
    </row>
    <row r="74" spans="3:12">
      <c r="C74" s="89"/>
      <c r="D74" s="80"/>
    </row>
    <row r="75" spans="3:12">
      <c r="C75" t="str">
        <f>" Dentre as "&amp;CNAE_CBO_Outras!S4&amp;" 'Seções de Atividades Econômicas' disponíveis "&amp;CNAE_CBO_Outras!X4&amp;" estão representadas, sendo "&amp;CNAE_CBO_Outras!W4&amp;" no Sexo Masculino e "&amp;CNAE_CBO_Outras!V4&amp;" no Sexo Feminino;"</f>
        <v xml:space="preserve"> Dentre as 22 'Seções de Atividades Econômicas' disponíveis 9 estão representadas, sendo 8 no Sexo Masculino e 6 no Sexo Feminino;</v>
      </c>
    </row>
    <row r="76" spans="3:12">
      <c r="C76" t="str">
        <f>" Dentre as seções válidas, para ambos os sexos, as  mais frequentes são: "&amp;CNAE_CBO_SEXO_Ana!$A$6&amp;" com "&amp;CNAE_CBO_SEXO_Ana!$D$6&amp; " casos ("&amp;ROUND(CNAE_CBO_SEXO_Ana!$E$6,1)&amp;"%); " &amp;CNAE_CBO_SEXO_Ana!$A$7</f>
        <v xml:space="preserve"> Dentre as seções válidas, para ambos os sexos, as  mais frequentes são: Educação com 230 casos (33,1%); Saúde humana e serviços sociais</v>
      </c>
    </row>
    <row r="77" spans="3:12">
      <c r="C77" t="str">
        <f>" com "&amp;CNAE_CBO_SEXO_Ana!$D$7&amp;" ("&amp;ROUND(CNAE_CBO_SEXO_Ana!$E$7,1)&amp;"%); " &amp;  CNAE_CBO_SEXO_Ana!$A$8&amp;" com "&amp;CNAE_CBO_SEXO_Ana!$D$8&amp; " ("&amp;ROUND(CNAE_CBO_SEXO_Ana!$E$8,1)&amp;"%); " &amp;CNAE_CBO_SEXO_Ana!$A$9&amp;" com "&amp;CNAE_CBO_SEXO_Ana!$D$9&amp;" ("&amp;ROUND(CNAE_CBO_SEXO_Ana!$E$9,1)&amp;"%);"</f>
        <v xml:space="preserve"> com 37 (5,3%); Comércio, reparação veículos automotores, motoci com 22 (3,2%); Atividades profissionais, científicas e técnicas com 19 (2,7%);</v>
      </c>
    </row>
    <row r="78" spans="3:12">
      <c r="C78" s="78" t="str">
        <f>" Chama a atenção o elevado número e percentual de casos com a Seção CNAE "&amp;CNAE_CBO_SEXO_Ana!$A$5&amp;" , "&amp;CNAE_CBO_SEXO_Ana!D5&amp; " ("&amp;ROUND(CNAE_CBO_SEXO_Ana!$E$5,1)&amp;"%);"</f>
        <v xml:space="preserve"> Chama a atenção o elevado número e percentual de casos com a Seção CNAE Ignorada , 379 (54,5%);</v>
      </c>
    </row>
    <row r="79" spans="3:12">
      <c r="C79" s="78"/>
      <c r="G79" s="31"/>
      <c r="H79" s="31"/>
      <c r="I79" s="31"/>
      <c r="J79" s="31"/>
    </row>
    <row r="80" spans="3:12">
      <c r="C80" t="str">
        <f>" Dentre as seções válidas, para o 'Sexo Masculino', as  mais frequentes são: "&amp;CNAE_CBO_SEXO_Ana!$G$6&amp;" com "&amp;CNAE_CBO_SEXO_Ana!$H$6&amp; " casos ("&amp;ROUND(CNAE_CBO_SEXO_Ana!$I$6,1)&amp;"%); "</f>
        <v xml:space="preserve"> Dentre as seções válidas, para o 'Sexo Masculino', as  mais frequentes são: Educação com 62 casos (25,3%); </v>
      </c>
      <c r="H80" s="47"/>
      <c r="J80" s="47"/>
    </row>
    <row r="81" spans="3:10">
      <c r="C81" t="str">
        <f>CNAE_CBO_SEXO_Ana!$G$7&amp;" com "&amp;CNAE_CBO_SEXO_Ana!$H$7&amp;" ("&amp;ROUND(CNAE_CBO_SEXO_Ana!$I$7,1)&amp;"%); " &amp;  CNAE_CBO_SEXO_Ana!$G$8&amp;" com "&amp;CNAE_CBO_SEXO_Ana!$H$8&amp; " ("&amp;ROUND(CNAE_CBO_SEXO_Ana!$I$8,1)&amp;"%); "</f>
        <v xml:space="preserve">Saúde humana e serviços sociais com 21 (8,6%); Comércio, reparação veículos automotores, motoci com 12 (4,9%); </v>
      </c>
      <c r="H81" s="47"/>
      <c r="J81" s="47"/>
    </row>
    <row r="82" spans="3:10">
      <c r="C82" s="78" t="str">
        <f>CNAE_CBO_SEXO_Ana!$G$10&amp;" com "&amp;CNAE_CBO_SEXO_Ana!$H$9&amp;" ("&amp;ROUND(CNAE_CBO_SEXO_Ana!$I$9,1)&amp;"%); Chama a atenção o elevado número e percentual de casos com a Seção "</f>
        <v xml:space="preserve">Atividades profissionais, científicas e técnicas com 5 (2%); Chama a atenção o elevado número e percentual de casos com a Seção </v>
      </c>
      <c r="H82" s="47"/>
      <c r="J82" s="47"/>
    </row>
    <row r="83" spans="3:10">
      <c r="C83" s="78" t="str">
        <f>"CNAE "&amp; CNAE_CBO_SEXO_Ana!$G$5&amp;" , "&amp;CNAE_CBO_SEXO_Ana!H6&amp; " ("&amp;ROUND(CNAE_CBO_SEXO_Ana!$I$5,1)&amp;"%);"</f>
        <v>CNAE Ignorada , 62 (57,6%);</v>
      </c>
      <c r="H83" s="47"/>
      <c r="J83" s="47"/>
    </row>
    <row r="84" spans="3:10">
      <c r="C84" s="78"/>
      <c r="H84" s="47"/>
      <c r="J84" s="47"/>
    </row>
    <row r="85" spans="3:10">
      <c r="C85" t="str">
        <f>" Dentre as seções válidas, para o 'Sexo Feminino', as  mais frequentes são: "&amp;CNAE_CBO_SEXO_Ana!$K$6&amp;" com "&amp;CNAE_CBO_SEXO_Ana!$L$6&amp; " casos ("&amp;ROUND(CNAE_CBO_SEXO_Ana!$M$6,1)&amp;"%); " &amp;CNAE_CBO_SEXO_Ana!$K$7</f>
        <v xml:space="preserve"> Dentre as seções válidas, para o 'Sexo Feminino', as  mais frequentes são: Educação com 168 casos (37,3%); Saúde humana e serviços sociais</v>
      </c>
      <c r="H85" s="47"/>
      <c r="J85" s="47"/>
    </row>
    <row r="86" spans="3:10">
      <c r="C86" t="str">
        <f>" com "&amp;CNAE_CBO_SEXO_Ana!$L$7&amp;" ("&amp;ROUND(CNAE_CBO_SEXO_Ana!$M$7,1)&amp;"%); " &amp;  CNAE_CBO_SEXO_Ana!$K$8&amp;" com "&amp;CNAE_CBO_SEXO_Ana!$L$8&amp; " ("&amp;ROUND(CNAE_CBO_SEXO_Ana!$M$8,1)&amp;"%);  Chama a atenção o elevado número e percentual de casos "</f>
        <v xml:space="preserve"> com 25 (5,6%); Atividades profissionais, científicas e técnicas com 15 (3,3%);  Chama a atenção o elevado número e percentual de casos </v>
      </c>
      <c r="H86" s="47"/>
      <c r="J86" s="47"/>
    </row>
    <row r="87" spans="3:10">
      <c r="C87" s="78" t="str">
        <f>" a Seção CNAE "&amp;CNAE_CBO_SEXO_Ana!$K$5&amp;", "&amp;CNAE_CBO_SEXO_Ana!L5&amp; " ("&amp;ROUND(CNAE_CBO_SEXO_Ana!$M$5,1)&amp;"%). Na planilha 'CNAE_CBO_Sexo' se encontram dados mais detalhados;"</f>
        <v xml:space="preserve"> a Seção CNAE Ignorada, 238 (52,9%). Na planilha 'CNAE_CBO_Sexo' se encontram dados mais detalhados;</v>
      </c>
      <c r="H87" s="47"/>
      <c r="J87" s="47"/>
    </row>
    <row r="88" spans="3:10">
      <c r="C88" s="78"/>
      <c r="H88" s="47"/>
      <c r="J88" s="47"/>
    </row>
    <row r="89" spans="3:10">
      <c r="C89" s="90" t="s">
        <v>4843</v>
      </c>
      <c r="H89" s="47"/>
      <c r="J89" s="47"/>
    </row>
    <row r="90" spans="3:10">
      <c r="C90" s="78"/>
      <c r="H90" s="47"/>
      <c r="J90" s="47"/>
    </row>
    <row r="91" spans="3:10">
      <c r="C91" t="str">
        <f>" Dentre as "&amp;CNAE_CBO_Outras!$S$36&amp;" 'Classes de Atividades Econômicas' disponíveis na versão atual do SINAN NET, 673 pertencem à CNAE2.2 e os demais"</f>
        <v xml:space="preserve"> Dentre as 1085 'Classes de Atividades Econômicas' disponíveis na versão atual do SINAN NET, 673 pertencem à CNAE2.2 e os demais</v>
      </c>
      <c r="H91" s="47"/>
      <c r="J91" s="47"/>
    </row>
    <row r="92" spans="3:10">
      <c r="C92" t="str">
        <f>" códigos(411) à  versões anteriores. No Tabnet foi incluida 01 categoria denominada ""Não Informada/Não se Aplica"" para os valores "</f>
        <v xml:space="preserve"> códigos(411) à  versões anteriores. No Tabnet foi incluida 01 categoria denominada "Não Informada/Não se Aplica" para os valores </v>
      </c>
      <c r="H92" s="47"/>
      <c r="J92" s="47"/>
    </row>
    <row r="93" spans="3:10">
      <c r="C93" t="str">
        <f>" em ""branco"" (CNAE_CBO_Sexo );  Para ambos os sexos, " &amp;CNAE_CBO_Outras!$X$36&amp;" 'classes' estão representadas, sendo "&amp;CNAE_CBO_Outras!$V$36&amp;" no Sexo Masculino e "&amp;CNAE_CBO_Outras!$W$36&amp;" no Sexo Feminino;"</f>
        <v xml:space="preserve"> em "branco" (CNAE_CBO_Sexo );  Para ambos os sexos, 19 'classes' estão representadas, sendo 13 no Sexo Masculino e 14 no Sexo Feminino;</v>
      </c>
      <c r="H93" s="47"/>
      <c r="J93" s="47"/>
    </row>
    <row r="94" spans="3:10">
      <c r="H94" s="47"/>
      <c r="J94" s="47"/>
    </row>
    <row r="95" spans="3:10">
      <c r="C95" t="str">
        <f>" Para ambos os sexos, as 'classes' com maior frequencia são: "&amp;CNAE_CBO_SEXO_Ana!$A$24&amp;" com "&amp;CNAE_CBO_SEXO_Ana!$D$24&amp;" casos ("&amp;ROUND(CNAE_CBO_SEXO_Ana!$E$24,1)&amp;"%); "</f>
        <v xml:space="preserve"> Para ambos os sexos, as 'classes' com maior frequencia são: ATIVIDADES DE ATENDIMENTO HOSPITALAR com 197 casos (28,3%); </v>
      </c>
      <c r="H95" s="47"/>
      <c r="J95" s="47"/>
    </row>
    <row r="96" spans="3:10">
      <c r="C96" t="str">
        <f>" "&amp;CNAE_CBO_SEXO_Ana!$A$25&amp;" com "&amp;CNAE_CBO_SEXO_Ana!$D$25&amp;" ("&amp;ROUND(CNAE_CBO_SEXO_Ana!$E$25,1)&amp;"%); "&amp;CNAE_CBO_SEXO_Ana!$A$26</f>
        <v xml:space="preserve"> ATIVIDADES DE ATENDIMENTO A URGENCIAS E EMERGENCIAS com 29 (4,2%); ATIVIDADES DE APOIO A GESTAO DE SAUDE</v>
      </c>
      <c r="H96" s="47"/>
      <c r="J96" s="47"/>
    </row>
    <row r="97" spans="3:10">
      <c r="C97" t="str">
        <f xml:space="preserve"> " com "&amp;CNAE_CBO_SEXO_Ana!$D$26&amp; " casos ("&amp; ROUND(CNAE_CBO_SEXO_Ana!$E$26,1)&amp;"%), refletindo uma concentração de casos entre trabalhadores vinculados à serviços de saúde;"</f>
        <v xml:space="preserve"> com 24 casos (3,5%), refletindo uma concentração de casos entre trabalhadores vinculados à serviços de saúde;</v>
      </c>
      <c r="H97" s="47"/>
      <c r="J97" s="47"/>
    </row>
    <row r="98" spans="3:10">
      <c r="C98" s="78"/>
      <c r="H98" s="47"/>
      <c r="J98" s="47"/>
    </row>
    <row r="99" spans="3:10">
      <c r="C99" t="str">
        <f>" Para o Sexo Masculino, dentre as classes CNAE válidas, destacam-se: "&amp;CNAE_CBO_SEXO_Ana!$G$24&amp;" com "&amp;CNAE_CBO_SEXO_Ana!$H$24&amp;" casos ("&amp;ROUND(CNAE_CBO_SEXO_Ana!$I$24,1)&amp;"%); "</f>
        <v xml:space="preserve"> Para o Sexo Masculino, dentre as classes CNAE válidas, destacam-se: ATIVIDADES DE ATENDIMENTO HOSPITALAR com 53 casos (21,6%); </v>
      </c>
      <c r="H99" s="47"/>
      <c r="J99" s="47"/>
    </row>
    <row r="100" spans="3:10">
      <c r="C100" t="str">
        <f>" "&amp;CNAE_CBO_SEXO_Ana!$G$25&amp;" com "&amp;CNAE_CBO_SEXO_Ana!$H$25&amp;" casos ("&amp;ROUND(CNAE_CBO_SEXO_Ana!$I$25,1)&amp;"%); "&amp;CNAE_CBO_SEXO_Ana!$G$26&amp;","</f>
        <v xml:space="preserve"> OUTRAS OBRAS DE INSTALACOES com 20 casos (8,2%); ATIVIDADES DE ATENDIMENTO A URGENCIAS E EMERGENCIAS,</v>
      </c>
      <c r="H100" s="47"/>
      <c r="J100" s="47"/>
    </row>
    <row r="101" spans="3:10">
      <c r="C101" t="str">
        <f>" "&amp;CNAE_CBO_SEXO_Ana!$G$27&amp;" e "&amp;CNAE_CBO_SEXO_Ana!$G$28&amp;", "</f>
        <v xml:space="preserve"> ATIVIDADES DE APOIO A GESTAO DE SAUDE e ATIVIDADES DE ATENCAO AMBULATORIAL EXECUTADAS POR MEDICOS E ODONTOLOGOS, </v>
      </c>
      <c r="H101" s="47"/>
      <c r="J101" s="47"/>
    </row>
    <row r="102" spans="3:10">
      <c r="C102" t="str">
        <f>" estas 3 últimas classes da CNAE com  "&amp;CNAE_CBO_SEXO_Ana!$H$28&amp; " casos cada, o que corresponde a "&amp; ROUND(CNAE_CBO_SEXO_Ana!$I$28,1)&amp;"% dos casos registrados no Sexo Masculino. "</f>
        <v xml:space="preserve"> estas 3 últimas classes da CNAE com  6 casos cada, o que corresponde a 2,4% dos casos registrados no Sexo Masculino. </v>
      </c>
      <c r="H102" s="47"/>
      <c r="J102" s="47"/>
    </row>
    <row r="103" spans="3:10">
      <c r="C103" s="78"/>
      <c r="H103" s="47"/>
      <c r="J103" s="47"/>
    </row>
    <row r="104" spans="3:10">
      <c r="C104" s="78" t="str">
        <f>" Para o Sexo Feminino, dentre as Ocupações válidas, destacam-se: "&amp;CNAE_CBO_SEXO_Ana!$K$24&amp;" com "&amp;CNAE_CBO_SEXO_Ana!$L$24&amp;" casos ("&amp;ROUND(CNAE_CBO_SEXO_Ana!$M$24,1)&amp;"%); "</f>
        <v xml:space="preserve"> Para o Sexo Feminino, dentre as Ocupações válidas, destacam-se: ATIVIDADES DE ATENDIMENTO HOSPITALAR com 144 casos (32%); </v>
      </c>
      <c r="D104" s="78"/>
      <c r="E104" s="78"/>
      <c r="F104" s="78"/>
      <c r="G104" s="78"/>
      <c r="H104" s="91"/>
      <c r="I104" s="78"/>
      <c r="J104" s="47"/>
    </row>
    <row r="105" spans="3:10">
      <c r="C105" s="78" t="str">
        <f>" "&amp;CNAE_CBO_SEXO_Ana!$K$25&amp;" com "&amp;CNAE_CBO_SEXO_Ana!$L$25&amp;" casos ("&amp;ROUND(CNAE_CBO_SEXO_Ana!$M$25,1)&amp;"%); "&amp;CNAE_CBO_SEXO_Ana!$K$26&amp;","</f>
        <v xml:space="preserve"> ATIVIDADES DE ATENDIMENTO A URGENCIAS E EMERGENCIAS com 23 casos (5,1%); ATIVIDADES DE APOIO A GESTAO DE SAUDE,</v>
      </c>
      <c r="D105" s="78"/>
      <c r="E105" s="78"/>
      <c r="F105" s="78"/>
      <c r="G105" s="78"/>
      <c r="H105" s="91"/>
      <c r="I105" s="78"/>
      <c r="J105" s="47"/>
    </row>
    <row r="106" spans="3:10">
      <c r="C106" s="78" t="str">
        <f>" "&amp;CNAE_CBO_SEXO_Ana!$G$27&amp;" e "&amp;CNAE_CBO_SEXO_Ana!$G$28&amp;", "</f>
        <v xml:space="preserve"> ATIVIDADES DE APOIO A GESTAO DE SAUDE e ATIVIDADES DE ATENCAO AMBULATORIAL EXECUTADAS POR MEDICOS E ODONTOLOGOS, </v>
      </c>
      <c r="D106" s="78"/>
      <c r="E106" s="78"/>
      <c r="F106" s="78"/>
      <c r="G106" s="78"/>
      <c r="H106" s="91"/>
      <c r="I106" s="78"/>
      <c r="J106" s="47"/>
    </row>
    <row r="107" spans="3:10">
      <c r="C107" s="78" t="str">
        <f>" estas 3 últimas classes da CNAE com  "&amp;CNAE_CBO_SEXO_Ana!$H$28&amp; " casos cada, o que corresponde a "&amp; ROUND(CNAE_CBO_SEXO_Ana!$I$28,1)&amp;"% dos casos registrados no Sexo Masculino. "</f>
        <v xml:space="preserve"> estas 3 últimas classes da CNAE com  6 casos cada, o que corresponde a 2,4% dos casos registrados no Sexo Masculino. </v>
      </c>
      <c r="D107" s="78"/>
      <c r="E107" s="78"/>
      <c r="F107" s="78"/>
      <c r="G107" s="78"/>
      <c r="H107" s="91"/>
      <c r="I107" s="78"/>
      <c r="J107" s="47"/>
    </row>
    <row r="108" spans="3:10">
      <c r="D108" s="80"/>
      <c r="H108" s="47"/>
      <c r="J108" s="47"/>
    </row>
    <row r="109" spans="3:10">
      <c r="D109" s="80" t="s">
        <v>4840</v>
      </c>
      <c r="H109" s="47"/>
      <c r="J109" s="47"/>
    </row>
    <row r="110" spans="3:10">
      <c r="H110" s="47"/>
      <c r="J110" s="47"/>
    </row>
    <row r="111" spans="3:10">
      <c r="C111" s="89" t="s">
        <v>4842</v>
      </c>
      <c r="H111" s="47"/>
      <c r="J111" s="47"/>
    </row>
    <row r="112" spans="3:10">
      <c r="C112" s="89"/>
      <c r="H112" s="47"/>
      <c r="J112" s="47"/>
    </row>
    <row r="113" spans="3:14">
      <c r="C113" t="str">
        <f>" Dentre os "&amp;CNAE_CBO_Outras!B4&amp;" 'Grandes Grupos Ocupacionais' disponíveis "&amp;CNAE_CBO_Outras!G4&amp;" estão representados, sendo "&amp;CNAE_CBO_Outras!E4&amp;" no Sexo Masculino e "&amp;CNAE_CBO_Outras!F4&amp;" no Sexo Feminino;"</f>
        <v xml:space="preserve"> Dentre os 19 'Grandes Grupos Ocupacionais' disponíveis 14 estão representados, sendo 14 no Sexo Masculino e 9 no Sexo Feminino;</v>
      </c>
      <c r="H113" s="47"/>
      <c r="J113" s="47"/>
      <c r="K113" s="72"/>
    </row>
    <row r="114" spans="3:14">
      <c r="C114" t="str">
        <f>" Para ambos os sexos, os  mais frequentes são: "&amp;CNAE_CBO_SEXO_Ana!A50&amp;" com "&amp;CNAE_CBO_SEXO_Ana!D51&amp; " casos ("&amp;ROUND(CNAE_CBO_SEXO_Ana!E50,1)&amp;"%); " &amp;CNAE_CBO_SEXO_Ana!A51</f>
        <v xml:space="preserve"> Para ambos os sexos, os  mais frequentes são: Profissionais das ciências e das artes com 198 casos (33,7%); Técnicos de nível médio</v>
      </c>
      <c r="N114" s="72"/>
    </row>
    <row r="115" spans="3:14">
      <c r="C115" t="str">
        <f>" com "&amp;CNAE_CBO_SEXO_Ana!D52&amp;" ("&amp;ROUND(CNAE_CBO_SEXO_Ana!E52,1)&amp;"%); " &amp;  CNAE_CBO_SEXO_Ana!A52&amp;" com "&amp;CNAE_CBO_SEXO_Ana!D52&amp; " ("&amp;ROUND(CNAE_CBO_SEXO_Ana!E52,1)&amp;"%); " &amp;CNAE_CBO_SEXO_Ana!A53&amp;" com "&amp;CNAE_CBO_SEXO_Ana!D53&amp;" ("&amp;ROUND(CNAE_CBO_SEXO_Ana!E53,1)&amp;"%);"</f>
        <v xml:space="preserve"> com 101 (14,5%); Trabs dos serviços, vendedores do comércio com 101 (14,5%); Trabalhadores de serviços administrativos com 56 (8,1%);</v>
      </c>
      <c r="N115" s="72"/>
    </row>
    <row r="116" spans="3:14">
      <c r="C116" s="78" t="str">
        <f>CNAE_CBO_SEXO_Ana!A54&amp;" com "&amp;CNAE_CBO_SEXO_Ana!D54&amp; " ("&amp;ROUND(CNAE_CBO_SEXO_Ana!E54,1)&amp;"%); 'Grande Grupo Ocupacional Sem Informação' é representado por " &amp;CNAE_CBO_SEXO_Ana!B55+CNAE_CBO_SEXO_Ana!B57+CNAE_CBO_SEXO_Ana!B63&amp;" casos  ("&amp;ROUND(CNAE_CBO_SEXO_Ana!E55+CNAE_CBO_SEXO_Ana!E57+CNAE_CBO_SEXO_Ana!E63,1)&amp;"%);"</f>
        <v>Trabs da produção de bens e serviços(I) com 45 (6,5%); 'Grande Grupo Ocupacional Sem Informação' é representado por 22 casos  (5,5%);</v>
      </c>
      <c r="N116" s="72"/>
    </row>
    <row r="117" spans="3:14">
      <c r="N117" s="72"/>
    </row>
    <row r="118" spans="3:14">
      <c r="C118" t="str">
        <f>" Dentre os Grandes Grupos Ocupacionais válidos, para o 'Sexo Masculino', os  mais frequentes são: "&amp;CNAE_CBO_SEXO_Ana!$G$50</f>
        <v xml:space="preserve"> Dentre os Grandes Grupos Ocupacionais válidos, para o 'Sexo Masculino', os  mais frequentes são: Profissionais das ciências e das artes</v>
      </c>
    </row>
    <row r="119" spans="3:14">
      <c r="C119" t="str">
        <f>" com "&amp;CNAE_CBO_SEXO_Ana!$H$50&amp; " casos ("&amp;ROUND(CNAE_CBO_SEXO_Ana!$I$50,1)&amp;"%); "&amp;CNAE_CBO_SEXO_Ana!$G$51&amp;" com "&amp;CNAE_CBO_SEXO_Ana!$H$51&amp;" ("&amp;ROUND(CNAE_CBO_SEXO_Ana!$I$51,1)&amp;"%); " &amp;  CNAE_CBO_SEXO_Ana!$G$52</f>
        <v xml:space="preserve"> com 77 casos (31,4%); Trabalhadores da produção de bens e serviços(I) com 45 (18,4%); Trabalhadores dos serviços, vendedores do comér</v>
      </c>
    </row>
    <row r="120" spans="3:14">
      <c r="C120" s="78" t="str">
        <f>" com "&amp;CNAE_CBO_SEXO_Ana!$H$52&amp; " ("&amp;ROUND(CNAE_CBO_SEXO_Ana!$I$52,1)&amp;"%); "&amp;CNAE_CBO_SEXO_Ana!$G$53&amp;" com "&amp;CNAE_CBO_SEXO_Ana!$H$53&amp;" ("&amp;ROUND(CNAE_CBO_SEXO_Ana!$I$53,1)&amp;"%); A resposta 'Sem Informação' é representada por "&amp;CNAE_CBO_SEXO_Ana!$H$54+CNAE_CBO_SEXO_Ana!H58+CNAE_CBO_SEXO_Ana!H63 &amp; " ("&amp;ROUND(CNAE_CBO_SEXO_Ana!$I$54+CNAE_CBO_SEXO_Ana!I58+CNAE_CBO_SEXO_Ana!I63,1)&amp;"%);"</f>
        <v xml:space="preserve"> com 35 (14,3%); Técnicos de nível médio com 32 (13,1%); A resposta 'Sem Informação' é representada por 22 (9%);</v>
      </c>
    </row>
    <row r="121" spans="3:14">
      <c r="C121" s="78"/>
    </row>
    <row r="122" spans="3:14">
      <c r="C122" t="str">
        <f>" Dentre os Grandes Grupos Ocupacionais válidos, para o 'Sexo Feminino', os  mais frequentes são: "&amp;CNAE_CBO_SEXO_Ana!$K$50&amp;" com "</f>
        <v xml:space="preserve"> Dentre os Grandes Grupos Ocupacionais válidos, para o 'Sexo Feminino', os  mais frequentes são: Técnicos de nível médio com </v>
      </c>
    </row>
    <row r="123" spans="3:14">
      <c r="C123" t="str">
        <f>CNAE_CBO_SEXO_Ana!$L$50&amp; " casos ("&amp;ROUND(CNAE_CBO_SEXO_Ana!$M$50,1)&amp;"%); "&amp;CNAE_CBO_SEXO_Ana!$K$51&amp;" com "&amp;CNAE_CBO_SEXO_Ana!$L$51&amp;" ("&amp;ROUND(CNAE_CBO_SEXO_Ana!$M$51,1)&amp;"%); " &amp;  CNAE_CBO_SEXO_Ana!$K$52&amp; " com"</f>
        <v>166 casos (36,9%); Profissionais das ciências e das artes com 157 (34,9%); Trabalhadores dos serviços, vendedores do comér com</v>
      </c>
    </row>
    <row r="124" spans="3:14">
      <c r="C124" s="78" t="str">
        <f>" com "&amp;CNAE_CBO_SEXO_Ana!$L$52&amp; " casos ("&amp;ROUND(CNAE_CBO_SEXO_Ana!$M$52,1)&amp;"%); "&amp;CNAE_CBO_SEXO_Ana!$K$53&amp;" com "&amp;CNAE_CBO_SEXO_Ana!$L$53&amp;" casos ("&amp;ROUND(CNAE_CBO_SEXO_Ana!$M$53,1)&amp;"%); A resposta 'Sem Informação' é representada "</f>
        <v xml:space="preserve"> com 66 casos (14,7%); Trabalhadores de serviços administrativos com 42 casos (9,3%); A resposta 'Sem Informação' é representada </v>
      </c>
    </row>
    <row r="125" spans="3:14">
      <c r="C125" s="78" t="str">
        <f>" por "&amp;CNAE_CBO_SEXO_Ana!$H$54+CNAE_CBO_SEXO_Ana!H63+CNAE_CBO_SEXO_Ana!H68 &amp; " ("&amp;ROUND(CNAE_CBO_SEXO_Ana!$I$54+CNAE_CBO_SEXO_Ana!I63+CNAE_CBO_SEXO_Ana!I68,1)&amp;"%). Na planilha 'CNAE_CBO_Sexo' se encontram dados mais detalhados."</f>
        <v xml:space="preserve"> por 18 (7,3%). Na planilha 'CNAE_CBO_Sexo' se encontram dados mais detalhados.</v>
      </c>
    </row>
    <row r="126" spans="3:14">
      <c r="N126" s="72"/>
    </row>
    <row r="128" spans="3:14">
      <c r="C128" s="90" t="s">
        <v>5005</v>
      </c>
    </row>
    <row r="129" spans="3:3">
      <c r="C129" s="78"/>
    </row>
    <row r="130" spans="3:3">
      <c r="C130" t="str">
        <f>" Dentre as "&amp;CNAE_CBO_Outras!$B$36&amp;" 'Ocupações' disponíveis na versão atual do SINAN NET foram incluidos 8 códigos/ocupações: 3 para ocupações ""ignoradas"" "</f>
        <v xml:space="preserve"> Dentre as 2599 'Ocupações' disponíveis na versão atual do SINAN NET foram incluidos 8 códigos/ocupações: 3 para ocupações "ignoradas" </v>
      </c>
    </row>
    <row r="131" spans="3:3">
      <c r="C131" t="str">
        <f>" e 5 outras que o NISAT denominou ""Ocupações especiais""; "&amp;CNAE_CBO_Outras!$G$36&amp;" estão representadas nesta série, sendo "&amp;CNAE_CBO_Outras!$E$36&amp;" no Sexo Masculino e "</f>
        <v xml:space="preserve"> e 5 outras que o NISAT denominou "Ocupações especiais"; 145 estão representadas nesta série, sendo 100 no Sexo Masculino e </v>
      </c>
    </row>
    <row r="132" spans="3:3">
      <c r="C132" t="str">
        <f xml:space="preserve"> " "&amp;CNAE_CBO_Outras!$F$36&amp;" no Sexo Feminino;"</f>
        <v xml:space="preserve"> 80 no Sexo Feminino;</v>
      </c>
    </row>
    <row r="134" spans="3:3">
      <c r="C134" t="str">
        <f>" Para ambos os sexos, as Ocupações com maior frequencia são: "&amp;CNAE_CBO_SEXO_Ana!$A$73&amp;" com "&amp;CNAE_CBO_SEXO_Ana!$D$73&amp;" casos ("&amp;ROUND(CNAE_CBO_SEXO_Ana!$E$73,1)&amp;"%); "</f>
        <v xml:space="preserve"> Para ambos os sexos, as Ocupações com maior frequencia são: TECNICO DE ENFERMAGEM com 161 casos (23,2%); </v>
      </c>
    </row>
    <row r="135" spans="3:3">
      <c r="C135" t="str">
        <f>" "&amp;CNAE_CBO_SEXO_Ana!$A$74&amp;" com "&amp;CNAE_CBO_SEXO_Ana!$D$74&amp;" ("&amp;ROUND(CNAE_CBO_SEXO_Ana!$E$74,1)&amp;"%); "&amp;CNAE_CBO_SEXO_Ana!$A$77&amp;" com "&amp;CNAE_CBO_SEXO_Ana!$D$77&amp;" casos ("&amp;ROUND(CNAE_CBO_SEXO_Ana!$E$77,1)&amp;"%); "&amp;CNAE_CBO_SEXO_Ana!$A$78&amp;" "&amp;CNAE_CBO_SEXO_Ana!$D$78&amp;" casos ("&amp;ROUND(CNAE_CBO_SEXO_Ana!$E$78,1)&amp;"%), além de outras ocupações "</f>
        <v xml:space="preserve"> ENFERMEIRO com 115 (16,5%); FAXINEIRO com 14 casos (2%); MEDICO GENERALISTA 13 casos (1,9%), além de outras ocupações </v>
      </c>
    </row>
    <row r="136" spans="3:3">
      <c r="C136" t="str">
        <f>" como "&amp;CNAE_CBO_SEXO_Ana!$A$78&amp;", "&amp;CNAE_CBO_SEXO_Ana!$A$79&amp;", "&amp;CNAE_CBO_SEXO_Ana!$A$80&amp;" que identificam profissionais de saúde, com percentual menor que 2%;"</f>
        <v xml:space="preserve"> como MEDICO GENERALISTA, MEDICO CLINICO, FISIOTERAPEUTA que identificam profissionais de saúde, com percentual menor que 2%;</v>
      </c>
    </row>
    <row r="137" spans="3:3">
      <c r="C137" s="78"/>
    </row>
    <row r="138" spans="3:3">
      <c r="C138" t="str">
        <f>" Para o Sexo Masculino, além das Ocupações já referidas (exceto Fisioterapia), aparecem as ocupações de: "&amp;CNAE_CBO_SEXO_Ana!$G$79&amp;","</f>
        <v xml:space="preserve"> Para o Sexo Masculino, além das Ocupações já referidas (exceto Fisioterapia), aparecem as ocupações de: MOTORISTA DE FURGAO OU VEICULO SIMILAR,</v>
      </c>
    </row>
    <row r="139" spans="3:3">
      <c r="C139" t="str">
        <f>CNAE_CBO_SEXO_Ana!$G$80&amp;" e "&amp;CNAE_CBO_SEXO_Ana!$G$81&amp;" com percentual  igual oumaior que 2%;"</f>
        <v>SERVENTE DE OBRAS e ACOUGUEIRO com percentual  igual oumaior que 2%;</v>
      </c>
    </row>
    <row r="141" spans="3:3">
      <c r="C141" t="str">
        <f>" Para o Sexo Feminino, além das Ocupações já referidas para ambos os sexos (exceto Médico Clínico), aparecem as ocupações de: "</f>
        <v xml:space="preserve"> Para o Sexo Feminino, além das Ocupações já referidas para ambos os sexos (exceto Médico Clínico), aparecem as ocupações de: </v>
      </c>
    </row>
    <row r="142" spans="3:3">
      <c r="C142" t="str">
        <f>CNAE_CBO_SEXO_Ana!$K$77&amp;", "&amp;CNAE_CBO_SEXO_Ana!$G$78&amp;" e "&amp;CNAE_CBO_SEXO_Ana!$K$79&amp;" com percentual igual ou maior que 2%;"</f>
        <v>AUXILIAR DE ENFERMAGEM, ATENDENTE DE ENFERMAGEM e AGENTE COMUNITARIO DE SAUDE com percentual igual ou maior que 2%;</v>
      </c>
    </row>
    <row r="144" spans="3:3">
      <c r="C144" t="s">
        <v>5006</v>
      </c>
    </row>
    <row r="145" spans="3:3">
      <c r="C145" t="s">
        <v>5007</v>
      </c>
    </row>
  </sheetData>
  <mergeCells count="5">
    <mergeCell ref="C2:I2"/>
    <mergeCell ref="C9:I9"/>
    <mergeCell ref="C5:G5"/>
    <mergeCell ref="C4:H4"/>
    <mergeCell ref="C69:E69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Plan16"/>
  <dimension ref="B2:J656"/>
  <sheetViews>
    <sheetView showGridLines="0" showRowColHeaders="0" topLeftCell="A28" workbookViewId="0">
      <selection activeCell="C48" sqref="C48"/>
    </sheetView>
  </sheetViews>
  <sheetFormatPr defaultRowHeight="15.75"/>
  <cols>
    <col min="2" max="2" width="27.75" customWidth="1"/>
    <col min="3" max="3" width="12.25" bestFit="1" customWidth="1"/>
  </cols>
  <sheetData>
    <row r="2" spans="2:10">
      <c r="B2" s="25"/>
      <c r="C2" s="26"/>
      <c r="D2" s="26"/>
      <c r="E2" s="27"/>
      <c r="F2" s="27"/>
    </row>
    <row r="3" spans="2:10">
      <c r="B3" s="11" t="s">
        <v>37</v>
      </c>
      <c r="D3" s="3"/>
      <c r="E3" s="3"/>
    </row>
    <row r="4" spans="2:10">
      <c r="B4" s="10" t="s">
        <v>4714</v>
      </c>
      <c r="D4" s="3"/>
      <c r="E4" s="3"/>
    </row>
    <row r="5" spans="2:10">
      <c r="B5">
        <v>2020</v>
      </c>
      <c r="D5" s="3"/>
      <c r="E5" s="3"/>
    </row>
    <row r="6" spans="2:10">
      <c r="B6" s="10" t="s">
        <v>2725</v>
      </c>
      <c r="C6" s="31" t="s">
        <v>29</v>
      </c>
      <c r="D6" s="34" t="s">
        <v>28</v>
      </c>
      <c r="E6" s="19"/>
    </row>
    <row r="7" spans="2:10">
      <c r="B7" t="s">
        <v>39</v>
      </c>
      <c r="C7">
        <v>41</v>
      </c>
      <c r="D7" s="67">
        <f>C7*100/695</f>
        <v>5.8992805755395681</v>
      </c>
      <c r="E7" s="20"/>
    </row>
    <row r="8" spans="2:10">
      <c r="B8" t="s">
        <v>40</v>
      </c>
      <c r="C8">
        <v>112</v>
      </c>
      <c r="D8" s="67">
        <f>C8*100/695</f>
        <v>16.115107913669064</v>
      </c>
      <c r="E8" s="20"/>
    </row>
    <row r="9" spans="2:10">
      <c r="B9" t="s">
        <v>41</v>
      </c>
      <c r="C9">
        <v>287</v>
      </c>
      <c r="D9" s="67">
        <f>C9*100/695</f>
        <v>41.294964028776981</v>
      </c>
      <c r="E9" s="20"/>
    </row>
    <row r="10" spans="2:10">
      <c r="B10" t="s">
        <v>2729</v>
      </c>
      <c r="C10">
        <v>255</v>
      </c>
      <c r="D10" s="67">
        <f>C10*100/695</f>
        <v>36.690647482014391</v>
      </c>
      <c r="J10" s="14"/>
    </row>
    <row r="11" spans="2:10">
      <c r="B11" s="10" t="str">
        <f>Dados_RT!A59</f>
        <v>Total</v>
      </c>
      <c r="C11" s="10">
        <f>Dados_RT!B59</f>
        <v>695</v>
      </c>
      <c r="D11" s="66">
        <f>C11*100/695</f>
        <v>100</v>
      </c>
      <c r="I11" s="14"/>
    </row>
    <row r="12" spans="2:10">
      <c r="B12" s="11"/>
      <c r="D12" s="22"/>
      <c r="I12" s="14"/>
    </row>
    <row r="13" spans="2:10">
      <c r="D13" s="22"/>
      <c r="I13" s="14"/>
    </row>
    <row r="14" spans="2:10">
      <c r="D14" s="22"/>
    </row>
    <row r="15" spans="2:10">
      <c r="D15" s="22"/>
    </row>
    <row r="16" spans="2:10">
      <c r="D16" s="22"/>
    </row>
    <row r="17" spans="2:5">
      <c r="D17" s="22"/>
    </row>
    <row r="18" spans="2:5">
      <c r="D18" s="22"/>
    </row>
    <row r="19" spans="2:5">
      <c r="B19" s="11"/>
      <c r="C19" s="11"/>
      <c r="D19" s="22"/>
      <c r="E19" s="22"/>
    </row>
    <row r="20" spans="2:5">
      <c r="E20" s="22"/>
    </row>
    <row r="24" spans="2:5">
      <c r="B24" t="s">
        <v>37</v>
      </c>
    </row>
    <row r="25" spans="2:5">
      <c r="B25" s="10" t="s">
        <v>4750</v>
      </c>
    </row>
    <row r="27" spans="2:5">
      <c r="B27" s="10" t="s">
        <v>2735</v>
      </c>
      <c r="C27" s="31" t="s">
        <v>29</v>
      </c>
      <c r="D27" s="31" t="s">
        <v>28</v>
      </c>
    </row>
    <row r="28" spans="2:5">
      <c r="B28" t="s">
        <v>141</v>
      </c>
      <c r="C28">
        <v>450</v>
      </c>
      <c r="D28" s="68">
        <f>C28*100/695</f>
        <v>64.748201438848923</v>
      </c>
    </row>
    <row r="29" spans="2:5">
      <c r="B29" t="s">
        <v>140</v>
      </c>
      <c r="C29">
        <v>245</v>
      </c>
      <c r="D29" s="68">
        <f>C29*100/695</f>
        <v>35.251798561151077</v>
      </c>
    </row>
    <row r="30" spans="2:5">
      <c r="B30" t="s">
        <v>2736</v>
      </c>
      <c r="C30">
        <v>0</v>
      </c>
      <c r="D30" s="68">
        <f>C30*100/695</f>
        <v>0</v>
      </c>
    </row>
    <row r="31" spans="2:5">
      <c r="B31" t="s">
        <v>2737</v>
      </c>
      <c r="C31">
        <v>0</v>
      </c>
      <c r="D31" s="68">
        <f>C31*100/695</f>
        <v>0</v>
      </c>
    </row>
    <row r="32" spans="2:5">
      <c r="B32" s="10" t="s">
        <v>36</v>
      </c>
      <c r="C32" s="10">
        <v>695</v>
      </c>
      <c r="D32" s="69">
        <f>C32*100/695</f>
        <v>100</v>
      </c>
    </row>
    <row r="40" spans="2:4">
      <c r="B40" t="s">
        <v>37</v>
      </c>
    </row>
    <row r="41" spans="2:4">
      <c r="B41" s="10" t="s">
        <v>2723</v>
      </c>
    </row>
    <row r="42" spans="2:4">
      <c r="B42">
        <v>2020</v>
      </c>
    </row>
    <row r="43" spans="2:4">
      <c r="B43" s="10" t="s">
        <v>2738</v>
      </c>
      <c r="C43" s="10" t="s">
        <v>29</v>
      </c>
      <c r="D43" s="31" t="s">
        <v>28</v>
      </c>
    </row>
    <row r="44" spans="2:4">
      <c r="B44" t="s">
        <v>32</v>
      </c>
      <c r="C44">
        <v>294</v>
      </c>
      <c r="D44" s="68">
        <f>C44*100/695</f>
        <v>42.302158273381295</v>
      </c>
    </row>
    <row r="45" spans="2:4">
      <c r="B45" t="s">
        <v>33</v>
      </c>
      <c r="C45">
        <v>184</v>
      </c>
      <c r="D45" s="68">
        <f t="shared" ref="D45:D57" si="0">C45*100/695</f>
        <v>26.474820143884891</v>
      </c>
    </row>
    <row r="46" spans="2:4">
      <c r="B46" t="s">
        <v>31</v>
      </c>
      <c r="C46">
        <v>124</v>
      </c>
      <c r="D46" s="68">
        <f t="shared" si="0"/>
        <v>17.841726618705035</v>
      </c>
    </row>
    <row r="47" spans="2:4">
      <c r="B47" t="s">
        <v>34</v>
      </c>
      <c r="C47">
        <v>71</v>
      </c>
      <c r="D47" s="68">
        <f t="shared" si="0"/>
        <v>10.215827338129497</v>
      </c>
    </row>
    <row r="48" spans="2:4">
      <c r="B48" t="s">
        <v>35</v>
      </c>
      <c r="C48">
        <v>10</v>
      </c>
      <c r="D48" s="68">
        <f t="shared" si="0"/>
        <v>1.4388489208633093</v>
      </c>
    </row>
    <row r="49" spans="2:4">
      <c r="B49" t="s">
        <v>2739</v>
      </c>
      <c r="C49">
        <v>5</v>
      </c>
      <c r="D49" s="68">
        <f t="shared" si="0"/>
        <v>0.71942446043165464</v>
      </c>
    </row>
    <row r="50" spans="2:4">
      <c r="B50" t="s">
        <v>30</v>
      </c>
      <c r="C50">
        <v>4</v>
      </c>
      <c r="D50" s="68">
        <f t="shared" si="0"/>
        <v>0.57553956834532372</v>
      </c>
    </row>
    <row r="51" spans="2:4">
      <c r="B51" t="s">
        <v>2743</v>
      </c>
      <c r="C51">
        <v>2</v>
      </c>
      <c r="D51" s="68">
        <f t="shared" si="0"/>
        <v>0.28776978417266186</v>
      </c>
    </row>
    <row r="52" spans="2:4">
      <c r="B52" t="s">
        <v>2744</v>
      </c>
      <c r="C52">
        <v>1</v>
      </c>
      <c r="D52" s="68">
        <f t="shared" si="0"/>
        <v>0.14388489208633093</v>
      </c>
    </row>
    <row r="53" spans="2:4">
      <c r="B53" t="s">
        <v>2740</v>
      </c>
      <c r="C53">
        <v>0</v>
      </c>
      <c r="D53" s="68">
        <f t="shared" si="0"/>
        <v>0</v>
      </c>
    </row>
    <row r="54" spans="2:4">
      <c r="B54" t="s">
        <v>2741</v>
      </c>
      <c r="C54">
        <v>0</v>
      </c>
      <c r="D54" s="68">
        <f t="shared" si="0"/>
        <v>0</v>
      </c>
    </row>
    <row r="55" spans="2:4">
      <c r="B55" t="s">
        <v>2742</v>
      </c>
      <c r="C55">
        <v>0</v>
      </c>
      <c r="D55" s="68">
        <f t="shared" si="0"/>
        <v>0</v>
      </c>
    </row>
    <row r="56" spans="2:4">
      <c r="B56" t="s">
        <v>2745</v>
      </c>
      <c r="C56">
        <v>0</v>
      </c>
      <c r="D56" s="68">
        <f t="shared" si="0"/>
        <v>0</v>
      </c>
    </row>
    <row r="57" spans="2:4">
      <c r="B57" t="s">
        <v>36</v>
      </c>
      <c r="C57">
        <v>695</v>
      </c>
      <c r="D57" s="68">
        <f t="shared" si="0"/>
        <v>100</v>
      </c>
    </row>
    <row r="65" spans="2:6">
      <c r="B65" t="s">
        <v>37</v>
      </c>
    </row>
    <row r="66" spans="2:6">
      <c r="B66" s="97" t="s">
        <v>4715</v>
      </c>
      <c r="C66" s="97"/>
      <c r="D66" s="97"/>
    </row>
    <row r="67" spans="2:6">
      <c r="B67" s="56" t="s">
        <v>4748</v>
      </c>
      <c r="C67" s="46"/>
      <c r="D67" s="46"/>
    </row>
    <row r="68" spans="2:6">
      <c r="B68" s="39" t="s">
        <v>4716</v>
      </c>
      <c r="C68" s="55" t="s">
        <v>29</v>
      </c>
      <c r="D68" s="31" t="s">
        <v>28</v>
      </c>
    </row>
    <row r="69" spans="2:6">
      <c r="B69" s="37" t="s">
        <v>136</v>
      </c>
      <c r="C69" s="38">
        <v>284</v>
      </c>
      <c r="D69" s="65">
        <f t="shared" ref="D69:D74" si="1">C69*100/695</f>
        <v>40.863309352517987</v>
      </c>
    </row>
    <row r="70" spans="2:6">
      <c r="B70" s="37" t="s">
        <v>4720</v>
      </c>
      <c r="C70" s="38">
        <v>284</v>
      </c>
      <c r="D70" s="65">
        <f t="shared" si="1"/>
        <v>40.863309352517987</v>
      </c>
    </row>
    <row r="71" spans="2:6">
      <c r="B71" s="37" t="s">
        <v>45</v>
      </c>
      <c r="C71" s="38">
        <v>122</v>
      </c>
      <c r="D71" s="65">
        <f t="shared" si="1"/>
        <v>17.553956834532375</v>
      </c>
    </row>
    <row r="72" spans="2:6">
      <c r="B72" s="37" t="s">
        <v>4719</v>
      </c>
      <c r="C72" s="38">
        <v>3</v>
      </c>
      <c r="D72" s="65">
        <f t="shared" si="1"/>
        <v>0.43165467625899279</v>
      </c>
    </row>
    <row r="73" spans="2:6">
      <c r="B73" s="37" t="s">
        <v>4718</v>
      </c>
      <c r="C73" s="38">
        <v>2</v>
      </c>
      <c r="D73" s="65">
        <f t="shared" si="1"/>
        <v>0.28776978417266186</v>
      </c>
    </row>
    <row r="74" spans="2:6">
      <c r="B74" s="53" t="s">
        <v>36</v>
      </c>
      <c r="C74" s="54">
        <v>695</v>
      </c>
      <c r="D74" s="66">
        <f t="shared" si="1"/>
        <v>100</v>
      </c>
    </row>
    <row r="75" spans="2:6">
      <c r="D75" s="18"/>
      <c r="E75" s="37"/>
      <c r="F75" s="38"/>
    </row>
    <row r="76" spans="2:6">
      <c r="D76" s="18"/>
      <c r="E76" s="37"/>
      <c r="F76" s="38"/>
    </row>
    <row r="77" spans="2:6">
      <c r="E77" s="37"/>
      <c r="F77" s="38"/>
    </row>
    <row r="78" spans="2:6">
      <c r="E78" s="37"/>
      <c r="F78" s="38"/>
    </row>
    <row r="80" spans="2:6">
      <c r="B80" t="s">
        <v>37</v>
      </c>
    </row>
    <row r="81" spans="2:4">
      <c r="B81" s="10" t="s">
        <v>4749</v>
      </c>
      <c r="C81" s="9"/>
      <c r="D81" s="9"/>
    </row>
    <row r="82" spans="2:4">
      <c r="B82" s="9">
        <v>2020</v>
      </c>
      <c r="C82" s="9"/>
      <c r="D82" s="9"/>
    </row>
    <row r="83" spans="2:4">
      <c r="B83" s="12" t="s">
        <v>44</v>
      </c>
      <c r="C83" s="31" t="s">
        <v>29</v>
      </c>
      <c r="D83" s="31" t="s">
        <v>28</v>
      </c>
    </row>
    <row r="84" spans="2:4">
      <c r="B84" s="9" t="s">
        <v>45</v>
      </c>
      <c r="C84" s="9">
        <v>341</v>
      </c>
      <c r="D84" s="65">
        <f t="shared" ref="D84:D95" si="2">C84*100/695</f>
        <v>49.064748201438846</v>
      </c>
    </row>
    <row r="85" spans="2:4">
      <c r="B85" t="s">
        <v>55</v>
      </c>
      <c r="C85">
        <v>202</v>
      </c>
      <c r="D85" s="65">
        <f t="shared" si="2"/>
        <v>29.064748201438849</v>
      </c>
    </row>
    <row r="86" spans="2:4">
      <c r="B86" s="9" t="s">
        <v>53</v>
      </c>
      <c r="C86" s="9">
        <v>101</v>
      </c>
      <c r="D86" s="65">
        <f t="shared" si="2"/>
        <v>14.532374100719425</v>
      </c>
    </row>
    <row r="87" spans="2:4">
      <c r="B87" t="s">
        <v>54</v>
      </c>
      <c r="C87">
        <v>15</v>
      </c>
      <c r="D87" s="65">
        <f t="shared" si="2"/>
        <v>2.1582733812949639</v>
      </c>
    </row>
    <row r="88" spans="2:4">
      <c r="B88" s="9" t="s">
        <v>51</v>
      </c>
      <c r="C88" s="9">
        <v>14</v>
      </c>
      <c r="D88" s="65">
        <f t="shared" si="2"/>
        <v>2.014388489208633</v>
      </c>
    </row>
    <row r="89" spans="2:4">
      <c r="B89" s="9" t="s">
        <v>52</v>
      </c>
      <c r="C89" s="9">
        <v>6</v>
      </c>
      <c r="D89" s="65">
        <f t="shared" si="2"/>
        <v>0.86330935251798557</v>
      </c>
    </row>
    <row r="90" spans="2:4">
      <c r="B90" s="9" t="s">
        <v>2749</v>
      </c>
      <c r="C90" s="9">
        <v>5</v>
      </c>
      <c r="D90" s="65">
        <f t="shared" si="2"/>
        <v>0.71942446043165464</v>
      </c>
    </row>
    <row r="91" spans="2:4">
      <c r="B91" t="s">
        <v>137</v>
      </c>
      <c r="C91">
        <v>5</v>
      </c>
      <c r="D91" s="65">
        <f t="shared" si="2"/>
        <v>0.71942446043165464</v>
      </c>
    </row>
    <row r="92" spans="2:4">
      <c r="B92" s="9" t="s">
        <v>50</v>
      </c>
      <c r="C92" s="9">
        <v>3</v>
      </c>
      <c r="D92" s="65">
        <f t="shared" si="2"/>
        <v>0.43165467625899279</v>
      </c>
    </row>
    <row r="93" spans="2:4">
      <c r="B93" s="9" t="s">
        <v>2747</v>
      </c>
      <c r="C93" s="9">
        <v>2</v>
      </c>
      <c r="D93" s="65">
        <f t="shared" si="2"/>
        <v>0.28776978417266186</v>
      </c>
    </row>
    <row r="94" spans="2:4">
      <c r="B94" s="9" t="s">
        <v>2748</v>
      </c>
      <c r="C94" s="9">
        <v>1</v>
      </c>
      <c r="D94" s="65">
        <f t="shared" si="2"/>
        <v>0.14388489208633093</v>
      </c>
    </row>
    <row r="95" spans="2:4">
      <c r="B95" t="s">
        <v>36</v>
      </c>
      <c r="C95">
        <v>695</v>
      </c>
      <c r="D95" s="65">
        <f t="shared" si="2"/>
        <v>100</v>
      </c>
    </row>
    <row r="101" spans="2:4">
      <c r="B101" s="9" t="s">
        <v>43</v>
      </c>
      <c r="C101" s="11"/>
    </row>
    <row r="102" spans="2:4">
      <c r="B102" s="12" t="s">
        <v>2724</v>
      </c>
      <c r="C102" s="11"/>
    </row>
    <row r="103" spans="2:4">
      <c r="B103">
        <v>2020</v>
      </c>
    </row>
    <row r="104" spans="2:4">
      <c r="B104" s="12" t="s">
        <v>2721</v>
      </c>
      <c r="C104" s="31" t="s">
        <v>29</v>
      </c>
      <c r="D104" s="31" t="s">
        <v>28</v>
      </c>
    </row>
    <row r="105" spans="2:4">
      <c r="B105" s="35" t="s">
        <v>49</v>
      </c>
      <c r="C105" s="9">
        <v>270</v>
      </c>
      <c r="D105" s="65">
        <f t="shared" ref="D105:D111" si="3">C105*100/695</f>
        <v>38.848920863309353</v>
      </c>
    </row>
    <row r="106" spans="2:4">
      <c r="B106" s="35" t="s">
        <v>45</v>
      </c>
      <c r="C106" s="9">
        <v>246</v>
      </c>
      <c r="D106" s="65">
        <f t="shared" si="3"/>
        <v>35.39568345323741</v>
      </c>
    </row>
    <row r="107" spans="2:4">
      <c r="B107" s="35" t="s">
        <v>46</v>
      </c>
      <c r="C107" s="9">
        <v>86</v>
      </c>
      <c r="D107" s="65">
        <f t="shared" si="3"/>
        <v>12.37410071942446</v>
      </c>
    </row>
    <row r="108" spans="2:4">
      <c r="B108" s="35" t="s">
        <v>47</v>
      </c>
      <c r="C108" s="9">
        <v>58</v>
      </c>
      <c r="D108" s="65">
        <f t="shared" si="3"/>
        <v>8.3453237410071939</v>
      </c>
    </row>
    <row r="109" spans="2:4">
      <c r="B109" s="35" t="s">
        <v>48</v>
      </c>
      <c r="C109" s="9">
        <v>33</v>
      </c>
      <c r="D109" s="65">
        <f t="shared" si="3"/>
        <v>4.7482014388489207</v>
      </c>
    </row>
    <row r="110" spans="2:4">
      <c r="B110" s="35" t="s">
        <v>2746</v>
      </c>
      <c r="C110" s="9">
        <v>2</v>
      </c>
      <c r="D110" s="65">
        <f t="shared" si="3"/>
        <v>0.28776978417266186</v>
      </c>
    </row>
    <row r="111" spans="2:4">
      <c r="B111" s="9" t="s">
        <v>36</v>
      </c>
      <c r="C111">
        <v>695</v>
      </c>
      <c r="D111" s="65">
        <f t="shared" si="3"/>
        <v>100</v>
      </c>
    </row>
    <row r="120" spans="2:4">
      <c r="B120" t="s">
        <v>37</v>
      </c>
    </row>
    <row r="121" spans="2:4">
      <c r="B121" s="10" t="s">
        <v>4709</v>
      </c>
    </row>
    <row r="122" spans="2:4">
      <c r="B122">
        <v>2020</v>
      </c>
    </row>
    <row r="123" spans="2:4">
      <c r="B123" s="10" t="s">
        <v>2752</v>
      </c>
      <c r="C123" s="31" t="s">
        <v>29</v>
      </c>
      <c r="D123" s="31" t="s">
        <v>28</v>
      </c>
    </row>
    <row r="124" spans="2:4">
      <c r="B124" t="s">
        <v>132</v>
      </c>
      <c r="C124">
        <v>427</v>
      </c>
      <c r="D124" s="65">
        <f t="shared" ref="D124:D132" si="4">C124*100/695</f>
        <v>61.438848920863308</v>
      </c>
    </row>
    <row r="125" spans="2:4">
      <c r="B125" t="s">
        <v>45</v>
      </c>
      <c r="C125">
        <v>149</v>
      </c>
      <c r="D125" s="65">
        <f t="shared" si="4"/>
        <v>21.438848920863311</v>
      </c>
    </row>
    <row r="126" spans="2:4">
      <c r="B126" t="s">
        <v>133</v>
      </c>
      <c r="C126">
        <v>97</v>
      </c>
      <c r="D126" s="65">
        <f t="shared" si="4"/>
        <v>13.956834532374101</v>
      </c>
    </row>
    <row r="127" spans="2:4">
      <c r="B127" t="s">
        <v>134</v>
      </c>
      <c r="C127">
        <v>19</v>
      </c>
      <c r="D127" s="65">
        <f t="shared" si="4"/>
        <v>2.7338129496402876</v>
      </c>
    </row>
    <row r="128" spans="2:4">
      <c r="B128" t="s">
        <v>2753</v>
      </c>
      <c r="C128">
        <v>2</v>
      </c>
      <c r="D128" s="65">
        <f t="shared" si="4"/>
        <v>0.28776978417266186</v>
      </c>
    </row>
    <row r="129" spans="2:4">
      <c r="B129" t="s">
        <v>2756</v>
      </c>
      <c r="C129">
        <v>1</v>
      </c>
      <c r="D129" s="65">
        <f t="shared" si="4"/>
        <v>0.14388489208633093</v>
      </c>
    </row>
    <row r="130" spans="2:4">
      <c r="B130" t="s">
        <v>2754</v>
      </c>
      <c r="C130">
        <v>0</v>
      </c>
      <c r="D130" s="65">
        <f t="shared" si="4"/>
        <v>0</v>
      </c>
    </row>
    <row r="131" spans="2:4">
      <c r="B131" t="s">
        <v>2755</v>
      </c>
      <c r="C131">
        <v>0</v>
      </c>
      <c r="D131" s="65">
        <f t="shared" si="4"/>
        <v>0</v>
      </c>
    </row>
    <row r="132" spans="2:4">
      <c r="B132" s="10" t="s">
        <v>36</v>
      </c>
      <c r="C132" s="10">
        <v>695</v>
      </c>
      <c r="D132" s="66">
        <f t="shared" si="4"/>
        <v>100</v>
      </c>
    </row>
    <row r="133" spans="2:4">
      <c r="D133" s="21"/>
    </row>
    <row r="134" spans="2:4">
      <c r="D134" s="21"/>
    </row>
    <row r="135" spans="2:4">
      <c r="D135" s="21"/>
    </row>
    <row r="136" spans="2:4">
      <c r="D136" s="21"/>
    </row>
    <row r="137" spans="2:4">
      <c r="D137" s="21"/>
    </row>
    <row r="138" spans="2:4">
      <c r="D138" s="21"/>
    </row>
    <row r="139" spans="2:4">
      <c r="D139" s="21"/>
    </row>
    <row r="140" spans="2:4">
      <c r="B140" t="s">
        <v>37</v>
      </c>
    </row>
    <row r="141" spans="2:4">
      <c r="B141" s="10" t="s">
        <v>4721</v>
      </c>
    </row>
    <row r="142" spans="2:4">
      <c r="B142">
        <v>2020</v>
      </c>
    </row>
    <row r="143" spans="2:4">
      <c r="B143" s="10" t="s">
        <v>2750</v>
      </c>
      <c r="C143" s="10" t="s">
        <v>29</v>
      </c>
      <c r="D143" s="31" t="s">
        <v>28</v>
      </c>
    </row>
    <row r="144" spans="2:4">
      <c r="B144" t="s">
        <v>130</v>
      </c>
      <c r="C144">
        <v>352</v>
      </c>
      <c r="D144" s="65">
        <f>C144*100/695</f>
        <v>50.647482014388487</v>
      </c>
    </row>
    <row r="145" spans="2:4">
      <c r="B145" t="s">
        <v>45</v>
      </c>
      <c r="C145">
        <v>274</v>
      </c>
      <c r="D145" s="65">
        <f>C145*100/695</f>
        <v>39.424460431654673</v>
      </c>
    </row>
    <row r="146" spans="2:4">
      <c r="B146" t="s">
        <v>2751</v>
      </c>
      <c r="C146">
        <v>55</v>
      </c>
      <c r="D146" s="65">
        <f>C146*100/695</f>
        <v>7.9136690647482011</v>
      </c>
    </row>
    <row r="147" spans="2:4">
      <c r="B147" t="s">
        <v>131</v>
      </c>
      <c r="C147">
        <v>14</v>
      </c>
      <c r="D147" s="65">
        <f>C147*100/695</f>
        <v>2.014388489208633</v>
      </c>
    </row>
    <row r="148" spans="2:4">
      <c r="B148" s="10" t="s">
        <v>36</v>
      </c>
      <c r="C148" s="10">
        <v>695</v>
      </c>
      <c r="D148" s="66">
        <f>C148*100/695</f>
        <v>100</v>
      </c>
    </row>
    <row r="150" spans="2:4">
      <c r="D150" s="23"/>
    </row>
    <row r="151" spans="2:4">
      <c r="D151" s="23"/>
    </row>
    <row r="152" spans="2:4">
      <c r="D152" s="23"/>
    </row>
    <row r="153" spans="2:4">
      <c r="D153" s="23"/>
    </row>
    <row r="154" spans="2:4">
      <c r="D154" s="23"/>
    </row>
    <row r="156" spans="2:4">
      <c r="B156" t="s">
        <v>37</v>
      </c>
    </row>
    <row r="157" spans="2:4">
      <c r="B157" s="10" t="s">
        <v>4710</v>
      </c>
    </row>
    <row r="158" spans="2:4">
      <c r="B158">
        <v>2020</v>
      </c>
    </row>
    <row r="159" spans="2:4">
      <c r="B159" s="51" t="s">
        <v>2757</v>
      </c>
      <c r="C159" s="52" t="s">
        <v>29</v>
      </c>
      <c r="D159" s="31" t="s">
        <v>28</v>
      </c>
    </row>
    <row r="160" spans="2:4">
      <c r="B160" s="42" t="s">
        <v>136</v>
      </c>
      <c r="C160" s="42">
        <v>404</v>
      </c>
      <c r="D160" s="65">
        <f>C160*100/695</f>
        <v>58.129496402877699</v>
      </c>
    </row>
    <row r="161" spans="2:4">
      <c r="B161" s="42" t="s">
        <v>45</v>
      </c>
      <c r="C161" s="42">
        <v>147</v>
      </c>
      <c r="D161" s="65">
        <f>C161*100/695</f>
        <v>21.151079136690647</v>
      </c>
    </row>
    <row r="162" spans="2:4">
      <c r="B162" s="42" t="s">
        <v>135</v>
      </c>
      <c r="C162" s="42">
        <v>72</v>
      </c>
      <c r="D162" s="65">
        <f>C162*100/695</f>
        <v>10.359712230215827</v>
      </c>
    </row>
    <row r="163" spans="2:4">
      <c r="B163" s="42" t="s">
        <v>137</v>
      </c>
      <c r="C163" s="42">
        <v>72</v>
      </c>
      <c r="D163" s="65">
        <f>C163*100/695</f>
        <v>10.359712230215827</v>
      </c>
    </row>
    <row r="164" spans="2:4">
      <c r="B164" s="51" t="s">
        <v>36</v>
      </c>
      <c r="C164" s="51">
        <v>695</v>
      </c>
      <c r="D164" s="50">
        <f>C164*100/695</f>
        <v>100</v>
      </c>
    </row>
    <row r="165" spans="2:4">
      <c r="D165" s="21"/>
    </row>
    <row r="166" spans="2:4">
      <c r="D166" s="21"/>
    </row>
    <row r="167" spans="2:4">
      <c r="D167" s="21"/>
    </row>
    <row r="168" spans="2:4">
      <c r="D168" s="21"/>
    </row>
    <row r="169" spans="2:4">
      <c r="D169" s="21"/>
    </row>
    <row r="170" spans="2:4">
      <c r="D170" s="21"/>
    </row>
    <row r="171" spans="2:4">
      <c r="D171" s="21"/>
    </row>
    <row r="172" spans="2:4">
      <c r="D172" s="21"/>
    </row>
    <row r="173" spans="2:4">
      <c r="D173" s="21"/>
    </row>
    <row r="174" spans="2:4">
      <c r="B174" t="s">
        <v>37</v>
      </c>
      <c r="D174" s="23"/>
    </row>
    <row r="175" spans="2:4">
      <c r="B175" s="10" t="s">
        <v>4713</v>
      </c>
    </row>
    <row r="176" spans="2:4">
      <c r="B176">
        <v>2020</v>
      </c>
    </row>
    <row r="177" spans="2:4">
      <c r="B177" s="10" t="s">
        <v>2758</v>
      </c>
      <c r="C177" s="31" t="s">
        <v>29</v>
      </c>
      <c r="D177" s="31" t="s">
        <v>28</v>
      </c>
    </row>
    <row r="178" spans="2:4">
      <c r="B178" t="s">
        <v>71</v>
      </c>
      <c r="C178" s="5">
        <v>371</v>
      </c>
      <c r="D178" s="65">
        <f t="shared" ref="D178:D191" si="5">C178*100/695</f>
        <v>53.381294964028775</v>
      </c>
    </row>
    <row r="179" spans="2:4">
      <c r="B179" t="s">
        <v>74</v>
      </c>
      <c r="C179" s="5">
        <v>76</v>
      </c>
      <c r="D179" s="65">
        <f t="shared" si="5"/>
        <v>10.935251798561151</v>
      </c>
    </row>
    <row r="180" spans="2:4">
      <c r="B180" t="s">
        <v>73</v>
      </c>
      <c r="C180" s="5">
        <v>47</v>
      </c>
      <c r="D180" s="65">
        <f t="shared" si="5"/>
        <v>6.7625899280575537</v>
      </c>
    </row>
    <row r="181" spans="2:4">
      <c r="B181" t="s">
        <v>76</v>
      </c>
      <c r="C181" s="5">
        <v>40</v>
      </c>
      <c r="D181" s="65">
        <f t="shared" si="5"/>
        <v>5.7553956834532372</v>
      </c>
    </row>
    <row r="182" spans="2:4">
      <c r="B182" t="s">
        <v>78</v>
      </c>
      <c r="C182" s="5">
        <v>37</v>
      </c>
      <c r="D182" s="65">
        <f t="shared" si="5"/>
        <v>5.3237410071942444</v>
      </c>
    </row>
    <row r="183" spans="2:4">
      <c r="B183" t="s">
        <v>77</v>
      </c>
      <c r="C183" s="5">
        <v>32</v>
      </c>
      <c r="D183" s="65">
        <f t="shared" si="5"/>
        <v>4.6043165467625897</v>
      </c>
    </row>
    <row r="184" spans="2:4">
      <c r="B184" t="s">
        <v>45</v>
      </c>
      <c r="C184" s="5">
        <v>30</v>
      </c>
      <c r="D184" s="65">
        <f t="shared" si="5"/>
        <v>4.3165467625899279</v>
      </c>
    </row>
    <row r="185" spans="2:4">
      <c r="B185" t="s">
        <v>75</v>
      </c>
      <c r="C185" s="5">
        <v>28</v>
      </c>
      <c r="D185" s="65">
        <f t="shared" si="5"/>
        <v>4.028776978417266</v>
      </c>
    </row>
    <row r="186" spans="2:4">
      <c r="B186" t="s">
        <v>72</v>
      </c>
      <c r="C186" s="5">
        <v>24</v>
      </c>
      <c r="D186" s="65">
        <f t="shared" si="5"/>
        <v>3.4532374100719423</v>
      </c>
    </row>
    <row r="187" spans="2:4">
      <c r="B187" t="s">
        <v>2762</v>
      </c>
      <c r="C187" s="5">
        <v>9</v>
      </c>
      <c r="D187" s="65">
        <f t="shared" si="5"/>
        <v>1.2949640287769784</v>
      </c>
    </row>
    <row r="188" spans="2:4">
      <c r="B188" t="s">
        <v>2761</v>
      </c>
      <c r="C188" s="5">
        <v>1</v>
      </c>
      <c r="D188" s="65">
        <f t="shared" si="5"/>
        <v>0.14388489208633093</v>
      </c>
    </row>
    <row r="189" spans="2:4">
      <c r="B189" t="s">
        <v>2759</v>
      </c>
      <c r="C189" s="5">
        <v>0</v>
      </c>
      <c r="D189" s="65">
        <f t="shared" si="5"/>
        <v>0</v>
      </c>
    </row>
    <row r="190" spans="2:4">
      <c r="B190" t="s">
        <v>2760</v>
      </c>
      <c r="C190" s="5">
        <v>0</v>
      </c>
      <c r="D190" s="65">
        <f t="shared" si="5"/>
        <v>0</v>
      </c>
    </row>
    <row r="191" spans="2:4">
      <c r="B191" s="10" t="s">
        <v>36</v>
      </c>
      <c r="C191" s="6">
        <v>695</v>
      </c>
      <c r="D191" s="66">
        <f t="shared" si="5"/>
        <v>100</v>
      </c>
    </row>
    <row r="624" spans="5:7">
      <c r="E624" s="10"/>
      <c r="F624" s="10"/>
      <c r="G624" s="10"/>
    </row>
    <row r="640" spans="8:9">
      <c r="H640" s="10"/>
      <c r="I640" s="10"/>
    </row>
    <row r="656" spans="10:10">
      <c r="J656" s="10"/>
    </row>
  </sheetData>
  <sortState ref="B7:D10">
    <sortCondition ref="C7:C10"/>
  </sortState>
  <mergeCells count="1">
    <mergeCell ref="B66:D66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Plan19"/>
  <dimension ref="B2:I242"/>
  <sheetViews>
    <sheetView showGridLines="0" showRowColHeaders="0" workbookViewId="0">
      <selection activeCell="C9" sqref="C9"/>
    </sheetView>
  </sheetViews>
  <sheetFormatPr defaultRowHeight="15.75"/>
  <cols>
    <col min="2" max="2" width="30.375" customWidth="1"/>
    <col min="3" max="3" width="13.5" style="1" bestFit="1" customWidth="1"/>
    <col min="4" max="4" width="9.75" style="47" bestFit="1" customWidth="1"/>
    <col min="6" max="6" width="28.25" customWidth="1"/>
    <col min="7" max="7" width="59.25" customWidth="1"/>
  </cols>
  <sheetData>
    <row r="2" spans="2:9">
      <c r="B2" s="11" t="s">
        <v>37</v>
      </c>
    </row>
    <row r="3" spans="2:9">
      <c r="B3" t="s">
        <v>4725</v>
      </c>
    </row>
    <row r="4" spans="2:9">
      <c r="B4" t="s">
        <v>4727</v>
      </c>
    </row>
    <row r="6" spans="2:9">
      <c r="B6" s="10" t="str">
        <f>NGeo!B5</f>
        <v>NRS Reg Saúde Mun Not</v>
      </c>
      <c r="C6" s="62" t="str">
        <f>NGeo!C5</f>
        <v>Investigações</v>
      </c>
      <c r="D6" s="60" t="str">
        <f>NGeo!D5</f>
        <v>%</v>
      </c>
    </row>
    <row r="7" spans="2:9">
      <c r="B7" t="str">
        <f>MID(NGeo!B148,5,15)</f>
        <v>Leste</v>
      </c>
      <c r="C7" s="1">
        <f>NGeo!C148</f>
        <v>389</v>
      </c>
      <c r="D7" s="47">
        <f>NGeo!D148</f>
        <v>55.97122302158273</v>
      </c>
      <c r="G7" s="41"/>
      <c r="H7" s="4"/>
      <c r="I7" s="4"/>
    </row>
    <row r="8" spans="2:9">
      <c r="B8" t="str">
        <f>MID(NGeo!B83,5,15)</f>
        <v>Centro-Norte</v>
      </c>
      <c r="C8" s="1">
        <f>NGeo!C83</f>
        <v>95</v>
      </c>
      <c r="D8" s="47">
        <f>NGeo!D83</f>
        <v>13.669064748201439</v>
      </c>
      <c r="G8" s="41"/>
      <c r="H8" s="4"/>
      <c r="I8" s="4"/>
    </row>
    <row r="9" spans="2:9">
      <c r="B9" t="str">
        <f>MID(NGeo!B6,5,15)</f>
        <v>Centro-Leste</v>
      </c>
      <c r="C9" s="1">
        <f>NGeo!C6</f>
        <v>84</v>
      </c>
      <c r="D9" s="47">
        <f>NGeo!D6</f>
        <v>12.086330935251798</v>
      </c>
      <c r="H9" s="4"/>
      <c r="I9" s="4"/>
    </row>
    <row r="10" spans="2:9">
      <c r="B10" t="str">
        <f>MID(NGeo!B200,5,15)</f>
        <v>Nordeste</v>
      </c>
      <c r="C10" s="1">
        <f>NGeo!C200</f>
        <v>38</v>
      </c>
      <c r="D10" s="47">
        <f>NGeo!D200</f>
        <v>5.4676258992805753</v>
      </c>
      <c r="H10" s="4"/>
      <c r="I10" s="4"/>
    </row>
    <row r="11" spans="2:9">
      <c r="B11" t="str">
        <f>MID(NGeo!B268,5,15)</f>
        <v>Oeste</v>
      </c>
      <c r="C11" s="1">
        <f>NGeo!C268</f>
        <v>30</v>
      </c>
      <c r="D11" s="47">
        <f>NGeo!D268</f>
        <v>4.3165467625899279</v>
      </c>
      <c r="H11" s="4"/>
      <c r="I11" s="4"/>
    </row>
    <row r="12" spans="2:9">
      <c r="B12" t="str">
        <f>MID(NGeo!B387,5,15)</f>
        <v>Sul</v>
      </c>
      <c r="C12" s="1">
        <f>NGeo!C387</f>
        <v>26</v>
      </c>
      <c r="D12" s="47">
        <f>NGeo!D387</f>
        <v>3.7410071942446042</v>
      </c>
      <c r="H12" s="4"/>
      <c r="I12" s="4"/>
    </row>
    <row r="13" spans="2:9">
      <c r="B13" t="str">
        <f>MID(NGeo!B236,5,15)</f>
        <v>Norte</v>
      </c>
      <c r="C13" s="1">
        <f>NGeo!C236</f>
        <v>21</v>
      </c>
      <c r="D13" s="47">
        <f>NGeo!D236</f>
        <v>3.0215827338129495</v>
      </c>
      <c r="H13" s="4"/>
      <c r="I13" s="4"/>
    </row>
    <row r="14" spans="2:9">
      <c r="B14" t="str">
        <f>MID(NGeo!B124,5,15)</f>
        <v>Extremo Sul</v>
      </c>
      <c r="C14" s="1">
        <f>NGeo!C124</f>
        <v>6</v>
      </c>
      <c r="D14" s="47">
        <f>NGeo!D124</f>
        <v>0.86330935251798557</v>
      </c>
      <c r="H14" s="4"/>
      <c r="I14" s="4"/>
    </row>
    <row r="15" spans="2:9">
      <c r="B15" t="str">
        <f>MID(NGeo!B308,5,15)</f>
        <v>Sudoeste</v>
      </c>
      <c r="C15" s="1">
        <f>NGeo!C308</f>
        <v>6</v>
      </c>
      <c r="D15" s="47">
        <f>NGeo!D308</f>
        <v>0.86330935251798557</v>
      </c>
      <c r="H15" s="4"/>
      <c r="I15" s="4"/>
    </row>
    <row r="16" spans="2:9">
      <c r="B16" s="10" t="str">
        <f>NGeo!B461</f>
        <v>Total</v>
      </c>
      <c r="C16" s="63">
        <f>NGeo!C461</f>
        <v>695</v>
      </c>
      <c r="D16" s="48">
        <f>NGeo!D461</f>
        <v>100</v>
      </c>
    </row>
    <row r="26" spans="2:4">
      <c r="B26" s="11" t="s">
        <v>37</v>
      </c>
    </row>
    <row r="27" spans="2:4">
      <c r="B27" t="s">
        <v>4726</v>
      </c>
    </row>
    <row r="28" spans="2:4">
      <c r="B28" t="str">
        <f>$B$4</f>
        <v>Período: 2020</v>
      </c>
    </row>
    <row r="30" spans="2:4">
      <c r="B30" s="10" t="str">
        <f>NGeo!G5</f>
        <v>NRS Reg Saúde Mun Res</v>
      </c>
      <c r="C30" s="62" t="str">
        <f>NGeo!H5</f>
        <v>Investigações</v>
      </c>
      <c r="D30" s="60" t="str">
        <f>NGeo!I5</f>
        <v>%</v>
      </c>
    </row>
    <row r="31" spans="2:4">
      <c r="B31" t="str">
        <f t="shared" ref="B31:B39" si="0">B7</f>
        <v>Leste</v>
      </c>
      <c r="C31" s="1">
        <f>NGeo!H148</f>
        <v>393</v>
      </c>
      <c r="D31" s="47">
        <f>NGeo!I148</f>
        <v>57.709251101321584</v>
      </c>
    </row>
    <row r="32" spans="2:4">
      <c r="B32" t="str">
        <f t="shared" si="0"/>
        <v>Centro-Norte</v>
      </c>
      <c r="C32" s="1">
        <f>NGeo!H83</f>
        <v>96</v>
      </c>
      <c r="D32" s="47">
        <f>NGeo!I83</f>
        <v>14.096916299559471</v>
      </c>
    </row>
    <row r="33" spans="2:4">
      <c r="B33" t="str">
        <f t="shared" si="0"/>
        <v>Centro-Leste</v>
      </c>
      <c r="C33" s="1">
        <f>NGeo!H6</f>
        <v>86</v>
      </c>
      <c r="D33" s="47">
        <f>NGeo!I6</f>
        <v>12.62848751835536</v>
      </c>
    </row>
    <row r="34" spans="2:4">
      <c r="B34" t="str">
        <f t="shared" si="0"/>
        <v>Nordeste</v>
      </c>
      <c r="C34" s="1">
        <f>NGeo!H200</f>
        <v>38</v>
      </c>
      <c r="D34" s="47">
        <f>NGeo!I200</f>
        <v>5.5800293685756239</v>
      </c>
    </row>
    <row r="35" spans="2:4">
      <c r="B35" t="str">
        <f t="shared" si="0"/>
        <v>Oeste</v>
      </c>
      <c r="C35" s="1">
        <f>NGeo!H387</f>
        <v>28</v>
      </c>
      <c r="D35" s="47">
        <f>NGeo!I387</f>
        <v>4.1116005873715125</v>
      </c>
    </row>
    <row r="36" spans="2:4">
      <c r="B36" t="str">
        <f t="shared" si="0"/>
        <v>Sul</v>
      </c>
      <c r="C36" s="1">
        <f>NGeo!H236</f>
        <v>18</v>
      </c>
      <c r="D36" s="47">
        <f>NGeo!I236</f>
        <v>2.643171806167401</v>
      </c>
    </row>
    <row r="37" spans="2:4">
      <c r="B37" t="str">
        <f t="shared" si="0"/>
        <v>Norte</v>
      </c>
      <c r="C37" s="1">
        <f>NGeo!H268</f>
        <v>9</v>
      </c>
      <c r="D37" s="47">
        <f>NGeo!I268</f>
        <v>1.3215859030837005</v>
      </c>
    </row>
    <row r="38" spans="2:4">
      <c r="B38" t="str">
        <f t="shared" si="0"/>
        <v>Extremo Sul</v>
      </c>
      <c r="C38" s="1">
        <f>NGeo!H308</f>
        <v>7</v>
      </c>
      <c r="D38" s="47">
        <f>NGeo!I308</f>
        <v>1.0279001468428781</v>
      </c>
    </row>
    <row r="39" spans="2:4">
      <c r="B39" t="str">
        <f t="shared" si="0"/>
        <v>Sudoeste</v>
      </c>
      <c r="C39" s="1">
        <f>NGeo!H124</f>
        <v>6</v>
      </c>
      <c r="D39" s="47">
        <f>NGeo!I124</f>
        <v>0.88105726872246692</v>
      </c>
    </row>
    <row r="40" spans="2:4">
      <c r="B40" s="10" t="str">
        <f>NGeo!G461</f>
        <v>Total</v>
      </c>
      <c r="C40" s="63">
        <f>NGeo!H461</f>
        <v>681</v>
      </c>
      <c r="D40" s="48">
        <f>NGeo!I461</f>
        <v>100</v>
      </c>
    </row>
    <row r="41" spans="2:4">
      <c r="B41" s="10"/>
      <c r="C41" s="63"/>
      <c r="D41" s="48"/>
    </row>
    <row r="48" spans="2:4">
      <c r="B48" s="11" t="s">
        <v>37</v>
      </c>
    </row>
    <row r="49" spans="2:4">
      <c r="B49" t="str">
        <f>"Investigações por  Região de  Saúde segundo Municipio de "&amp; "Notificação"</f>
        <v>Investigações por  Região de  Saúde segundo Municipio de Notificação</v>
      </c>
    </row>
    <row r="50" spans="2:4">
      <c r="B50" t="str">
        <f>$B$4</f>
        <v>Período: 2020</v>
      </c>
    </row>
    <row r="52" spans="2:4">
      <c r="B52" s="10" t="s">
        <v>4724</v>
      </c>
      <c r="C52" s="62" t="s">
        <v>29</v>
      </c>
      <c r="D52" s="60" t="s">
        <v>28</v>
      </c>
    </row>
    <row r="53" spans="2:4">
      <c r="B53" t="s">
        <v>23</v>
      </c>
      <c r="C53" s="41">
        <f>NGeo!C166</f>
        <v>311</v>
      </c>
      <c r="D53" s="4">
        <f>NGeo!D166</f>
        <v>44.748201438848923</v>
      </c>
    </row>
    <row r="54" spans="2:4">
      <c r="B54" t="s">
        <v>18</v>
      </c>
      <c r="C54" s="41">
        <f>NGeo!C104</f>
        <v>95</v>
      </c>
      <c r="D54" s="4">
        <f>NGeo!D104</f>
        <v>13.669064748201439</v>
      </c>
    </row>
    <row r="55" spans="2:4">
      <c r="B55" t="s">
        <v>6</v>
      </c>
      <c r="C55" s="41">
        <f>NGeo!C177</f>
        <v>55</v>
      </c>
      <c r="D55" s="4">
        <f>NGeo!D177</f>
        <v>7.9136690647482011</v>
      </c>
    </row>
    <row r="56" spans="2:4">
      <c r="B56" t="s">
        <v>14</v>
      </c>
      <c r="C56" s="41">
        <f>NGeo!C36</f>
        <v>45</v>
      </c>
      <c r="D56" s="4">
        <f>NGeo!D36</f>
        <v>6.4748201438848918</v>
      </c>
    </row>
    <row r="57" spans="2:4">
      <c r="B57" t="s">
        <v>1</v>
      </c>
      <c r="C57" s="41">
        <f>NGeo!C201</f>
        <v>38</v>
      </c>
      <c r="D57" s="4">
        <f>NGeo!D201</f>
        <v>5.4676258992805753</v>
      </c>
    </row>
    <row r="58" spans="2:4">
      <c r="B58" t="s">
        <v>7</v>
      </c>
      <c r="C58" s="41">
        <f>NGeo!C7</f>
        <v>29</v>
      </c>
      <c r="D58" s="4">
        <f>NGeo!D7</f>
        <v>4.1726618705035969</v>
      </c>
    </row>
    <row r="59" spans="2:4">
      <c r="B59" t="s">
        <v>12</v>
      </c>
      <c r="C59" s="41">
        <f>NGeo!C269</f>
        <v>29</v>
      </c>
      <c r="D59" s="4">
        <f>NGeo!D269</f>
        <v>4.1726618705035969</v>
      </c>
    </row>
    <row r="60" spans="2:4">
      <c r="B60" t="s">
        <v>19</v>
      </c>
      <c r="C60" s="41">
        <f>NGeo!C149</f>
        <v>23</v>
      </c>
      <c r="D60" s="4">
        <f>NGeo!D149</f>
        <v>3.3093525179856114</v>
      </c>
    </row>
    <row r="61" spans="2:4">
      <c r="B61" t="s">
        <v>27</v>
      </c>
      <c r="C61" s="41">
        <f>NGeo!C248</f>
        <v>21</v>
      </c>
      <c r="D61" s="4">
        <f>NGeo!D248</f>
        <v>3.0215827338129495</v>
      </c>
    </row>
    <row r="62" spans="2:4">
      <c r="B62" t="s">
        <v>5</v>
      </c>
      <c r="C62" s="41">
        <f>NGeo!C397</f>
        <v>16</v>
      </c>
      <c r="D62" s="4">
        <f>NGeo!D397</f>
        <v>2.3021582733812949</v>
      </c>
    </row>
    <row r="63" spans="2:4">
      <c r="B63" t="s">
        <v>17</v>
      </c>
      <c r="C63" s="41">
        <f>NGeo!C447</f>
        <v>10</v>
      </c>
      <c r="D63" s="4">
        <f>NGeo!D447</f>
        <v>1.4388489208633093</v>
      </c>
    </row>
    <row r="64" spans="2:4">
      <c r="B64" t="s">
        <v>3</v>
      </c>
      <c r="C64" s="41">
        <f>NGeo!C63</f>
        <v>7</v>
      </c>
      <c r="D64" s="4">
        <f>NGeo!D63</f>
        <v>1.0071942446043165</v>
      </c>
    </row>
    <row r="65" spans="2:4">
      <c r="B65" t="s">
        <v>8</v>
      </c>
      <c r="C65" s="41">
        <f>NGeo!C367</f>
        <v>6</v>
      </c>
      <c r="D65" s="4">
        <f>NGeo!D367</f>
        <v>0.86330935251798557</v>
      </c>
    </row>
    <row r="66" spans="2:4">
      <c r="B66" t="s">
        <v>0</v>
      </c>
      <c r="C66" s="41">
        <f>NGeo!C51</f>
        <v>3</v>
      </c>
      <c r="D66" s="4">
        <f>NGeo!D51</f>
        <v>0.43165467625899279</v>
      </c>
    </row>
    <row r="67" spans="2:4">
      <c r="B67" t="s">
        <v>13</v>
      </c>
      <c r="C67" s="41">
        <f>NGeo!C125</f>
        <v>3</v>
      </c>
      <c r="D67" s="4">
        <f>NGeo!D125</f>
        <v>0.43165467625899279</v>
      </c>
    </row>
    <row r="68" spans="2:4">
      <c r="B68" t="s">
        <v>25</v>
      </c>
      <c r="C68" s="41">
        <f>NGeo!C134</f>
        <v>3</v>
      </c>
      <c r="D68" s="4">
        <f>NGeo!D134</f>
        <v>0.43165467625899279</v>
      </c>
    </row>
    <row r="69" spans="2:4">
      <c r="B69" t="s">
        <v>11</v>
      </c>
      <c r="C69" s="41">
        <f>NGeo!C285</f>
        <v>1</v>
      </c>
      <c r="D69" s="4">
        <f>NGeo!D285</f>
        <v>0.14388489208633093</v>
      </c>
    </row>
    <row r="70" spans="2:4">
      <c r="B70" t="s">
        <v>22</v>
      </c>
      <c r="C70" s="41">
        <f>NGeo!C84</f>
        <v>0</v>
      </c>
      <c r="D70" s="4">
        <f>NGeo!D84</f>
        <v>0</v>
      </c>
    </row>
    <row r="71" spans="2:4">
      <c r="B71" t="s">
        <v>16</v>
      </c>
      <c r="C71" s="41">
        <f>NGeo!C156</f>
        <v>0</v>
      </c>
      <c r="D71" s="4">
        <f>NGeo!D156</f>
        <v>0</v>
      </c>
    </row>
    <row r="72" spans="2:4">
      <c r="B72" t="s">
        <v>2</v>
      </c>
      <c r="C72" s="41">
        <f>NGeo!C220</f>
        <v>0</v>
      </c>
      <c r="D72" s="4">
        <f>NGeo!D220</f>
        <v>0</v>
      </c>
    </row>
    <row r="73" spans="2:4">
      <c r="B73" t="s">
        <v>20</v>
      </c>
      <c r="C73" s="41">
        <f>NGeo!C237</f>
        <v>0</v>
      </c>
      <c r="D73" s="4">
        <f>NGeo!D237</f>
        <v>0</v>
      </c>
    </row>
    <row r="74" spans="2:4">
      <c r="B74" t="s">
        <v>21</v>
      </c>
      <c r="C74" s="41">
        <f>NGeo!C258</f>
        <v>0</v>
      </c>
      <c r="D74" s="4">
        <f>NGeo!D258</f>
        <v>0</v>
      </c>
    </row>
    <row r="75" spans="2:4">
      <c r="B75" t="s">
        <v>15</v>
      </c>
      <c r="C75" s="41">
        <f>NGeo!C295</f>
        <v>0</v>
      </c>
      <c r="D75" s="4">
        <f>NGeo!D295</f>
        <v>0</v>
      </c>
    </row>
    <row r="76" spans="2:4">
      <c r="B76" t="s">
        <v>9</v>
      </c>
      <c r="C76" s="41">
        <f>NGeo!C309</f>
        <v>0</v>
      </c>
      <c r="D76" s="4">
        <f>NGeo!D309</f>
        <v>0</v>
      </c>
    </row>
    <row r="77" spans="2:4">
      <c r="B77" t="s">
        <v>24</v>
      </c>
      <c r="C77" s="41">
        <f>NGeo!C331</f>
        <v>0</v>
      </c>
      <c r="D77" s="4">
        <f>NGeo!D331</f>
        <v>0</v>
      </c>
    </row>
    <row r="78" spans="2:4">
      <c r="B78" t="s">
        <v>26</v>
      </c>
      <c r="C78" s="41">
        <f>NGeo!C354</f>
        <v>0</v>
      </c>
      <c r="D78" s="4">
        <f>NGeo!D354</f>
        <v>0</v>
      </c>
    </row>
    <row r="79" spans="2:4">
      <c r="B79" t="s">
        <v>10</v>
      </c>
      <c r="C79" s="41">
        <f>NGeo!C388</f>
        <v>0</v>
      </c>
      <c r="D79" s="4">
        <f>NGeo!D388</f>
        <v>0</v>
      </c>
    </row>
    <row r="80" spans="2:4">
      <c r="B80" t="s">
        <v>4</v>
      </c>
      <c r="C80" s="41">
        <f>NGeo!C420</f>
        <v>0</v>
      </c>
      <c r="D80" s="4">
        <f>NGeo!D420</f>
        <v>0</v>
      </c>
    </row>
    <row r="81" spans="2:4">
      <c r="B81" s="10" t="str">
        <f>NGeo!B461</f>
        <v>Total</v>
      </c>
      <c r="C81" s="85">
        <f>NGeo!C461</f>
        <v>695</v>
      </c>
      <c r="D81" s="48">
        <f>NGeo!D461</f>
        <v>100</v>
      </c>
    </row>
    <row r="85" spans="2:4">
      <c r="B85" s="11" t="s">
        <v>37</v>
      </c>
    </row>
    <row r="86" spans="2:4">
      <c r="B86" t="str">
        <f>"Investigações por  Região de  Saúde segundo Municipio de "&amp; "Residência"</f>
        <v>Investigações por  Região de  Saúde segundo Municipio de Residência</v>
      </c>
    </row>
    <row r="87" spans="2:4">
      <c r="B87" t="str">
        <f>$B$50</f>
        <v>Período: 2020</v>
      </c>
    </row>
    <row r="89" spans="2:4">
      <c r="B89" s="10" t="s">
        <v>4723</v>
      </c>
      <c r="C89" s="62" t="s">
        <v>29</v>
      </c>
      <c r="D89" s="60" t="s">
        <v>28</v>
      </c>
    </row>
    <row r="90" spans="2:4">
      <c r="B90" t="s">
        <v>23</v>
      </c>
      <c r="C90" s="41">
        <f>NGeo!H166</f>
        <v>312</v>
      </c>
      <c r="D90" s="4">
        <f>NGeo!I166</f>
        <v>45.814977973568283</v>
      </c>
    </row>
    <row r="91" spans="2:4">
      <c r="B91" t="s">
        <v>18</v>
      </c>
      <c r="C91" s="41">
        <f>NGeo!H104</f>
        <v>95</v>
      </c>
      <c r="D91" s="4">
        <f>NGeo!I104</f>
        <v>13.950073421439059</v>
      </c>
    </row>
    <row r="92" spans="2:4">
      <c r="B92" t="s">
        <v>6</v>
      </c>
      <c r="C92" s="41">
        <f>NGeo!H177</f>
        <v>52</v>
      </c>
      <c r="D92" s="4">
        <f>NGeo!I177</f>
        <v>7.6358296622613802</v>
      </c>
    </row>
    <row r="93" spans="2:4">
      <c r="B93" t="s">
        <v>14</v>
      </c>
      <c r="C93" s="41">
        <f>NGeo!H36</f>
        <v>45</v>
      </c>
      <c r="D93" s="4">
        <f>NGeo!I36</f>
        <v>6.607929515418502</v>
      </c>
    </row>
    <row r="94" spans="2:4">
      <c r="B94" t="s">
        <v>1</v>
      </c>
      <c r="C94" s="41">
        <f>NGeo!H201</f>
        <v>37</v>
      </c>
      <c r="D94" s="4">
        <f>NGeo!I201</f>
        <v>5.4331864904552125</v>
      </c>
    </row>
    <row r="95" spans="2:4">
      <c r="B95" t="s">
        <v>7</v>
      </c>
      <c r="C95" s="41">
        <f>NGeo!H7</f>
        <v>31</v>
      </c>
      <c r="D95" s="4">
        <f>NGeo!I7</f>
        <v>4.5521292217327458</v>
      </c>
    </row>
    <row r="96" spans="2:4">
      <c r="B96" t="s">
        <v>19</v>
      </c>
      <c r="C96" s="41">
        <f>NGeo!H149</f>
        <v>25</v>
      </c>
      <c r="D96" s="4">
        <f>NGeo!I149</f>
        <v>3.6710719530102791</v>
      </c>
    </row>
    <row r="97" spans="2:4">
      <c r="B97" t="s">
        <v>27</v>
      </c>
      <c r="C97" s="41">
        <f>NGeo!H248</f>
        <v>18</v>
      </c>
      <c r="D97" s="4">
        <f>NGeo!I248</f>
        <v>2.643171806167401</v>
      </c>
    </row>
    <row r="98" spans="2:4">
      <c r="B98" t="s">
        <v>5</v>
      </c>
      <c r="C98" s="41">
        <f>NGeo!H397</f>
        <v>16</v>
      </c>
      <c r="D98" s="4">
        <f>NGeo!I397</f>
        <v>2.3494860499265786</v>
      </c>
    </row>
    <row r="99" spans="2:4">
      <c r="B99" t="s">
        <v>17</v>
      </c>
      <c r="C99" s="41">
        <f>NGeo!H447</f>
        <v>12</v>
      </c>
      <c r="D99" s="4">
        <f>NGeo!I447</f>
        <v>1.7621145374449338</v>
      </c>
    </row>
    <row r="100" spans="2:4">
      <c r="B100" t="s">
        <v>12</v>
      </c>
      <c r="C100" s="41">
        <f>NGeo!H269</f>
        <v>8</v>
      </c>
      <c r="D100" s="4">
        <f>NGeo!I269</f>
        <v>1.1747430249632893</v>
      </c>
    </row>
    <row r="101" spans="2:4">
      <c r="B101" t="s">
        <v>3</v>
      </c>
      <c r="C101" s="41">
        <f>NGeo!H63</f>
        <v>7</v>
      </c>
      <c r="D101" s="4">
        <f>NGeo!I63</f>
        <v>1.0279001468428781</v>
      </c>
    </row>
    <row r="102" spans="2:4">
      <c r="B102" t="s">
        <v>8</v>
      </c>
      <c r="C102" s="41">
        <f>NGeo!H367</f>
        <v>6</v>
      </c>
      <c r="D102" s="4">
        <f>NGeo!I367</f>
        <v>0.88105726872246692</v>
      </c>
    </row>
    <row r="103" spans="2:4">
      <c r="B103" t="s">
        <v>16</v>
      </c>
      <c r="C103" s="41">
        <f>NGeo!H156</f>
        <v>4</v>
      </c>
      <c r="D103" s="4">
        <f>NGeo!I156</f>
        <v>0.58737151248164465</v>
      </c>
    </row>
    <row r="104" spans="2:4">
      <c r="B104" t="s">
        <v>0</v>
      </c>
      <c r="C104" s="41">
        <f>NGeo!H51</f>
        <v>3</v>
      </c>
      <c r="D104" s="4">
        <f>NGeo!I51</f>
        <v>0.44052863436123346</v>
      </c>
    </row>
    <row r="105" spans="2:4">
      <c r="B105" t="s">
        <v>13</v>
      </c>
      <c r="C105" s="41">
        <f>NGeo!H125</f>
        <v>3</v>
      </c>
      <c r="D105" s="4">
        <f>NGeo!I125</f>
        <v>0.44052863436123346</v>
      </c>
    </row>
    <row r="106" spans="2:4">
      <c r="B106" t="s">
        <v>25</v>
      </c>
      <c r="C106" s="41">
        <f>NGeo!H134</f>
        <v>3</v>
      </c>
      <c r="D106" s="4">
        <f>NGeo!I134</f>
        <v>0.44052863436123346</v>
      </c>
    </row>
    <row r="107" spans="2:4">
      <c r="B107" t="s">
        <v>22</v>
      </c>
      <c r="C107" s="41">
        <f>NGeo!H84</f>
        <v>1</v>
      </c>
      <c r="D107" s="4">
        <f>NGeo!I84</f>
        <v>0.14684287812041116</v>
      </c>
    </row>
    <row r="108" spans="2:4">
      <c r="B108" t="s">
        <v>2</v>
      </c>
      <c r="C108" s="41">
        <f>NGeo!H220</f>
        <v>1</v>
      </c>
      <c r="D108" s="4">
        <f>NGeo!I220</f>
        <v>0.14684287812041116</v>
      </c>
    </row>
    <row r="109" spans="2:4">
      <c r="B109" t="s">
        <v>15</v>
      </c>
      <c r="C109" s="41">
        <f>NGeo!H295</f>
        <v>1</v>
      </c>
      <c r="D109" s="4">
        <f>NGeo!I295</f>
        <v>0.14684287812041116</v>
      </c>
    </row>
    <row r="110" spans="2:4">
      <c r="B110" t="s">
        <v>9</v>
      </c>
      <c r="C110" s="41">
        <f>NGeo!H309</f>
        <v>1</v>
      </c>
      <c r="D110" s="4">
        <f>NGeo!I309</f>
        <v>0.14684287812041116</v>
      </c>
    </row>
    <row r="111" spans="2:4">
      <c r="B111" t="s">
        <v>20</v>
      </c>
      <c r="C111" s="41">
        <f>NGeo!H237</f>
        <v>0</v>
      </c>
      <c r="D111" s="4">
        <f>NGeo!I237</f>
        <v>0</v>
      </c>
    </row>
    <row r="112" spans="2:4">
      <c r="B112" t="s">
        <v>21</v>
      </c>
      <c r="C112" s="41">
        <f>NGeo!H258</f>
        <v>0</v>
      </c>
      <c r="D112" s="4">
        <f>NGeo!I258</f>
        <v>0</v>
      </c>
    </row>
    <row r="113" spans="2:4">
      <c r="B113" t="s">
        <v>11</v>
      </c>
      <c r="C113" s="41">
        <f>NGeo!H285</f>
        <v>0</v>
      </c>
      <c r="D113" s="4">
        <f>NGeo!I285</f>
        <v>0</v>
      </c>
    </row>
    <row r="114" spans="2:4">
      <c r="B114" t="s">
        <v>24</v>
      </c>
      <c r="C114" s="41">
        <f>NGeo!H331</f>
        <v>0</v>
      </c>
      <c r="D114" s="4">
        <f>NGeo!I331</f>
        <v>0</v>
      </c>
    </row>
    <row r="115" spans="2:4">
      <c r="B115" t="s">
        <v>26</v>
      </c>
      <c r="C115" s="41">
        <f>NGeo!H354</f>
        <v>0</v>
      </c>
      <c r="D115" s="4">
        <f>NGeo!I354</f>
        <v>0</v>
      </c>
    </row>
    <row r="116" spans="2:4">
      <c r="B116" t="s">
        <v>10</v>
      </c>
      <c r="C116" s="41">
        <f>NGeo!H388</f>
        <v>0</v>
      </c>
      <c r="D116" s="4">
        <f>NGeo!I388</f>
        <v>0</v>
      </c>
    </row>
    <row r="117" spans="2:4">
      <c r="B117" t="s">
        <v>4</v>
      </c>
      <c r="C117" s="41">
        <f>NGeo!H420</f>
        <v>0</v>
      </c>
      <c r="D117" s="4">
        <f>NGeo!I420</f>
        <v>0</v>
      </c>
    </row>
    <row r="118" spans="2:4">
      <c r="B118" s="10" t="str">
        <f>NGeo!G461</f>
        <v>Total</v>
      </c>
      <c r="C118" s="85">
        <f>NGeo!H461</f>
        <v>681</v>
      </c>
      <c r="D118" s="48">
        <f>NGeo!I461</f>
        <v>100</v>
      </c>
    </row>
    <row r="125" spans="2:4">
      <c r="B125" t="str">
        <f>NGeo!B472</f>
        <v xml:space="preserve"> Casos Confirmados de COVID19 Relacionados ao Trabalho</v>
      </c>
    </row>
    <row r="126" spans="2:4">
      <c r="B126" t="str">
        <f>NGeo!B473</f>
        <v>Investigações segundo Município de Notificação-BA</v>
      </c>
    </row>
    <row r="127" spans="2:4">
      <c r="B127" t="str">
        <f>NGeo!B474</f>
        <v>Período:</v>
      </c>
      <c r="C127" s="1">
        <f>NGeo!C474</f>
        <v>2020</v>
      </c>
    </row>
    <row r="128" spans="2:4">
      <c r="B128" s="10" t="str">
        <f>NGeo!B475</f>
        <v>Mun US Noti BA</v>
      </c>
      <c r="C128" s="62" t="str">
        <f>NGeo!C475</f>
        <v>Investigações</v>
      </c>
      <c r="D128" s="60" t="str">
        <f>NGeo!D475</f>
        <v>%</v>
      </c>
    </row>
    <row r="129" spans="2:4">
      <c r="B129" t="str">
        <f>NGeo!B476</f>
        <v>292740 Salvador</v>
      </c>
      <c r="C129" s="41">
        <f>NGeo!C476</f>
        <v>310</v>
      </c>
      <c r="D129" s="4">
        <f>NGeo!D476</f>
        <v>44.60431654676259</v>
      </c>
    </row>
    <row r="130" spans="2:4">
      <c r="B130" t="str">
        <f>NGeo!B477</f>
        <v>292870 Santo Antônio de Jesus</v>
      </c>
      <c r="C130" s="41">
        <f>NGeo!C477</f>
        <v>52</v>
      </c>
      <c r="D130" s="4">
        <f>NGeo!D477</f>
        <v>7.4820143884892083</v>
      </c>
    </row>
    <row r="131" spans="2:4">
      <c r="B131" t="str">
        <f>NGeo!B478</f>
        <v>291080 Feira de Santana</v>
      </c>
      <c r="C131" s="41">
        <f>NGeo!C478</f>
        <v>24</v>
      </c>
      <c r="D131" s="4">
        <f>NGeo!D478</f>
        <v>3.4532374100719423</v>
      </c>
    </row>
    <row r="132" spans="2:4">
      <c r="B132" t="str">
        <f>NGeo!B479</f>
        <v>293070 Simões Filho</v>
      </c>
      <c r="C132" s="41">
        <f>NGeo!C479</f>
        <v>23</v>
      </c>
      <c r="D132" s="4">
        <f>NGeo!D479</f>
        <v>3.3093525179856114</v>
      </c>
    </row>
    <row r="133" spans="2:4">
      <c r="B133" t="str">
        <f>NGeo!B480</f>
        <v>291750 Jacobina</v>
      </c>
      <c r="C133" s="41">
        <f>NGeo!C480</f>
        <v>23</v>
      </c>
      <c r="D133" s="4">
        <f>NGeo!D480</f>
        <v>3.3093525179856114</v>
      </c>
    </row>
    <row r="134" spans="2:4">
      <c r="B134" t="str">
        <f>NGeo!B481</f>
        <v>292890 São Desidério</v>
      </c>
      <c r="C134" s="41">
        <f>NGeo!C481</f>
        <v>22</v>
      </c>
      <c r="D134" s="4">
        <f>NGeo!D481</f>
        <v>3.1654676258992804</v>
      </c>
    </row>
    <row r="135" spans="2:4">
      <c r="B135" t="str">
        <f>NGeo!B482</f>
        <v>292400 Paulo Afonso</v>
      </c>
      <c r="C135" s="41">
        <f>NGeo!C482</f>
        <v>21</v>
      </c>
      <c r="D135" s="4">
        <f>NGeo!D482</f>
        <v>3.0215827338129495</v>
      </c>
    </row>
    <row r="136" spans="2:4">
      <c r="B136" t="str">
        <f>NGeo!B483</f>
        <v>291190 Iaçu</v>
      </c>
      <c r="C136" s="41">
        <f>NGeo!C483</f>
        <v>17</v>
      </c>
      <c r="D136" s="4">
        <f>NGeo!D483</f>
        <v>2.4460431654676258</v>
      </c>
    </row>
    <row r="137" spans="2:4">
      <c r="B137" t="str">
        <f>NGeo!B484</f>
        <v>293245 Umburanas</v>
      </c>
      <c r="C137" s="41">
        <f>NGeo!C484</f>
        <v>13</v>
      </c>
      <c r="D137" s="4">
        <f>NGeo!D484</f>
        <v>1.8705035971223021</v>
      </c>
    </row>
    <row r="138" spans="2:4">
      <c r="B138" t="str">
        <f>NGeo!B485</f>
        <v>291650 Itapicuru</v>
      </c>
      <c r="C138" s="41">
        <f>NGeo!C485</f>
        <v>13</v>
      </c>
      <c r="D138" s="4">
        <f>NGeo!D485</f>
        <v>1.8705035971223021</v>
      </c>
    </row>
    <row r="139" spans="2:4">
      <c r="B139" t="str">
        <f>NGeo!B486</f>
        <v>290550 Caldeirão Grande</v>
      </c>
      <c r="C139" s="41">
        <f>NGeo!C486</f>
        <v>12</v>
      </c>
      <c r="D139" s="4">
        <f>NGeo!D486</f>
        <v>1.7266187050359711</v>
      </c>
    </row>
    <row r="140" spans="2:4">
      <c r="B140" t="str">
        <f>NGeo!B487</f>
        <v>290190 Aporá</v>
      </c>
      <c r="C140" s="41">
        <f>NGeo!C487</f>
        <v>12</v>
      </c>
      <c r="D140" s="4">
        <f>NGeo!D487</f>
        <v>1.7266187050359711</v>
      </c>
    </row>
    <row r="141" spans="2:4">
      <c r="B141" t="str">
        <f>NGeo!B488</f>
        <v>291100 Floresta Azul</v>
      </c>
      <c r="C141" s="41">
        <f>NGeo!C488</f>
        <v>11</v>
      </c>
      <c r="D141" s="4">
        <f>NGeo!D488</f>
        <v>1.5827338129496402</v>
      </c>
    </row>
    <row r="142" spans="2:4">
      <c r="B142" t="str">
        <f>NGeo!B489</f>
        <v>292010 Mairi</v>
      </c>
      <c r="C142" s="41">
        <f>NGeo!C489</f>
        <v>10</v>
      </c>
      <c r="D142" s="4">
        <f>NGeo!D489</f>
        <v>1.4388489208633093</v>
      </c>
    </row>
    <row r="143" spans="2:4">
      <c r="B143" t="str">
        <f>NGeo!B490</f>
        <v>291120 Gandu</v>
      </c>
      <c r="C143" s="41">
        <f>NGeo!C490</f>
        <v>10</v>
      </c>
      <c r="D143" s="4">
        <f>NGeo!D490</f>
        <v>1.4388489208633093</v>
      </c>
    </row>
    <row r="144" spans="2:4">
      <c r="B144" t="str">
        <f>NGeo!B491</f>
        <v>290380 Boa Vista do Tupim</v>
      </c>
      <c r="C144" s="41">
        <f>NGeo!C491</f>
        <v>9</v>
      </c>
      <c r="D144" s="4">
        <f>NGeo!D491</f>
        <v>1.2949640287769784</v>
      </c>
    </row>
    <row r="145" spans="2:4">
      <c r="B145" t="str">
        <f>NGeo!B492</f>
        <v>291790 Jandaíra</v>
      </c>
      <c r="C145" s="41">
        <f>NGeo!C492</f>
        <v>8</v>
      </c>
      <c r="D145" s="4">
        <f>NGeo!D492</f>
        <v>1.1510791366906474</v>
      </c>
    </row>
    <row r="146" spans="2:4">
      <c r="B146" t="str">
        <f>NGeo!B493</f>
        <v>291470 Itaberaba</v>
      </c>
      <c r="C146" s="41">
        <f>NGeo!C493</f>
        <v>8</v>
      </c>
      <c r="D146" s="4">
        <f>NGeo!D493</f>
        <v>1.1510791366906474</v>
      </c>
    </row>
    <row r="147" spans="2:4">
      <c r="B147" t="str">
        <f>NGeo!B494</f>
        <v>293060 Serrolândia</v>
      </c>
      <c r="C147" s="41">
        <f>NGeo!C494</f>
        <v>7</v>
      </c>
      <c r="D147" s="4">
        <f>NGeo!D494</f>
        <v>1.0071942446043165</v>
      </c>
    </row>
    <row r="148" spans="2:4">
      <c r="B148" t="str">
        <f>NGeo!B495</f>
        <v>292593 Quixabeira</v>
      </c>
      <c r="C148" s="41">
        <f>NGeo!C495</f>
        <v>7</v>
      </c>
      <c r="D148" s="4">
        <f>NGeo!D495</f>
        <v>1.0071942446043165</v>
      </c>
    </row>
    <row r="149" spans="2:4">
      <c r="B149" t="str">
        <f>NGeo!B496</f>
        <v>292170 Morro do Chapéu</v>
      </c>
      <c r="C149" s="41">
        <f>NGeo!C496</f>
        <v>7</v>
      </c>
      <c r="D149" s="4">
        <f>NGeo!D496</f>
        <v>1.0071942446043165</v>
      </c>
    </row>
    <row r="150" spans="2:4">
      <c r="B150" t="str">
        <f>NGeo!B497</f>
        <v>292120 Miguel Calmon</v>
      </c>
      <c r="C150" s="41">
        <f>NGeo!C497</f>
        <v>7</v>
      </c>
      <c r="D150" s="4">
        <f>NGeo!D497</f>
        <v>1.0071942446043165</v>
      </c>
    </row>
    <row r="151" spans="2:4">
      <c r="B151" t="str">
        <f>NGeo!B498</f>
        <v>290840 Conceição do Coité</v>
      </c>
      <c r="C151" s="41">
        <f>NGeo!C498</f>
        <v>7</v>
      </c>
      <c r="D151" s="4">
        <f>NGeo!D498</f>
        <v>1.0071942446043165</v>
      </c>
    </row>
    <row r="152" spans="2:4">
      <c r="B152" t="str">
        <f>NGeo!B499</f>
        <v>290687 Capim Grosso</v>
      </c>
      <c r="C152" s="41">
        <f>NGeo!C499</f>
        <v>7</v>
      </c>
      <c r="D152" s="4">
        <f>NGeo!D499</f>
        <v>1.0071942446043165</v>
      </c>
    </row>
    <row r="153" spans="2:4">
      <c r="B153" t="str">
        <f>NGeo!B500</f>
        <v>290405 Bonito</v>
      </c>
      <c r="C153" s="41">
        <f>NGeo!C500</f>
        <v>7</v>
      </c>
      <c r="D153" s="4">
        <f>NGeo!D500</f>
        <v>1.0071942446043165</v>
      </c>
    </row>
    <row r="154" spans="2:4">
      <c r="B154" t="str">
        <f>NGeo!B501</f>
        <v>293330 Vitória da Conquista</v>
      </c>
      <c r="C154" s="41">
        <f>NGeo!C501</f>
        <v>6</v>
      </c>
      <c r="D154" s="4">
        <f>NGeo!D501</f>
        <v>0.86330935251798557</v>
      </c>
    </row>
    <row r="155" spans="2:4">
      <c r="B155" t="str">
        <f>NGeo!B502</f>
        <v>292620 Riachão das Neves</v>
      </c>
      <c r="C155" s="41">
        <f>NGeo!C502</f>
        <v>6</v>
      </c>
      <c r="D155" s="4">
        <f>NGeo!D502</f>
        <v>0.86330935251798557</v>
      </c>
    </row>
    <row r="156" spans="2:4">
      <c r="B156" t="str">
        <f>NGeo!B503</f>
        <v>291450 Irará</v>
      </c>
      <c r="C156" s="41">
        <f>NGeo!C503</f>
        <v>5</v>
      </c>
      <c r="D156" s="4">
        <f>NGeo!D503</f>
        <v>0.71942446043165464</v>
      </c>
    </row>
    <row r="157" spans="2:4">
      <c r="B157" t="str">
        <f>NGeo!B504</f>
        <v>292080 Marcionílio Souza</v>
      </c>
      <c r="C157" s="86">
        <f>NGeo!C504</f>
        <v>4</v>
      </c>
      <c r="D157" s="87">
        <f>NGeo!D504</f>
        <v>0.57553956834532372</v>
      </c>
    </row>
    <row r="158" spans="2:4">
      <c r="B158" t="str">
        <f>NGeo!B505</f>
        <v>291660 Itapitanga</v>
      </c>
      <c r="C158" s="41">
        <f>NGeo!C505</f>
        <v>4</v>
      </c>
      <c r="D158" s="4">
        <f>NGeo!D505</f>
        <v>0.57553956834532372</v>
      </c>
    </row>
    <row r="159" spans="2:4">
      <c r="B159" t="str">
        <f>NGeo!B506</f>
        <v>292700 Rio Real</v>
      </c>
      <c r="C159" s="41">
        <f>NGeo!C506</f>
        <v>3</v>
      </c>
      <c r="D159" s="4">
        <f>NGeo!D506</f>
        <v>0.43165467625899279</v>
      </c>
    </row>
    <row r="160" spans="2:4">
      <c r="B160" t="str">
        <f>NGeo!B507</f>
        <v>292550 Prado</v>
      </c>
      <c r="C160" s="41">
        <f>NGeo!C507</f>
        <v>3</v>
      </c>
      <c r="D160" s="4">
        <f>NGeo!D507</f>
        <v>0.43165467625899279</v>
      </c>
    </row>
    <row r="161" spans="2:4">
      <c r="B161" t="str">
        <f>NGeo!B508</f>
        <v>292530 Porto Seguro</v>
      </c>
      <c r="C161" s="41">
        <f>NGeo!C508</f>
        <v>3</v>
      </c>
      <c r="D161" s="4">
        <f>NGeo!D508</f>
        <v>0.43165467625899279</v>
      </c>
    </row>
    <row r="162" spans="2:4">
      <c r="B162" t="str">
        <f>NGeo!B509</f>
        <v>292140 Mirangaba</v>
      </c>
      <c r="C162" s="41">
        <f>NGeo!C509</f>
        <v>2</v>
      </c>
      <c r="D162" s="4">
        <f>NGeo!D509</f>
        <v>0.28776978417266186</v>
      </c>
    </row>
    <row r="163" spans="2:4">
      <c r="B163" t="str">
        <f>NGeo!B510</f>
        <v>291370 Inhambupe</v>
      </c>
      <c r="C163" s="41">
        <f>NGeo!C510</f>
        <v>2</v>
      </c>
      <c r="D163" s="4">
        <f>NGeo!D510</f>
        <v>0.28776978417266186</v>
      </c>
    </row>
    <row r="164" spans="2:4">
      <c r="B164" t="str">
        <f>NGeo!B511</f>
        <v>290830 Conceição do Almeida</v>
      </c>
      <c r="C164" s="41">
        <f>NGeo!C511</f>
        <v>2</v>
      </c>
      <c r="D164" s="4">
        <f>NGeo!D511</f>
        <v>0.28776978417266186</v>
      </c>
    </row>
    <row r="165" spans="2:4">
      <c r="B165" t="str">
        <f>NGeo!B512</f>
        <v>292430 Piatã</v>
      </c>
      <c r="C165" s="41">
        <f>NGeo!C512</f>
        <v>1</v>
      </c>
      <c r="D165" s="4">
        <f>NGeo!D512</f>
        <v>0.14388489208633093</v>
      </c>
    </row>
    <row r="166" spans="2:4">
      <c r="B166" t="str">
        <f>NGeo!B513</f>
        <v>292220 Muniz Ferreira</v>
      </c>
      <c r="C166" s="41">
        <f>NGeo!C513</f>
        <v>1</v>
      </c>
      <c r="D166" s="4">
        <f>NGeo!D513</f>
        <v>0.14388489208633093</v>
      </c>
    </row>
    <row r="167" spans="2:4">
      <c r="B167" t="str">
        <f>NGeo!B514</f>
        <v>291920 Lauro de Freitas</v>
      </c>
      <c r="C167" s="41">
        <f>NGeo!C514</f>
        <v>1</v>
      </c>
      <c r="D167" s="4">
        <f>NGeo!D514</f>
        <v>0.14388489208633093</v>
      </c>
    </row>
    <row r="168" spans="2:4">
      <c r="B168" t="str">
        <f>NGeo!B515</f>
        <v>291480 Itabuna</v>
      </c>
      <c r="C168" s="41">
        <f>NGeo!C515</f>
        <v>1</v>
      </c>
      <c r="D168" s="4">
        <f>NGeo!D515</f>
        <v>0.14388489208633093</v>
      </c>
    </row>
    <row r="169" spans="2:4">
      <c r="B169" t="str">
        <f>NGeo!B516</f>
        <v>291440 Iraquara</v>
      </c>
      <c r="C169" s="41">
        <f>NGeo!C516</f>
        <v>1</v>
      </c>
      <c r="D169" s="4">
        <f>NGeo!D516</f>
        <v>0.14388489208633093</v>
      </c>
    </row>
    <row r="170" spans="2:4">
      <c r="B170" t="str">
        <f>NGeo!B517</f>
        <v>290970 Cristópolis</v>
      </c>
      <c r="C170" s="41">
        <f>NGeo!C517</f>
        <v>1</v>
      </c>
      <c r="D170" s="4">
        <f>NGeo!D517</f>
        <v>0.14388489208633093</v>
      </c>
    </row>
    <row r="171" spans="2:4">
      <c r="B171" t="str">
        <f>NGeo!B518</f>
        <v>290475 Buritirama</v>
      </c>
      <c r="C171" s="41">
        <f>NGeo!C518</f>
        <v>1</v>
      </c>
      <c r="D171" s="4">
        <f>NGeo!D518</f>
        <v>0.14388489208633093</v>
      </c>
    </row>
    <row r="172" spans="2:4">
      <c r="B172" t="str">
        <f>NGeo!B519</f>
        <v>290400 Boninal</v>
      </c>
      <c r="C172" s="41">
        <f>NGeo!C519</f>
        <v>1</v>
      </c>
      <c r="D172" s="4">
        <f>NGeo!D519</f>
        <v>0.14388489208633093</v>
      </c>
    </row>
    <row r="173" spans="2:4">
      <c r="B173" s="10" t="str">
        <f>NGeo!B894</f>
        <v>Total</v>
      </c>
      <c r="C173" s="63">
        <f>NGeo!C894</f>
        <v>695</v>
      </c>
      <c r="D173" s="48">
        <f>NGeo!D894</f>
        <v>100</v>
      </c>
    </row>
    <row r="179" spans="2:4">
      <c r="B179" t="str">
        <f>NGeo!G472</f>
        <v xml:space="preserve"> Casos Confirmados de COVID19 Relacionados ao Trabalho</v>
      </c>
    </row>
    <row r="180" spans="2:4">
      <c r="B180" t="str">
        <f>NGeo!G473</f>
        <v>Investigações segundo Município de Residência-BA</v>
      </c>
    </row>
    <row r="181" spans="2:4">
      <c r="B181" t="str">
        <f>NGeo!G474</f>
        <v>Período:</v>
      </c>
      <c r="C181" s="1">
        <f>NGeo!H474</f>
        <v>2020</v>
      </c>
    </row>
    <row r="182" spans="2:4">
      <c r="B182" t="str">
        <f>NGeo!G475</f>
        <v>Mun Resid BA</v>
      </c>
      <c r="C182" s="64" t="str">
        <f>NGeo!H475</f>
        <v>Investigações</v>
      </c>
      <c r="D182" s="61" t="str">
        <f>NGeo!I475</f>
        <v>%</v>
      </c>
    </row>
    <row r="183" spans="2:4">
      <c r="B183" t="str">
        <f>NGeo!G476</f>
        <v>292740 Salvador</v>
      </c>
      <c r="C183" s="41">
        <f>NGeo!H476</f>
        <v>311</v>
      </c>
      <c r="D183" s="4">
        <f>NGeo!I476</f>
        <v>45.668135095447873</v>
      </c>
    </row>
    <row r="184" spans="2:4">
      <c r="B184" t="str">
        <f>NGeo!G477</f>
        <v>292870 Santo Antônio de Jesus</v>
      </c>
      <c r="C184" s="41">
        <f>NGeo!H477</f>
        <v>44</v>
      </c>
      <c r="D184" s="4">
        <f>NGeo!I477</f>
        <v>6.4610866372980906</v>
      </c>
    </row>
    <row r="185" spans="2:4">
      <c r="B185" t="str">
        <f>NGeo!G478</f>
        <v>291080 Feira de Santana</v>
      </c>
      <c r="C185" s="41">
        <f>NGeo!H478</f>
        <v>27</v>
      </c>
      <c r="D185" s="4">
        <f>NGeo!I478</f>
        <v>3.9647577092511015</v>
      </c>
    </row>
    <row r="186" spans="2:4">
      <c r="B186" t="str">
        <f>NGeo!G479</f>
        <v>293070 Simões Filho</v>
      </c>
      <c r="C186" s="41">
        <f>NGeo!H479</f>
        <v>24</v>
      </c>
      <c r="D186" s="4">
        <f>NGeo!I479</f>
        <v>3.5242290748898677</v>
      </c>
    </row>
    <row r="187" spans="2:4">
      <c r="B187" t="str">
        <f>NGeo!G480</f>
        <v>291750 Jacobina</v>
      </c>
      <c r="C187" s="41">
        <f>NGeo!H480</f>
        <v>23</v>
      </c>
      <c r="D187" s="4">
        <f>NGeo!I480</f>
        <v>3.3773861967694567</v>
      </c>
    </row>
    <row r="188" spans="2:4">
      <c r="B188" t="str">
        <f>NGeo!G481</f>
        <v>292400 Paulo Afonso</v>
      </c>
      <c r="C188" s="41">
        <f>NGeo!H481</f>
        <v>18</v>
      </c>
      <c r="D188" s="4">
        <f>NGeo!I481</f>
        <v>2.643171806167401</v>
      </c>
    </row>
    <row r="189" spans="2:4">
      <c r="B189" t="str">
        <f>NGeo!G482</f>
        <v>291190 Iaçu</v>
      </c>
      <c r="C189" s="41">
        <f>NGeo!H482</f>
        <v>17</v>
      </c>
      <c r="D189" s="4">
        <f>NGeo!I482</f>
        <v>2.4963289280469896</v>
      </c>
    </row>
    <row r="190" spans="2:4">
      <c r="B190" t="str">
        <f>NGeo!G483</f>
        <v>291650 Itapicuru</v>
      </c>
      <c r="C190" s="41">
        <f>NGeo!H483</f>
        <v>13</v>
      </c>
      <c r="D190" s="4">
        <f>NGeo!I483</f>
        <v>1.908957415565345</v>
      </c>
    </row>
    <row r="191" spans="2:4">
      <c r="B191" t="str">
        <f>NGeo!G484</f>
        <v>293245 Umburanas</v>
      </c>
      <c r="C191" s="41">
        <f>NGeo!H484</f>
        <v>13</v>
      </c>
      <c r="D191" s="4">
        <f>NGeo!I484</f>
        <v>1.908957415565345</v>
      </c>
    </row>
    <row r="192" spans="2:4">
      <c r="B192" t="str">
        <f>NGeo!G485</f>
        <v>290190 Aporá</v>
      </c>
      <c r="C192" s="41">
        <f>NGeo!H485</f>
        <v>12</v>
      </c>
      <c r="D192" s="4">
        <f>NGeo!I485</f>
        <v>1.7621145374449338</v>
      </c>
    </row>
    <row r="193" spans="2:4">
      <c r="B193" t="str">
        <f>NGeo!G486</f>
        <v>290550 Caldeirão Grande</v>
      </c>
      <c r="C193" s="41">
        <f>NGeo!H486</f>
        <v>12</v>
      </c>
      <c r="D193" s="4">
        <f>NGeo!I486</f>
        <v>1.7621145374449338</v>
      </c>
    </row>
    <row r="194" spans="2:4">
      <c r="B194" t="str">
        <f>NGeo!G487</f>
        <v>291100 Floresta Azul</v>
      </c>
      <c r="C194" s="41">
        <f>NGeo!H487</f>
        <v>11</v>
      </c>
      <c r="D194" s="4">
        <f>NGeo!I487</f>
        <v>1.6152716593245227</v>
      </c>
    </row>
    <row r="195" spans="2:4">
      <c r="B195" t="str">
        <f>NGeo!G488</f>
        <v>291120 Gandu</v>
      </c>
      <c r="C195" s="41">
        <f>NGeo!H488</f>
        <v>10</v>
      </c>
      <c r="D195" s="4">
        <f>NGeo!I488</f>
        <v>1.4684287812041117</v>
      </c>
    </row>
    <row r="196" spans="2:4">
      <c r="B196" t="str">
        <f>NGeo!G489</f>
        <v>292010 Mairi</v>
      </c>
      <c r="C196" s="41">
        <f>NGeo!H489</f>
        <v>10</v>
      </c>
      <c r="D196" s="4">
        <f>NGeo!I489</f>
        <v>1.4684287812041117</v>
      </c>
    </row>
    <row r="197" spans="2:4">
      <c r="B197" t="str">
        <f>NGeo!G490</f>
        <v>291470 Itaberaba</v>
      </c>
      <c r="C197" s="41">
        <f>NGeo!H490</f>
        <v>9</v>
      </c>
      <c r="D197" s="4">
        <f>NGeo!I490</f>
        <v>1.3215859030837005</v>
      </c>
    </row>
    <row r="198" spans="2:4">
      <c r="B198" t="str">
        <f>NGeo!G491</f>
        <v>290380 Boa Vista do Tupim</v>
      </c>
      <c r="C198" s="41">
        <f>NGeo!H491</f>
        <v>8</v>
      </c>
      <c r="D198" s="4">
        <f>NGeo!I491</f>
        <v>1.1747430249632893</v>
      </c>
    </row>
    <row r="199" spans="2:4">
      <c r="B199" t="str">
        <f>NGeo!G492</f>
        <v>292120 Miguel Calmon</v>
      </c>
      <c r="C199" s="41">
        <f>NGeo!H492</f>
        <v>8</v>
      </c>
      <c r="D199" s="4">
        <f>NGeo!I492</f>
        <v>1.1747430249632893</v>
      </c>
    </row>
    <row r="200" spans="2:4">
      <c r="B200" t="str">
        <f>NGeo!G493</f>
        <v>290405 Bonito</v>
      </c>
      <c r="C200" s="41">
        <f>NGeo!H493</f>
        <v>7</v>
      </c>
      <c r="D200" s="4">
        <f>NGeo!I493</f>
        <v>1.0279001468428781</v>
      </c>
    </row>
    <row r="201" spans="2:4">
      <c r="B201" t="str">
        <f>NGeo!G494</f>
        <v>290687 Capim Grosso</v>
      </c>
      <c r="C201" s="41">
        <f>NGeo!H494</f>
        <v>7</v>
      </c>
      <c r="D201" s="4">
        <f>NGeo!I494</f>
        <v>1.0279001468428781</v>
      </c>
    </row>
    <row r="202" spans="2:4">
      <c r="B202" t="str">
        <f>NGeo!G495</f>
        <v>290840 Conceição do Coité</v>
      </c>
      <c r="C202" s="41">
        <f>NGeo!H495</f>
        <v>7</v>
      </c>
      <c r="D202" s="4">
        <f>NGeo!I495</f>
        <v>1.0279001468428781</v>
      </c>
    </row>
    <row r="203" spans="2:4">
      <c r="B203" t="str">
        <f>NGeo!G496</f>
        <v>292170 Morro do Chapéu</v>
      </c>
      <c r="C203" s="41">
        <f>NGeo!H496</f>
        <v>7</v>
      </c>
      <c r="D203" s="4">
        <f>NGeo!I496</f>
        <v>1.0279001468428781</v>
      </c>
    </row>
    <row r="204" spans="2:4">
      <c r="B204" t="str">
        <f>NGeo!G497</f>
        <v>292593 Quixabeira</v>
      </c>
      <c r="C204" s="41">
        <f>NGeo!H497</f>
        <v>7</v>
      </c>
      <c r="D204" s="4">
        <f>NGeo!I497</f>
        <v>1.0279001468428781</v>
      </c>
    </row>
    <row r="205" spans="2:4">
      <c r="B205" t="str">
        <f>NGeo!G498</f>
        <v>291790 Jandaíra</v>
      </c>
      <c r="C205" s="41">
        <f>NGeo!H498</f>
        <v>6</v>
      </c>
      <c r="D205" s="4">
        <f>NGeo!I498</f>
        <v>0.88105726872246692</v>
      </c>
    </row>
    <row r="206" spans="2:4">
      <c r="B206" t="str">
        <f>NGeo!G499</f>
        <v>293060 Serrolândia</v>
      </c>
      <c r="C206" s="41">
        <f>NGeo!H499</f>
        <v>6</v>
      </c>
      <c r="D206" s="4">
        <f>NGeo!I499</f>
        <v>0.88105726872246692</v>
      </c>
    </row>
    <row r="207" spans="2:4">
      <c r="B207" t="str">
        <f>NGeo!G500</f>
        <v>293330 Vitória da Conquista</v>
      </c>
      <c r="C207" s="41">
        <f>NGeo!H500</f>
        <v>6</v>
      </c>
      <c r="D207" s="4">
        <f>NGeo!I500</f>
        <v>0.88105726872246692</v>
      </c>
    </row>
    <row r="208" spans="2:4">
      <c r="B208" t="str">
        <f>NGeo!G501</f>
        <v>291450 Irará</v>
      </c>
      <c r="C208" s="41">
        <f>NGeo!H501</f>
        <v>4</v>
      </c>
      <c r="D208" s="4">
        <f>NGeo!I501</f>
        <v>0.58737151248164465</v>
      </c>
    </row>
    <row r="209" spans="2:4">
      <c r="B209" t="str">
        <f>NGeo!G502</f>
        <v>291660 Itapitanga</v>
      </c>
      <c r="C209" s="41">
        <f>NGeo!H502</f>
        <v>4</v>
      </c>
      <c r="D209" s="4">
        <f>NGeo!I502</f>
        <v>0.58737151248164465</v>
      </c>
    </row>
    <row r="210" spans="2:4">
      <c r="B210" t="str">
        <f>NGeo!G503</f>
        <v>292080 Marcionílio Souza</v>
      </c>
      <c r="C210" s="41">
        <f>NGeo!H503</f>
        <v>4</v>
      </c>
      <c r="D210" s="4">
        <f>NGeo!I503</f>
        <v>0.58737151248164465</v>
      </c>
    </row>
    <row r="211" spans="2:4">
      <c r="B211" t="str">
        <f>NGeo!G504</f>
        <v>292890 São Desidério</v>
      </c>
      <c r="C211" s="41">
        <f>NGeo!H504</f>
        <v>4</v>
      </c>
      <c r="D211" s="4">
        <f>NGeo!I504</f>
        <v>0.58737151248164465</v>
      </c>
    </row>
    <row r="212" spans="2:4">
      <c r="B212" t="str">
        <f>NGeo!G505</f>
        <v>292530 Porto Seguro</v>
      </c>
      <c r="C212" s="41">
        <f>NGeo!H505</f>
        <v>3</v>
      </c>
      <c r="D212" s="4">
        <f>NGeo!I505</f>
        <v>0.44052863436123346</v>
      </c>
    </row>
    <row r="213" spans="2:4">
      <c r="B213" t="str">
        <f>NGeo!G506</f>
        <v>292550 Prado</v>
      </c>
      <c r="C213" s="41">
        <f>NGeo!H506</f>
        <v>3</v>
      </c>
      <c r="D213" s="4">
        <f>NGeo!I506</f>
        <v>0.44052863436123346</v>
      </c>
    </row>
    <row r="214" spans="2:4">
      <c r="B214" t="str">
        <f>NGeo!G507</f>
        <v>292700 Rio Real</v>
      </c>
      <c r="C214" s="41">
        <f>NGeo!H507</f>
        <v>3</v>
      </c>
      <c r="D214" s="4">
        <f>NGeo!I507</f>
        <v>0.44052863436123346</v>
      </c>
    </row>
    <row r="215" spans="2:4">
      <c r="B215" t="str">
        <f>NGeo!G508</f>
        <v>290070 Alagoinhas</v>
      </c>
      <c r="C215" s="41">
        <f>NGeo!H508</f>
        <v>2</v>
      </c>
      <c r="D215" s="4">
        <f>NGeo!I508</f>
        <v>0.29368575624082233</v>
      </c>
    </row>
    <row r="216" spans="2:4">
      <c r="B216" t="str">
        <f>NGeo!G509</f>
        <v>290830 Conceição do Almeida</v>
      </c>
      <c r="C216" s="41">
        <f>NGeo!H509</f>
        <v>2</v>
      </c>
      <c r="D216" s="4">
        <f>NGeo!I509</f>
        <v>0.29368575624082233</v>
      </c>
    </row>
    <row r="217" spans="2:4">
      <c r="B217" t="str">
        <f>NGeo!G510</f>
        <v>291880 Laje</v>
      </c>
      <c r="C217" s="41">
        <f>NGeo!H510</f>
        <v>2</v>
      </c>
      <c r="D217" s="4">
        <f>NGeo!I510</f>
        <v>0.29368575624082233</v>
      </c>
    </row>
    <row r="218" spans="2:4">
      <c r="B218" t="str">
        <f>NGeo!G511</f>
        <v>292140 Mirangaba</v>
      </c>
      <c r="C218" s="41">
        <f>NGeo!H511</f>
        <v>2</v>
      </c>
      <c r="D218" s="4">
        <f>NGeo!I511</f>
        <v>0.29368575624082233</v>
      </c>
    </row>
    <row r="219" spans="2:4">
      <c r="B219" t="str">
        <f>NGeo!G512</f>
        <v>292960 Sapeaçu</v>
      </c>
      <c r="C219" s="41">
        <f>NGeo!H512</f>
        <v>2</v>
      </c>
      <c r="D219" s="4">
        <f>NGeo!I512</f>
        <v>0.29368575624082233</v>
      </c>
    </row>
    <row r="220" spans="2:4">
      <c r="B220" t="str">
        <f>NGeo!G513</f>
        <v>293120 Taperoá</v>
      </c>
      <c r="C220" s="41">
        <f>NGeo!H513</f>
        <v>2</v>
      </c>
      <c r="D220" s="4">
        <f>NGeo!I513</f>
        <v>0.29368575624082233</v>
      </c>
    </row>
    <row r="221" spans="2:4">
      <c r="B221" t="str">
        <f>NGeo!G514</f>
        <v>290320 Barreiras</v>
      </c>
      <c r="C221" s="41">
        <f>NGeo!H514</f>
        <v>1</v>
      </c>
      <c r="D221" s="4">
        <f>NGeo!I514</f>
        <v>0.14684287812041116</v>
      </c>
    </row>
    <row r="222" spans="2:4">
      <c r="B222" t="str">
        <f>NGeo!G515</f>
        <v>290400 Boninal</v>
      </c>
      <c r="C222" s="41">
        <f>NGeo!H515</f>
        <v>1</v>
      </c>
      <c r="D222" s="4">
        <f>NGeo!I515</f>
        <v>0.14684287812041116</v>
      </c>
    </row>
    <row r="223" spans="2:4">
      <c r="B223" t="str">
        <f>NGeo!G516</f>
        <v>290410 Boquira</v>
      </c>
      <c r="C223" s="41">
        <f>NGeo!H516</f>
        <v>1</v>
      </c>
      <c r="D223" s="4">
        <f>NGeo!I516</f>
        <v>0.14684287812041116</v>
      </c>
    </row>
    <row r="224" spans="2:4">
      <c r="B224" t="str">
        <f>NGeo!G517</f>
        <v>290570 Camaçari</v>
      </c>
      <c r="C224" s="41">
        <f>NGeo!H517</f>
        <v>1</v>
      </c>
      <c r="D224" s="4">
        <f>NGeo!I517</f>
        <v>0.14684287812041116</v>
      </c>
    </row>
    <row r="225" spans="2:4">
      <c r="B225" t="str">
        <f>NGeo!G518</f>
        <v>290820 Conceição da Feira</v>
      </c>
      <c r="C225" s="41">
        <f>NGeo!H518</f>
        <v>1</v>
      </c>
      <c r="D225" s="4">
        <f>NGeo!I518</f>
        <v>0.14684287812041116</v>
      </c>
    </row>
    <row r="226" spans="2:4">
      <c r="B226" t="str">
        <f>NGeo!G519</f>
        <v>290970 Cristópolis</v>
      </c>
      <c r="C226" s="41">
        <f>NGeo!H519</f>
        <v>1</v>
      </c>
      <c r="D226" s="4">
        <f>NGeo!I519</f>
        <v>0.14684287812041116</v>
      </c>
    </row>
    <row r="227" spans="2:4">
      <c r="B227" t="str">
        <f>NGeo!G520</f>
        <v>290980 Cruz das Almas</v>
      </c>
      <c r="C227" s="41">
        <f>NGeo!H520</f>
        <v>1</v>
      </c>
      <c r="D227" s="4">
        <f>NGeo!I520</f>
        <v>0.14684287812041116</v>
      </c>
    </row>
    <row r="228" spans="2:4">
      <c r="B228" t="str">
        <f>NGeo!G521</f>
        <v>291020 Dom Macedo Costa</v>
      </c>
      <c r="C228" s="41">
        <f>NGeo!H521</f>
        <v>1</v>
      </c>
      <c r="D228" s="4">
        <f>NGeo!I521</f>
        <v>0.14684287812041116</v>
      </c>
    </row>
    <row r="229" spans="2:4">
      <c r="B229" t="str">
        <f>NGeo!G522</f>
        <v>291370 Inhambupe</v>
      </c>
      <c r="C229" s="41">
        <f>NGeo!H522</f>
        <v>1</v>
      </c>
      <c r="D229" s="4">
        <f>NGeo!I522</f>
        <v>0.14684287812041116</v>
      </c>
    </row>
    <row r="230" spans="2:4">
      <c r="B230" t="str">
        <f>NGeo!G523</f>
        <v>291440 Iraquara</v>
      </c>
      <c r="C230" s="41">
        <f>NGeo!H523</f>
        <v>1</v>
      </c>
      <c r="D230" s="4">
        <f>NGeo!I523</f>
        <v>0.14684287812041116</v>
      </c>
    </row>
    <row r="231" spans="2:4">
      <c r="B231" t="str">
        <f>NGeo!G524</f>
        <v>291480 Itabuna</v>
      </c>
      <c r="C231" s="41">
        <f>NGeo!H524</f>
        <v>1</v>
      </c>
      <c r="D231" s="4">
        <f>NGeo!I524</f>
        <v>0.14684287812041116</v>
      </c>
    </row>
    <row r="232" spans="2:4">
      <c r="B232" t="str">
        <f>NGeo!G525</f>
        <v>291920 Lauro de Freitas</v>
      </c>
      <c r="C232" s="41">
        <f>NGeo!H525</f>
        <v>1</v>
      </c>
      <c r="D232" s="4">
        <f>NGeo!I525</f>
        <v>0.14684287812041116</v>
      </c>
    </row>
    <row r="233" spans="2:4">
      <c r="B233" t="str">
        <f>NGeo!G526</f>
        <v>291955 Luís Eduardo Magalhães</v>
      </c>
      <c r="C233" s="41">
        <f>NGeo!H526</f>
        <v>1</v>
      </c>
      <c r="D233" s="4">
        <f>NGeo!I526</f>
        <v>0.14684287812041116</v>
      </c>
    </row>
    <row r="234" spans="2:4">
      <c r="B234" t="str">
        <f>NGeo!G527</f>
        <v>292130 Milagres</v>
      </c>
      <c r="C234" s="41">
        <f>NGeo!H527</f>
        <v>1</v>
      </c>
      <c r="D234" s="4">
        <f>NGeo!I527</f>
        <v>0.14684287812041116</v>
      </c>
    </row>
    <row r="235" spans="2:4">
      <c r="B235" t="str">
        <f>NGeo!G528</f>
        <v>292220 Muniz Ferreira</v>
      </c>
      <c r="C235" s="41">
        <f>NGeo!H528</f>
        <v>1</v>
      </c>
      <c r="D235" s="4">
        <f>NGeo!I528</f>
        <v>0.14684287812041116</v>
      </c>
    </row>
    <row r="236" spans="2:4">
      <c r="B236" t="str">
        <f>NGeo!G529</f>
        <v>292250 Nazaré</v>
      </c>
      <c r="C236" s="41">
        <f>NGeo!H529</f>
        <v>1</v>
      </c>
      <c r="D236" s="4">
        <f>NGeo!I529</f>
        <v>0.14684287812041116</v>
      </c>
    </row>
    <row r="237" spans="2:4">
      <c r="B237" t="str">
        <f>NGeo!G530</f>
        <v>292430 Piatã</v>
      </c>
      <c r="C237" s="41">
        <f>NGeo!H530</f>
        <v>1</v>
      </c>
      <c r="D237" s="4">
        <f>NGeo!I530</f>
        <v>0.14684287812041116</v>
      </c>
    </row>
    <row r="238" spans="2:4">
      <c r="B238" t="str">
        <f>NGeo!G531</f>
        <v>292620 Riachão das Neves</v>
      </c>
      <c r="C238" s="41">
        <f>NGeo!H531</f>
        <v>1</v>
      </c>
      <c r="D238" s="4">
        <f>NGeo!I531</f>
        <v>0.14684287812041116</v>
      </c>
    </row>
    <row r="239" spans="2:4">
      <c r="B239" t="str">
        <f>NGeo!G532</f>
        <v>292660 Ribeira do Pombal</v>
      </c>
      <c r="C239" s="41">
        <f>NGeo!H532</f>
        <v>1</v>
      </c>
      <c r="D239" s="4">
        <f>NGeo!I532</f>
        <v>0.14684287812041116</v>
      </c>
    </row>
    <row r="240" spans="2:4">
      <c r="B240" t="str">
        <f>NGeo!G533</f>
        <v>292810 Santa Maria da Vitória</v>
      </c>
      <c r="C240" s="41">
        <f>NGeo!H533</f>
        <v>1</v>
      </c>
      <c r="D240" s="4">
        <f>NGeo!I533</f>
        <v>0.14684287812041116</v>
      </c>
    </row>
    <row r="241" spans="2:4">
      <c r="B241" t="str">
        <f>NGeo!G534</f>
        <v>293360 Xique-Xique</v>
      </c>
      <c r="C241" s="41">
        <f>NGeo!H534</f>
        <v>1</v>
      </c>
      <c r="D241" s="4">
        <f>NGeo!I534</f>
        <v>0.14684287812041116</v>
      </c>
    </row>
    <row r="242" spans="2:4">
      <c r="B242" s="10" t="str">
        <f>NGeo!G894</f>
        <v>Total</v>
      </c>
      <c r="C242" s="85">
        <f>NGeo!H894</f>
        <v>681</v>
      </c>
      <c r="D242" s="88">
        <f>NGeo!I894</f>
        <v>100</v>
      </c>
    </row>
  </sheetData>
  <sortState ref="B90:D117">
    <sortCondition descending="1" ref="C90:C117"/>
  </sortState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Plan18"/>
  <dimension ref="B2:H219"/>
  <sheetViews>
    <sheetView showGridLines="0" showRowColHeaders="0" zoomScale="95" zoomScaleNormal="95" workbookViewId="0">
      <selection activeCell="F21" sqref="F21"/>
    </sheetView>
  </sheetViews>
  <sheetFormatPr defaultRowHeight="15.75"/>
  <cols>
    <col min="2" max="2" width="71.125" customWidth="1"/>
  </cols>
  <sheetData>
    <row r="2" spans="2:8">
      <c r="B2" t="str">
        <f>CNAE_CBO_Outras!S5</f>
        <v xml:space="preserve"> Casos Confirmados de COVID19 Relacionados ao Trabalho</v>
      </c>
    </row>
    <row r="3" spans="2:8">
      <c r="B3" s="10" t="str">
        <f>CNAE_CBO_Outras!S6</f>
        <v>Investigações segundo Seção Atividade Econômica</v>
      </c>
    </row>
    <row r="4" spans="2:8">
      <c r="B4" t="str">
        <f>CNAE_CBO_Outras!S7</f>
        <v>Período:</v>
      </c>
      <c r="C4">
        <f>CNAE_CBO_Outras!T7</f>
        <v>2020</v>
      </c>
    </row>
    <row r="5" spans="2:8">
      <c r="B5" s="10" t="str">
        <f>CNAE_CBO_Outras!S8</f>
        <v>Seção Atividade Econômica</v>
      </c>
      <c r="C5" s="31" t="str">
        <f>CNAE_CBO_Outras!V8</f>
        <v>Masculino</v>
      </c>
      <c r="D5" s="31" t="s">
        <v>4751</v>
      </c>
      <c r="E5" s="31" t="str">
        <f>CNAE_CBO_Outras!W8</f>
        <v>Feminino</v>
      </c>
      <c r="F5" s="31" t="s">
        <v>4752</v>
      </c>
      <c r="G5" s="31" t="str">
        <f>CNAE_CBO_Outras!X8</f>
        <v>Total</v>
      </c>
      <c r="H5" s="31" t="s">
        <v>4753</v>
      </c>
    </row>
    <row r="6" spans="2:8">
      <c r="B6" t="str">
        <f>CNAE_CBO_SEXO_Ana!A5</f>
        <v>Ignorada</v>
      </c>
      <c r="C6">
        <f>CNAE_CBO_Outras!V9</f>
        <v>141</v>
      </c>
      <c r="D6" s="47">
        <f>C6*100/245</f>
        <v>57.551020408163268</v>
      </c>
      <c r="E6">
        <f>CNAE_CBO_Outras!W9</f>
        <v>238</v>
      </c>
      <c r="F6" s="47">
        <f>E6*100/450</f>
        <v>52.888888888888886</v>
      </c>
      <c r="G6">
        <f>CNAE_CBO_Outras!X9</f>
        <v>379</v>
      </c>
      <c r="H6" s="47">
        <f>G6*100/695</f>
        <v>54.532374100719423</v>
      </c>
    </row>
    <row r="7" spans="2:8">
      <c r="B7" t="str">
        <f>CNAE_CBO_SEXO_Ana!A6</f>
        <v>Educação</v>
      </c>
      <c r="C7">
        <f>CNAE_CBO_Outras!V10</f>
        <v>62</v>
      </c>
      <c r="D7" s="47">
        <f t="shared" ref="D7:D15" si="0">C7*100/245</f>
        <v>25.306122448979593</v>
      </c>
      <c r="E7">
        <f>CNAE_CBO_Outras!W10</f>
        <v>168</v>
      </c>
      <c r="F7" s="47">
        <f t="shared" ref="F7:F15" si="1">E7*100/450</f>
        <v>37.333333333333336</v>
      </c>
      <c r="G7">
        <f>CNAE_CBO_Outras!X10</f>
        <v>230</v>
      </c>
      <c r="H7" s="47">
        <f t="shared" ref="H7:H15" si="2">G7*100/695</f>
        <v>33.093525179856115</v>
      </c>
    </row>
    <row r="8" spans="2:8">
      <c r="B8" t="str">
        <f>CNAE_CBO_SEXO_Ana!A7</f>
        <v>Saúde humana e serviços sociais</v>
      </c>
      <c r="C8">
        <f>CNAE_CBO_Outras!V11</f>
        <v>12</v>
      </c>
      <c r="D8" s="47">
        <f t="shared" si="0"/>
        <v>4.8979591836734695</v>
      </c>
      <c r="E8">
        <f>CNAE_CBO_Outras!W11</f>
        <v>25</v>
      </c>
      <c r="F8" s="47">
        <f t="shared" si="1"/>
        <v>5.5555555555555554</v>
      </c>
      <c r="G8">
        <f>CNAE_CBO_Outras!X11</f>
        <v>37</v>
      </c>
      <c r="H8" s="47">
        <f t="shared" si="2"/>
        <v>5.3237410071942444</v>
      </c>
    </row>
    <row r="9" spans="2:8">
      <c r="B9" t="str">
        <f>CNAE_CBO_SEXO_Ana!A8</f>
        <v>Comércio, reparação veículos automotores, motoci</v>
      </c>
      <c r="C9">
        <f>CNAE_CBO_Outras!V12</f>
        <v>21</v>
      </c>
      <c r="D9" s="47">
        <f t="shared" si="0"/>
        <v>8.5714285714285712</v>
      </c>
      <c r="E9">
        <f>CNAE_CBO_Outras!W12</f>
        <v>1</v>
      </c>
      <c r="F9" s="47">
        <f t="shared" si="1"/>
        <v>0.22222222222222221</v>
      </c>
      <c r="G9">
        <f>CNAE_CBO_Outras!X12</f>
        <v>22</v>
      </c>
      <c r="H9" s="47">
        <f t="shared" si="2"/>
        <v>3.1654676258992804</v>
      </c>
    </row>
    <row r="10" spans="2:8">
      <c r="B10" t="str">
        <f>CNAE_CBO_SEXO_Ana!A9</f>
        <v>Atividades profissionais, científicas e técnicas</v>
      </c>
      <c r="C10">
        <f>CNAE_CBO_Outras!V13</f>
        <v>4</v>
      </c>
      <c r="D10" s="47">
        <f t="shared" si="0"/>
        <v>1.6326530612244898</v>
      </c>
      <c r="E10">
        <f>CNAE_CBO_Outras!W13</f>
        <v>15</v>
      </c>
      <c r="F10" s="47">
        <f t="shared" si="1"/>
        <v>3.3333333333333335</v>
      </c>
      <c r="G10">
        <f>CNAE_CBO_Outras!X13</f>
        <v>19</v>
      </c>
      <c r="H10" s="47">
        <f t="shared" si="2"/>
        <v>2.7338129496402876</v>
      </c>
    </row>
    <row r="11" spans="2:8">
      <c r="B11" t="str">
        <f>CNAE_CBO_SEXO_Ana!A10</f>
        <v>Construção</v>
      </c>
      <c r="C11">
        <f>CNAE_CBO_Outras!V14</f>
        <v>5</v>
      </c>
      <c r="D11" s="47">
        <f t="shared" si="0"/>
        <v>2.0408163265306123</v>
      </c>
      <c r="E11">
        <f>CNAE_CBO_Outras!W14</f>
        <v>0</v>
      </c>
      <c r="F11" s="47">
        <f t="shared" si="1"/>
        <v>0</v>
      </c>
      <c r="G11">
        <f>CNAE_CBO_Outras!X14</f>
        <v>5</v>
      </c>
      <c r="H11" s="47">
        <f t="shared" si="2"/>
        <v>0.71942446043165464</v>
      </c>
    </row>
    <row r="12" spans="2:8">
      <c r="B12" t="str">
        <f>CNAE_CBO_SEXO_Ana!A11</f>
        <v>Informação e comunicação</v>
      </c>
      <c r="C12">
        <f>CNAE_CBO_Outras!V15</f>
        <v>0</v>
      </c>
      <c r="D12" s="47">
        <f t="shared" si="0"/>
        <v>0</v>
      </c>
      <c r="E12">
        <f>CNAE_CBO_Outras!W15</f>
        <v>1</v>
      </c>
      <c r="F12" s="47">
        <f t="shared" si="1"/>
        <v>0.22222222222222221</v>
      </c>
      <c r="G12">
        <f>CNAE_CBO_Outras!X15</f>
        <v>1</v>
      </c>
      <c r="H12" s="47">
        <f t="shared" si="2"/>
        <v>0.14388489208633093</v>
      </c>
    </row>
    <row r="13" spans="2:8">
      <c r="B13" t="str">
        <f>CNAE_CBO_SEXO_Ana!A12</f>
        <v>Atividades financeiras, de seguros e serviços re</v>
      </c>
      <c r="C13">
        <f>CNAE_CBO_Outras!V16</f>
        <v>0</v>
      </c>
      <c r="D13" s="47">
        <f t="shared" si="0"/>
        <v>0</v>
      </c>
      <c r="E13">
        <f>CNAE_CBO_Outras!W16</f>
        <v>1</v>
      </c>
      <c r="F13" s="47">
        <f t="shared" si="1"/>
        <v>0.22222222222222221</v>
      </c>
      <c r="G13">
        <f>CNAE_CBO_Outras!X16</f>
        <v>1</v>
      </c>
      <c r="H13" s="47">
        <f t="shared" si="2"/>
        <v>0.14388489208633093</v>
      </c>
    </row>
    <row r="14" spans="2:8">
      <c r="B14" t="str">
        <f>CNAE_CBO_SEXO_Ana!A13</f>
        <v>Outras atividades de serviços</v>
      </c>
      <c r="C14">
        <f>CNAE_CBO_Outras!V17</f>
        <v>0</v>
      </c>
      <c r="D14" s="47">
        <f t="shared" si="0"/>
        <v>0</v>
      </c>
      <c r="E14">
        <f>CNAE_CBO_Outras!W17</f>
        <v>1</v>
      </c>
      <c r="F14" s="47">
        <f t="shared" si="1"/>
        <v>0.22222222222222221</v>
      </c>
      <c r="G14">
        <f>CNAE_CBO_Outras!X17</f>
        <v>1</v>
      </c>
      <c r="H14" s="47">
        <f t="shared" si="2"/>
        <v>0.14388489208633093</v>
      </c>
    </row>
    <row r="15" spans="2:8">
      <c r="B15" s="10" t="str">
        <f>CNAE_CBO_Outras!$B$28</f>
        <v>Total</v>
      </c>
      <c r="C15" s="10">
        <f>CNAE_CBO_Outras!V31</f>
        <v>245</v>
      </c>
      <c r="D15" s="48">
        <f t="shared" si="0"/>
        <v>100</v>
      </c>
      <c r="E15" s="10">
        <f>CNAE_CBO_Outras!W31</f>
        <v>450</v>
      </c>
      <c r="F15" s="48">
        <f t="shared" si="1"/>
        <v>100</v>
      </c>
      <c r="G15" s="10">
        <f>CNAE_CBO_Outras!X31</f>
        <v>695</v>
      </c>
      <c r="H15" s="48">
        <f t="shared" si="2"/>
        <v>100</v>
      </c>
    </row>
    <row r="20" spans="2:8">
      <c r="B20" t="str">
        <f>CNAE_CBO_Outras!S38</f>
        <v xml:space="preserve"> Casos Confirmados de COVID19 Relacionados ao Trabalho</v>
      </c>
    </row>
    <row r="21" spans="2:8">
      <c r="B21" s="10" t="str">
        <f>CNAE_CBO_Outras!S39</f>
        <v>Investigações por Classe Atividade Econômica e Sexo</v>
      </c>
    </row>
    <row r="22" spans="2:8">
      <c r="B22" t="str">
        <f>CNAE_CBO_Outras!S40</f>
        <v>Período:2020</v>
      </c>
      <c r="C22">
        <v>2020</v>
      </c>
    </row>
    <row r="23" spans="2:8">
      <c r="B23" s="49" t="str">
        <f>CNAE_CBO_Outras!S41</f>
        <v>Classe Atividade Econômica</v>
      </c>
      <c r="C23" s="31" t="str">
        <f>CNAE_CBO_Outras!V41</f>
        <v>Masculino</v>
      </c>
      <c r="D23" s="31" t="s">
        <v>4751</v>
      </c>
      <c r="E23" s="31" t="str">
        <f>CNAE_CBO_Outras!W41</f>
        <v>Feminino</v>
      </c>
      <c r="F23" s="31" t="s">
        <v>4752</v>
      </c>
      <c r="G23" s="31" t="str">
        <f>CNAE_CBO_Outras!X41</f>
        <v>Total</v>
      </c>
      <c r="H23" s="70" t="s">
        <v>28</v>
      </c>
    </row>
    <row r="24" spans="2:8">
      <c r="B24" t="str">
        <f>CNAE_CBO_Outras!R42</f>
        <v>NAO INFORMADA/NAO SE APLICA</v>
      </c>
      <c r="C24">
        <f>CNAE_CBO_Outras!V42</f>
        <v>141</v>
      </c>
      <c r="D24" s="47">
        <f>C24*100/245</f>
        <v>57.551020408163268</v>
      </c>
      <c r="E24">
        <f>CNAE_CBO_Outras!W42</f>
        <v>238</v>
      </c>
      <c r="F24" s="47">
        <f>E24*100/450</f>
        <v>52.888888888888886</v>
      </c>
      <c r="G24">
        <f>CNAE_CBO_Outras!X42</f>
        <v>379</v>
      </c>
      <c r="H24" s="47">
        <f>G24*100/695</f>
        <v>54.532374100719423</v>
      </c>
    </row>
    <row r="25" spans="2:8">
      <c r="B25" t="str">
        <f>CNAE_CBO_Outras!R1046</f>
        <v>ATIVIDADES DE ATENDIMENTO HOSPITALAR</v>
      </c>
      <c r="C25">
        <f>CNAE_CBO_Outras!V1046</f>
        <v>53</v>
      </c>
      <c r="D25" s="47">
        <f t="shared" ref="D25:D42" si="3">C25*100/245</f>
        <v>21.632653061224488</v>
      </c>
      <c r="E25">
        <f>CNAE_CBO_Outras!W1046</f>
        <v>144</v>
      </c>
      <c r="F25" s="47">
        <f t="shared" ref="F25:F42" si="4">E25*100/450</f>
        <v>32</v>
      </c>
      <c r="G25">
        <f>CNAE_CBO_Outras!X1046</f>
        <v>197</v>
      </c>
      <c r="H25" s="47">
        <f t="shared" ref="H25:H33" si="5">G25*100/695</f>
        <v>28.345323741007196</v>
      </c>
    </row>
    <row r="26" spans="2:8">
      <c r="B26" t="str">
        <f>CNAE_CBO_Outras!R1048</f>
        <v>ATIVIDADES DE ATENDIMENTO A URGENCIAS E EMERGENCIAS</v>
      </c>
      <c r="C26">
        <f>CNAE_CBO_Outras!V1048</f>
        <v>6</v>
      </c>
      <c r="D26" s="47">
        <f t="shared" si="3"/>
        <v>2.4489795918367347</v>
      </c>
      <c r="E26">
        <f>CNAE_CBO_Outras!W1048</f>
        <v>23</v>
      </c>
      <c r="F26" s="47">
        <f t="shared" si="4"/>
        <v>5.1111111111111107</v>
      </c>
      <c r="G26">
        <f>CNAE_CBO_Outras!X1048</f>
        <v>29</v>
      </c>
      <c r="H26" s="47">
        <f t="shared" si="5"/>
        <v>4.1726618705035969</v>
      </c>
    </row>
    <row r="27" spans="2:8">
      <c r="B27" t="str">
        <f>CNAE_CBO_Outras!R1067</f>
        <v>ATIVIDADES DE APOIO A GESTAO DE SAUDE</v>
      </c>
      <c r="C27">
        <f>CNAE_CBO_Outras!V1067</f>
        <v>6</v>
      </c>
      <c r="D27" s="47">
        <f t="shared" si="3"/>
        <v>2.4489795918367347</v>
      </c>
      <c r="E27">
        <f>CNAE_CBO_Outras!W1067</f>
        <v>18</v>
      </c>
      <c r="F27" s="47">
        <f t="shared" si="4"/>
        <v>4</v>
      </c>
      <c r="G27">
        <f>CNAE_CBO_Outras!X1067</f>
        <v>24</v>
      </c>
      <c r="H27" s="47">
        <f t="shared" si="5"/>
        <v>3.4532374100719423</v>
      </c>
    </row>
    <row r="28" spans="2:8">
      <c r="B28" t="str">
        <f>CNAE_CBO_Outras!R634</f>
        <v>OUTRAS OBRAS DE INSTALACOES</v>
      </c>
      <c r="C28">
        <f>CNAE_CBO_Outras!V634</f>
        <v>20</v>
      </c>
      <c r="D28" s="47">
        <f t="shared" si="3"/>
        <v>8.1632653061224492</v>
      </c>
      <c r="E28">
        <f>CNAE_CBO_Outras!W634</f>
        <v>0</v>
      </c>
      <c r="F28" s="47">
        <f t="shared" si="4"/>
        <v>0</v>
      </c>
      <c r="G28">
        <f>CNAE_CBO_Outras!X634</f>
        <v>20</v>
      </c>
      <c r="H28" s="47">
        <f t="shared" si="5"/>
        <v>2.8776978417266186</v>
      </c>
    </row>
    <row r="29" spans="2:8">
      <c r="B29" t="str">
        <f>CNAE_CBO_Outras!R991</f>
        <v>ADMINISTRACAO PUBLICA EM GERAL</v>
      </c>
      <c r="C29">
        <f>CNAE_CBO_Outras!V991</f>
        <v>3</v>
      </c>
      <c r="D29" s="47">
        <f t="shared" si="3"/>
        <v>1.2244897959183674</v>
      </c>
      <c r="E29">
        <f>CNAE_CBO_Outras!W991</f>
        <v>15</v>
      </c>
      <c r="F29" s="47">
        <f t="shared" si="4"/>
        <v>3.3333333333333335</v>
      </c>
      <c r="G29">
        <f>CNAE_CBO_Outras!X991</f>
        <v>18</v>
      </c>
      <c r="H29" s="47">
        <f t="shared" si="5"/>
        <v>2.5899280575539567</v>
      </c>
    </row>
    <row r="30" spans="2:8">
      <c r="B30" t="str">
        <f>CNAE_CBO_Outras!R1064</f>
        <v>ATIVIDADES DE ATENCAO AMBULATORIAL EXECUTADAS POR MEDICOS E ODONTOLOGOS</v>
      </c>
      <c r="C30">
        <f>CNAE_CBO_Outras!V1064</f>
        <v>6</v>
      </c>
      <c r="D30" s="47">
        <f t="shared" si="3"/>
        <v>2.4489795918367347</v>
      </c>
      <c r="E30">
        <f>CNAE_CBO_Outras!W1064</f>
        <v>3</v>
      </c>
      <c r="F30" s="47">
        <f t="shared" si="4"/>
        <v>0.66666666666666663</v>
      </c>
      <c r="G30">
        <f>CNAE_CBO_Outras!X1064</f>
        <v>9</v>
      </c>
      <c r="H30" s="47">
        <f t="shared" si="5"/>
        <v>1.2949640287769784</v>
      </c>
    </row>
    <row r="31" spans="2:8">
      <c r="B31" t="str">
        <f>CNAE_CBO_Outras!R599</f>
        <v>CONSTRUCAO DE EDIFICIOS</v>
      </c>
      <c r="C31">
        <f>CNAE_CBO_Outras!V599</f>
        <v>5</v>
      </c>
      <c r="D31" s="47">
        <f t="shared" si="3"/>
        <v>2.0408163265306123</v>
      </c>
      <c r="E31">
        <f>CNAE_CBO_Outras!W599</f>
        <v>0</v>
      </c>
      <c r="F31" s="47">
        <f t="shared" si="4"/>
        <v>0</v>
      </c>
      <c r="G31">
        <f>CNAE_CBO_Outras!X599</f>
        <v>5</v>
      </c>
      <c r="H31" s="47">
        <f t="shared" si="5"/>
        <v>0.71942446043165464</v>
      </c>
    </row>
    <row r="32" spans="2:8">
      <c r="B32" t="str">
        <f>CNAE_CBO_Outras!R1050</f>
        <v>ATIVIDADES DE ATENCAO AMBULATORIAL</v>
      </c>
      <c r="C32">
        <f>CNAE_CBO_Outras!V1050</f>
        <v>2</v>
      </c>
      <c r="D32" s="47">
        <f t="shared" si="3"/>
        <v>0.81632653061224492</v>
      </c>
      <c r="E32">
        <f>CNAE_CBO_Outras!W1050</f>
        <v>1</v>
      </c>
      <c r="F32" s="47">
        <f t="shared" si="4"/>
        <v>0.22222222222222221</v>
      </c>
      <c r="G32">
        <f>CNAE_CBO_Outras!X1050</f>
        <v>3</v>
      </c>
      <c r="H32" s="47">
        <f t="shared" si="5"/>
        <v>0.43165467625899279</v>
      </c>
    </row>
    <row r="33" spans="2:8">
      <c r="B33" t="str">
        <f>CNAE_CBO_Outras!R1068</f>
        <v>ATIVIDADES DE ATENCAO A SAUDE HUMANA NAO ESPECIFICADAS ANTERIORMENTE</v>
      </c>
      <c r="C33">
        <f>CNAE_CBO_Outras!V1068</f>
        <v>0</v>
      </c>
      <c r="D33" s="47">
        <f t="shared" si="3"/>
        <v>0</v>
      </c>
      <c r="E33">
        <f>CNAE_CBO_Outras!W1068</f>
        <v>3</v>
      </c>
      <c r="F33" s="47">
        <f t="shared" si="4"/>
        <v>0.66666666666666663</v>
      </c>
      <c r="G33">
        <f>CNAE_CBO_Outras!X1068</f>
        <v>3</v>
      </c>
      <c r="H33" s="47">
        <f t="shared" si="5"/>
        <v>0.43165467625899279</v>
      </c>
    </row>
    <row r="34" spans="2:8">
      <c r="B34" t="str">
        <f>CNAE_CBO_Outras!R654</f>
        <v>COMERCIO ATACADISTA DE PRODUTOS FARMACEUTICOS PARA USO HUMANO E VETERINARIO</v>
      </c>
      <c r="C34">
        <f>CNAE_CBO_Outras!V654</f>
        <v>0</v>
      </c>
      <c r="D34" s="47">
        <f t="shared" si="3"/>
        <v>0</v>
      </c>
      <c r="E34">
        <f>CNAE_CBO_Outras!W654</f>
        <v>1</v>
      </c>
      <c r="F34" s="47">
        <f t="shared" si="4"/>
        <v>0.22222222222222221</v>
      </c>
      <c r="G34">
        <f>CNAE_CBO_Outras!X654</f>
        <v>1</v>
      </c>
      <c r="H34" s="47">
        <f t="shared" ref="H34:H42" si="6">G34*100/695</f>
        <v>0.14388489208633093</v>
      </c>
    </row>
    <row r="35" spans="2:8">
      <c r="B35" t="str">
        <f>CNAE_CBO_Outras!R705</f>
        <v>COMERCIO VAREJISTA DE PRODUTOS FARMACEUTICOS PARA USO HUMANO E VETERINARIO</v>
      </c>
      <c r="C35">
        <f>CNAE_CBO_Outras!V705</f>
        <v>1</v>
      </c>
      <c r="D35" s="47">
        <f t="shared" si="3"/>
        <v>0.40816326530612246</v>
      </c>
      <c r="E35">
        <f>CNAE_CBO_Outras!W705</f>
        <v>0</v>
      </c>
      <c r="F35" s="47">
        <f t="shared" si="4"/>
        <v>0</v>
      </c>
      <c r="G35">
        <f>CNAE_CBO_Outras!X705</f>
        <v>1</v>
      </c>
      <c r="H35" s="47">
        <f t="shared" si="6"/>
        <v>0.14388489208633093</v>
      </c>
    </row>
    <row r="36" spans="2:8">
      <c r="B36" t="str">
        <f>CNAE_CBO_Outras!R871</f>
        <v>CARGA E DESCARGA</v>
      </c>
      <c r="C36">
        <f>CNAE_CBO_Outras!V871</f>
        <v>0</v>
      </c>
      <c r="D36" s="47">
        <f t="shared" si="3"/>
        <v>0</v>
      </c>
      <c r="E36">
        <f>CNAE_CBO_Outras!W871</f>
        <v>1</v>
      </c>
      <c r="F36" s="47">
        <f t="shared" si="4"/>
        <v>0.22222222222222221</v>
      </c>
      <c r="G36">
        <f>CNAE_CBO_Outras!X871</f>
        <v>1</v>
      </c>
      <c r="H36" s="47">
        <f t="shared" si="6"/>
        <v>0.14388489208633093</v>
      </c>
    </row>
    <row r="37" spans="2:8">
      <c r="B37" t="str">
        <f>CNAE_CBO_Outras!R927</f>
        <v>PLANOS DE SAUDE</v>
      </c>
      <c r="C37">
        <f>CNAE_CBO_Outras!V927</f>
        <v>0</v>
      </c>
      <c r="D37" s="47">
        <f t="shared" si="3"/>
        <v>0</v>
      </c>
      <c r="E37">
        <f>CNAE_CBO_Outras!W927</f>
        <v>1</v>
      </c>
      <c r="F37" s="47">
        <f t="shared" si="4"/>
        <v>0.22222222222222221</v>
      </c>
      <c r="G37">
        <f>CNAE_CBO_Outras!X927</f>
        <v>1</v>
      </c>
      <c r="H37" s="47">
        <f t="shared" si="6"/>
        <v>0.14388489208633093</v>
      </c>
    </row>
    <row r="38" spans="2:8">
      <c r="B38" t="str">
        <f>CNAE_CBO_Outras!R998</f>
        <v>SEGURANCA E ORDEM PUBLICA</v>
      </c>
      <c r="C38">
        <f>CNAE_CBO_Outras!V998</f>
        <v>1</v>
      </c>
      <c r="D38" s="47">
        <f t="shared" si="3"/>
        <v>0.40816326530612246</v>
      </c>
      <c r="E38">
        <f>CNAE_CBO_Outras!W998</f>
        <v>0</v>
      </c>
      <c r="F38" s="47">
        <f t="shared" si="4"/>
        <v>0</v>
      </c>
      <c r="G38">
        <f>CNAE_CBO_Outras!X998</f>
        <v>1</v>
      </c>
      <c r="H38" s="47">
        <f t="shared" si="6"/>
        <v>0.14388489208633093</v>
      </c>
    </row>
    <row r="39" spans="2:8">
      <c r="B39" t="str">
        <f>CNAE_CBO_Outras!R1057</f>
        <v>ATIVIDADES DE APOIO A EDUCACAO</v>
      </c>
      <c r="C39">
        <f>CNAE_CBO_Outras!V1057</f>
        <v>1</v>
      </c>
      <c r="D39" s="47">
        <f t="shared" si="3"/>
        <v>0.40816326530612246</v>
      </c>
      <c r="E39">
        <f>CNAE_CBO_Outras!W1057</f>
        <v>0</v>
      </c>
      <c r="F39" s="47">
        <f t="shared" si="4"/>
        <v>0</v>
      </c>
      <c r="G39">
        <f>CNAE_CBO_Outras!X1057</f>
        <v>1</v>
      </c>
      <c r="H39" s="47">
        <f t="shared" si="6"/>
        <v>0.14388489208633093</v>
      </c>
    </row>
    <row r="40" spans="2:8">
      <c r="B40" t="str">
        <f>CNAE_CBO_Outras!R1065</f>
        <v>ATIVIDADES DE SERVICOS DE COMPLEMENTACAO DIAGNOSTICA E TERAPEUTICA</v>
      </c>
      <c r="C40">
        <f>CNAE_CBO_Outras!V1065</f>
        <v>0</v>
      </c>
      <c r="D40" s="47">
        <f t="shared" si="3"/>
        <v>0</v>
      </c>
      <c r="E40">
        <f>CNAE_CBO_Outras!W1065</f>
        <v>1</v>
      </c>
      <c r="F40" s="47">
        <f t="shared" si="4"/>
        <v>0.22222222222222221</v>
      </c>
      <c r="G40">
        <f>CNAE_CBO_Outras!X1065</f>
        <v>1</v>
      </c>
      <c r="H40" s="47">
        <f t="shared" si="6"/>
        <v>0.14388489208633093</v>
      </c>
    </row>
    <row r="41" spans="2:8">
      <c r="B41" t="str">
        <f>CNAE_CBO_Outras!R1114</f>
        <v>ATIVIDADES DE ASSOCIACOES DE DEFESA DE DIREITOS SOCIAIS</v>
      </c>
      <c r="C41">
        <f>CNAE_CBO_Outras!V1114</f>
        <v>0</v>
      </c>
      <c r="D41" s="47">
        <f t="shared" si="3"/>
        <v>0</v>
      </c>
      <c r="E41">
        <f>CNAE_CBO_Outras!W1114</f>
        <v>1</v>
      </c>
      <c r="F41" s="47">
        <f t="shared" si="4"/>
        <v>0.22222222222222221</v>
      </c>
      <c r="G41">
        <f>CNAE_CBO_Outras!X1114</f>
        <v>1</v>
      </c>
      <c r="H41" s="47">
        <f t="shared" si="6"/>
        <v>0.14388489208633093</v>
      </c>
    </row>
    <row r="42" spans="2:8">
      <c r="B42" s="10" t="str">
        <f>CNAE_CBO_Outras!S1126</f>
        <v>Total</v>
      </c>
      <c r="C42" s="10">
        <f>CNAE_CBO_Outras!V1126</f>
        <v>245</v>
      </c>
      <c r="D42" s="48">
        <f t="shared" si="3"/>
        <v>100</v>
      </c>
      <c r="E42" s="10">
        <f>CNAE_CBO_Outras!W1126</f>
        <v>450</v>
      </c>
      <c r="F42" s="48">
        <f t="shared" si="4"/>
        <v>100</v>
      </c>
      <c r="G42" s="10">
        <f>CNAE_CBO_Outras!X1126</f>
        <v>695</v>
      </c>
      <c r="H42" s="48">
        <f t="shared" si="6"/>
        <v>100</v>
      </c>
    </row>
    <row r="47" spans="2:8">
      <c r="B47" t="str">
        <f>CNAE_CBO_Outras!B5</f>
        <v xml:space="preserve"> Casos Confirmados de COVID19 Relacionados ao Trabalho</v>
      </c>
    </row>
    <row r="48" spans="2:8">
      <c r="B48" s="10" t="str">
        <f>CNAE_CBO_Outras!B6</f>
        <v>Investigações por Ocupação NIVEL 1 e Sexo</v>
      </c>
    </row>
    <row r="49" spans="2:8">
      <c r="B49" t="str">
        <f>CNAE_CBO_Outras!B7</f>
        <v>Período:</v>
      </c>
      <c r="C49">
        <f>CNAE_CBO_Outras!C7</f>
        <v>2020</v>
      </c>
    </row>
    <row r="50" spans="2:8">
      <c r="B50" s="10" t="str">
        <f>CNAE_CBO_Outras!B8</f>
        <v>Ocupação NIVEL 1</v>
      </c>
      <c r="C50" s="31" t="str">
        <f>CNAE_CBO_Outras!E8</f>
        <v>Masculino</v>
      </c>
      <c r="D50" s="31" t="s">
        <v>4751</v>
      </c>
      <c r="E50" s="31" t="str">
        <f>CNAE_CBO_Outras!F8</f>
        <v>Feminino</v>
      </c>
      <c r="F50" s="31" t="s">
        <v>4752</v>
      </c>
      <c r="G50" s="31" t="str">
        <f>CNAE_CBO_Outras!G8</f>
        <v>Total</v>
      </c>
      <c r="H50" s="31" t="s">
        <v>4753</v>
      </c>
    </row>
    <row r="51" spans="2:8">
      <c r="B51" t="str">
        <f>CNAE_CBO_Outras!A9</f>
        <v>Profissionais das ciências e das artes</v>
      </c>
      <c r="C51">
        <f>CNAE_CBO_Outras!E9</f>
        <v>77</v>
      </c>
      <c r="D51" s="47">
        <f>C51*100/245</f>
        <v>31.428571428571427</v>
      </c>
      <c r="E51">
        <f>CNAE_CBO_Outras!F9</f>
        <v>157</v>
      </c>
      <c r="F51" s="47">
        <f>E51*100/450</f>
        <v>34.888888888888886</v>
      </c>
      <c r="G51">
        <f>CNAE_CBO_Outras!G9</f>
        <v>234</v>
      </c>
      <c r="H51" s="47">
        <f>G51*100/695</f>
        <v>33.669064748201436</v>
      </c>
    </row>
    <row r="52" spans="2:8">
      <c r="B52" t="str">
        <f>CNAE_CBO_Outras!A10</f>
        <v>Técnicos de nível médio</v>
      </c>
      <c r="C52">
        <f>CNAE_CBO_Outras!E10</f>
        <v>32</v>
      </c>
      <c r="D52" s="47">
        <f t="shared" ref="D52:D65" si="7">C52*100/245</f>
        <v>13.061224489795919</v>
      </c>
      <c r="E52">
        <f>CNAE_CBO_Outras!F10</f>
        <v>166</v>
      </c>
      <c r="F52" s="47">
        <f t="shared" ref="F52:F65" si="8">E52*100/450</f>
        <v>36.888888888888886</v>
      </c>
      <c r="G52">
        <f>CNAE_CBO_Outras!G10</f>
        <v>198</v>
      </c>
      <c r="H52" s="47">
        <f t="shared" ref="H52:H63" si="9">G52*100/695</f>
        <v>28.489208633093526</v>
      </c>
    </row>
    <row r="53" spans="2:8">
      <c r="B53" t="str">
        <f>CNAE_CBO_Outras!A11</f>
        <v>Trabs dos serviços, vendedores do comércio</v>
      </c>
      <c r="C53">
        <f>CNAE_CBO_Outras!E11</f>
        <v>35</v>
      </c>
      <c r="D53" s="47">
        <f t="shared" si="7"/>
        <v>14.285714285714286</v>
      </c>
      <c r="E53">
        <f>CNAE_CBO_Outras!F11</f>
        <v>66</v>
      </c>
      <c r="F53" s="47">
        <f t="shared" si="8"/>
        <v>14.666666666666666</v>
      </c>
      <c r="G53">
        <f>CNAE_CBO_Outras!G11</f>
        <v>101</v>
      </c>
      <c r="H53" s="47">
        <f t="shared" si="9"/>
        <v>14.532374100719425</v>
      </c>
    </row>
    <row r="54" spans="2:8">
      <c r="B54" t="str">
        <f>CNAE_CBO_Outras!A12</f>
        <v>Trabalhadores de serviços administrativos</v>
      </c>
      <c r="C54">
        <f>CNAE_CBO_Outras!E12</f>
        <v>14</v>
      </c>
      <c r="D54" s="47">
        <f t="shared" si="7"/>
        <v>5.7142857142857144</v>
      </c>
      <c r="E54">
        <f>CNAE_CBO_Outras!F12</f>
        <v>42</v>
      </c>
      <c r="F54" s="47">
        <f t="shared" si="8"/>
        <v>9.3333333333333339</v>
      </c>
      <c r="G54">
        <f>CNAE_CBO_Outras!G12</f>
        <v>56</v>
      </c>
      <c r="H54" s="47">
        <f t="shared" si="9"/>
        <v>8.057553956834532</v>
      </c>
    </row>
    <row r="55" spans="2:8">
      <c r="B55" t="str">
        <f>CNAE_CBO_Outras!A13</f>
        <v>Trabs da produção de bens e serviços(I)</v>
      </c>
      <c r="C55">
        <f>CNAE_CBO_Outras!E13</f>
        <v>45</v>
      </c>
      <c r="D55" s="47">
        <f t="shared" si="7"/>
        <v>18.367346938775512</v>
      </c>
      <c r="E55">
        <f>CNAE_CBO_Outras!F13</f>
        <v>0</v>
      </c>
      <c r="F55" s="47">
        <f t="shared" si="8"/>
        <v>0</v>
      </c>
      <c r="G55">
        <f>CNAE_CBO_Outras!G13</f>
        <v>45</v>
      </c>
      <c r="H55" s="47">
        <f t="shared" si="9"/>
        <v>6.4748201438848918</v>
      </c>
    </row>
    <row r="56" spans="2:8">
      <c r="B56" t="str">
        <f>CNAE_CBO_Outras!A14</f>
        <v>EM BRANCO</v>
      </c>
      <c r="C56">
        <f>CNAE_CBO_Outras!E14</f>
        <v>17</v>
      </c>
      <c r="D56" s="47">
        <f t="shared" si="7"/>
        <v>6.9387755102040813</v>
      </c>
      <c r="E56">
        <f>CNAE_CBO_Outras!F14</f>
        <v>10</v>
      </c>
      <c r="F56" s="47">
        <f t="shared" si="8"/>
        <v>2.2222222222222223</v>
      </c>
      <c r="G56">
        <f>CNAE_CBO_Outras!G14</f>
        <v>27</v>
      </c>
      <c r="H56" s="47">
        <f t="shared" si="9"/>
        <v>3.8848920863309351</v>
      </c>
    </row>
    <row r="57" spans="2:8">
      <c r="B57" t="str">
        <f>CNAE_CBO_Outras!A15</f>
        <v>Membros superiores do poder público, dirigentes</v>
      </c>
      <c r="C57">
        <f>CNAE_CBO_Outras!E15</f>
        <v>10</v>
      </c>
      <c r="D57" s="47">
        <f t="shared" si="7"/>
        <v>4.0816326530612246</v>
      </c>
      <c r="E57">
        <f>CNAE_CBO_Outras!F15</f>
        <v>1</v>
      </c>
      <c r="F57" s="47">
        <f t="shared" si="8"/>
        <v>0.22222222222222221</v>
      </c>
      <c r="G57">
        <f>CNAE_CBO_Outras!G15</f>
        <v>11</v>
      </c>
      <c r="H57" s="47">
        <f t="shared" si="9"/>
        <v>1.5827338129496402</v>
      </c>
    </row>
    <row r="58" spans="2:8">
      <c r="B58" t="str">
        <f>CNAE_CBO_Outras!A16</f>
        <v>NAO INFORMADA</v>
      </c>
      <c r="C58">
        <f>CNAE_CBO_Outras!E16</f>
        <v>4</v>
      </c>
      <c r="D58" s="47">
        <f t="shared" si="7"/>
        <v>1.6326530612244898</v>
      </c>
      <c r="E58">
        <f>CNAE_CBO_Outras!F16</f>
        <v>6</v>
      </c>
      <c r="F58" s="47">
        <f t="shared" si="8"/>
        <v>1.3333333333333333</v>
      </c>
      <c r="G58">
        <f>CNAE_CBO_Outras!G16</f>
        <v>10</v>
      </c>
      <c r="H58" s="47">
        <f t="shared" si="9"/>
        <v>1.4388489208633093</v>
      </c>
    </row>
    <row r="59" spans="2:8">
      <c r="B59" t="str">
        <f>CNAE_CBO_Outras!A17</f>
        <v>Trabss da produção de bens e serviços(II)</v>
      </c>
      <c r="C59">
        <f>CNAE_CBO_Outras!E17</f>
        <v>5</v>
      </c>
      <c r="D59" s="47">
        <f t="shared" si="7"/>
        <v>2.0408163265306123</v>
      </c>
      <c r="E59">
        <f>CNAE_CBO_Outras!F17</f>
        <v>1</v>
      </c>
      <c r="F59" s="47">
        <f t="shared" si="8"/>
        <v>0.22222222222222221</v>
      </c>
      <c r="G59">
        <f>CNAE_CBO_Outras!G17</f>
        <v>6</v>
      </c>
      <c r="H59" s="47">
        <f t="shared" si="9"/>
        <v>0.86330935251798557</v>
      </c>
    </row>
    <row r="60" spans="2:8">
      <c r="B60" t="str">
        <f>CNAE_CBO_Outras!A18</f>
        <v>Forças Armadas, Policiais e Bombeiros Militares</v>
      </c>
      <c r="C60">
        <f>CNAE_CBO_Outras!E18</f>
        <v>2</v>
      </c>
      <c r="D60" s="47">
        <f t="shared" si="7"/>
        <v>0.81632653061224492</v>
      </c>
      <c r="E60">
        <f>CNAE_CBO_Outras!F18</f>
        <v>0</v>
      </c>
      <c r="F60" s="47">
        <f t="shared" si="8"/>
        <v>0</v>
      </c>
      <c r="G60">
        <f>CNAE_CBO_Outras!G18</f>
        <v>2</v>
      </c>
      <c r="H60" s="47">
        <f t="shared" si="9"/>
        <v>0.28776978417266186</v>
      </c>
    </row>
    <row r="61" spans="2:8">
      <c r="B61" t="str">
        <f>CNAE_CBO_Outras!A19</f>
        <v>Ocupações Especiais (estudante)</v>
      </c>
      <c r="C61">
        <f>CNAE_CBO_Outras!E19</f>
        <v>1</v>
      </c>
      <c r="D61" s="47">
        <f t="shared" si="7"/>
        <v>0.40816326530612246</v>
      </c>
      <c r="E61">
        <f>CNAE_CBO_Outras!F19</f>
        <v>1</v>
      </c>
      <c r="F61" s="47">
        <f t="shared" si="8"/>
        <v>0.22222222222222221</v>
      </c>
      <c r="G61">
        <f>CNAE_CBO_Outras!G19</f>
        <v>2</v>
      </c>
      <c r="H61" s="47">
        <f t="shared" si="9"/>
        <v>0.28776978417266186</v>
      </c>
    </row>
    <row r="62" spans="2:8">
      <c r="B62" t="str">
        <f>CNAE_CBO_Outras!A20</f>
        <v>Trabs agropecuários, florestais, da caça, pesca</v>
      </c>
      <c r="C62">
        <f>CNAE_CBO_Outras!E20</f>
        <v>1</v>
      </c>
      <c r="D62" s="47">
        <f t="shared" si="7"/>
        <v>0.40816326530612246</v>
      </c>
      <c r="E62">
        <f>CNAE_CBO_Outras!F20</f>
        <v>0</v>
      </c>
      <c r="F62" s="47">
        <f t="shared" si="8"/>
        <v>0</v>
      </c>
      <c r="G62">
        <f>CNAE_CBO_Outras!G20</f>
        <v>1</v>
      </c>
      <c r="H62" s="47">
        <f t="shared" si="9"/>
        <v>0.14388489208633093</v>
      </c>
    </row>
    <row r="63" spans="2:8">
      <c r="B63" t="str">
        <f>CNAE_CBO_Outras!A21</f>
        <v>Trabalhadores de manutenção e reparação</v>
      </c>
      <c r="C63">
        <f>CNAE_CBO_Outras!E21</f>
        <v>1</v>
      </c>
      <c r="D63" s="47">
        <f t="shared" si="7"/>
        <v>0.40816326530612246</v>
      </c>
      <c r="E63">
        <f>CNAE_CBO_Outras!F21</f>
        <v>0</v>
      </c>
      <c r="F63" s="47">
        <f t="shared" si="8"/>
        <v>0</v>
      </c>
      <c r="G63">
        <f>CNAE_CBO_Outras!G21</f>
        <v>1</v>
      </c>
      <c r="H63" s="47">
        <f t="shared" si="9"/>
        <v>0.14388489208633093</v>
      </c>
    </row>
    <row r="64" spans="2:8">
      <c r="B64" t="str">
        <f>CNAE_CBO_Outras!A22</f>
        <v>SEM DEFINICAO</v>
      </c>
      <c r="C64">
        <f>CNAE_CBO_Outras!E22</f>
        <v>1</v>
      </c>
      <c r="D64" s="47">
        <f t="shared" si="7"/>
        <v>0.40816326530612246</v>
      </c>
      <c r="E64">
        <f>CNAE_CBO_Outras!F22</f>
        <v>0</v>
      </c>
      <c r="F64" s="47">
        <f t="shared" si="8"/>
        <v>0</v>
      </c>
      <c r="G64">
        <f>CNAE_CBO_Outras!G22</f>
        <v>1</v>
      </c>
      <c r="H64" s="47">
        <f>G64*100/695</f>
        <v>0.14388489208633093</v>
      </c>
    </row>
    <row r="65" spans="2:8">
      <c r="B65" s="10" t="s">
        <v>36</v>
      </c>
      <c r="C65" s="10">
        <f>CNAE_CBO_Outras!E28</f>
        <v>245</v>
      </c>
      <c r="D65" s="48">
        <f t="shared" si="7"/>
        <v>100</v>
      </c>
      <c r="E65" s="10">
        <f>CNAE_CBO_Outras!F28</f>
        <v>450</v>
      </c>
      <c r="F65" s="48">
        <f t="shared" si="8"/>
        <v>100</v>
      </c>
      <c r="G65" s="10">
        <f>CNAE_CBO_Outras!G28</f>
        <v>695</v>
      </c>
      <c r="H65" s="48">
        <f>G65*100/695</f>
        <v>100</v>
      </c>
    </row>
    <row r="70" spans="2:8">
      <c r="B70" t="str">
        <f>CNAE_CBO_Outras!B38</f>
        <v xml:space="preserve"> Casos Confirmados de COVID19 Relacionados ao Trabalho</v>
      </c>
    </row>
    <row r="71" spans="2:8">
      <c r="B71" s="10" t="str">
        <f>CNAE_CBO_Outras!B39</f>
        <v>Investigações por Ocupação NIVEL 6 e Sexo</v>
      </c>
    </row>
    <row r="72" spans="2:8">
      <c r="B72" t="s">
        <v>4729</v>
      </c>
      <c r="C72">
        <v>2020</v>
      </c>
    </row>
    <row r="73" spans="2:8">
      <c r="B73" s="10" t="str">
        <f>CNAE_CBO_Outras!B41</f>
        <v>Ocupação NIVEL 6</v>
      </c>
      <c r="C73" s="31" t="str">
        <f>CNAE_CBO_Outras!E41</f>
        <v>Masculino</v>
      </c>
      <c r="D73" s="31" t="s">
        <v>4751</v>
      </c>
      <c r="E73" s="31" t="str">
        <f>CNAE_CBO_Outras!F41</f>
        <v>Feminino</v>
      </c>
      <c r="F73" s="31" t="s">
        <v>4752</v>
      </c>
      <c r="G73" s="31" t="str">
        <f>CNAE_CBO_Outras!G41</f>
        <v>Total</v>
      </c>
      <c r="H73" s="70" t="s">
        <v>28</v>
      </c>
    </row>
    <row r="74" spans="2:8">
      <c r="B74" t="str">
        <f>CNAE_CBO_Outras!A1001</f>
        <v>TECNICO DE ENFERMAGEM</v>
      </c>
      <c r="C74">
        <f>CNAE_CBO_Outras!E1001</f>
        <v>19</v>
      </c>
      <c r="D74" s="47">
        <f t="shared" ref="D74:D105" si="10">C74*100/245</f>
        <v>7.7551020408163263</v>
      </c>
      <c r="E74">
        <f>CNAE_CBO_Outras!F1001</f>
        <v>142</v>
      </c>
      <c r="F74" s="47">
        <f t="shared" ref="F74:F105" si="11">E74*100/450</f>
        <v>31.555555555555557</v>
      </c>
      <c r="G74">
        <f>CNAE_CBO_Outras!G1001</f>
        <v>161</v>
      </c>
      <c r="H74" s="47">
        <f t="shared" ref="H74:H105" si="12">G74*100/695</f>
        <v>23.165467625899282</v>
      </c>
    </row>
    <row r="75" spans="2:8">
      <c r="B75" t="str">
        <f>CNAE_CBO_Outras!A498</f>
        <v>ENFERMEIRO</v>
      </c>
      <c r="C75">
        <f>CNAE_CBO_Outras!E498</f>
        <v>17</v>
      </c>
      <c r="D75" s="47">
        <f t="shared" si="10"/>
        <v>6.9387755102040813</v>
      </c>
      <c r="E75">
        <f>CNAE_CBO_Outras!F498</f>
        <v>98</v>
      </c>
      <c r="F75" s="47">
        <f t="shared" si="11"/>
        <v>21.777777777777779</v>
      </c>
      <c r="G75">
        <f>CNAE_CBO_Outras!G498</f>
        <v>115</v>
      </c>
      <c r="H75" s="47">
        <f t="shared" si="12"/>
        <v>16.546762589928058</v>
      </c>
    </row>
    <row r="76" spans="2:8">
      <c r="B76" t="str">
        <f>CNAE_CBO_Outras!A45</f>
        <v>EM BRANCO</v>
      </c>
      <c r="C76">
        <f>CNAE_CBO_Outras!E45</f>
        <v>17</v>
      </c>
      <c r="D76" s="47">
        <f t="shared" si="10"/>
        <v>6.9387755102040813</v>
      </c>
      <c r="E76">
        <f>CNAE_CBO_Outras!F45</f>
        <v>10</v>
      </c>
      <c r="F76" s="47">
        <f t="shared" si="11"/>
        <v>2.2222222222222223</v>
      </c>
      <c r="G76">
        <f>CNAE_CBO_Outras!G45</f>
        <v>27</v>
      </c>
      <c r="H76" s="47">
        <f t="shared" si="12"/>
        <v>3.8848920863309351</v>
      </c>
    </row>
    <row r="77" spans="2:8">
      <c r="B77" t="str">
        <f>CNAE_CBO_Outras!A44</f>
        <v>NAO INFORMADA</v>
      </c>
      <c r="C77">
        <f>CNAE_CBO_Outras!E1394</f>
        <v>2</v>
      </c>
      <c r="D77" s="47">
        <f t="shared" si="10"/>
        <v>0.81632653061224492</v>
      </c>
      <c r="E77">
        <f>CNAE_CBO_Outras!F1394</f>
        <v>15</v>
      </c>
      <c r="F77" s="47">
        <f t="shared" si="11"/>
        <v>3.3333333333333335</v>
      </c>
      <c r="G77">
        <f>CNAE_CBO_Outras!G1394</f>
        <v>17</v>
      </c>
      <c r="H77" s="47">
        <f t="shared" si="12"/>
        <v>2.4460431654676258</v>
      </c>
    </row>
    <row r="78" spans="2:8">
      <c r="B78" t="str">
        <f>CNAE_CBO_Outras!A1394</f>
        <v>FAXINEIRO</v>
      </c>
      <c r="C78">
        <f>CNAE_CBO_Outras!E426</f>
        <v>10</v>
      </c>
      <c r="D78" s="47">
        <f t="shared" si="10"/>
        <v>4.0816326530612246</v>
      </c>
      <c r="E78">
        <f>CNAE_CBO_Outras!F426</f>
        <v>7</v>
      </c>
      <c r="F78" s="47">
        <f t="shared" si="11"/>
        <v>1.5555555555555556</v>
      </c>
      <c r="G78">
        <f>CNAE_CBO_Outras!G426</f>
        <v>17</v>
      </c>
      <c r="H78" s="47">
        <f t="shared" si="12"/>
        <v>2.4460431654676258</v>
      </c>
    </row>
    <row r="79" spans="2:8">
      <c r="B79" t="str">
        <f>CNAE_CBO_Outras!A426</f>
        <v>MEDICO GENERALISTA</v>
      </c>
      <c r="C79">
        <f>CNAE_CBO_Outras!E412</f>
        <v>11</v>
      </c>
      <c r="D79" s="47">
        <f t="shared" si="10"/>
        <v>4.4897959183673466</v>
      </c>
      <c r="E79">
        <f>CNAE_CBO_Outras!F412</f>
        <v>3</v>
      </c>
      <c r="F79" s="47">
        <f t="shared" si="11"/>
        <v>0.66666666666666663</v>
      </c>
      <c r="G79">
        <f>CNAE_CBO_Outras!G412</f>
        <v>14</v>
      </c>
      <c r="H79" s="47">
        <f t="shared" si="12"/>
        <v>2.014388489208633</v>
      </c>
    </row>
    <row r="80" spans="2:8">
      <c r="B80" t="str">
        <f>CNAE_CBO_Outras!A412</f>
        <v>MEDICO CLINICO</v>
      </c>
      <c r="C80">
        <f>CNAE_CBO_Outras!E514</f>
        <v>4</v>
      </c>
      <c r="D80" s="47">
        <f t="shared" si="10"/>
        <v>1.6326530612244898</v>
      </c>
      <c r="E80">
        <f>CNAE_CBO_Outras!F514</f>
        <v>9</v>
      </c>
      <c r="F80" s="47">
        <f t="shared" si="11"/>
        <v>2</v>
      </c>
      <c r="G80">
        <f>CNAE_CBO_Outras!G514</f>
        <v>13</v>
      </c>
      <c r="H80" s="47">
        <f t="shared" si="12"/>
        <v>1.8705035971223021</v>
      </c>
    </row>
    <row r="81" spans="2:8">
      <c r="B81" t="str">
        <f>CNAE_CBO_Outras!A514</f>
        <v>FISIOTERAPEUTA</v>
      </c>
      <c r="C81">
        <f>CNAE_CBO_Outras!E1402</f>
        <v>10</v>
      </c>
      <c r="D81" s="47">
        <f t="shared" si="10"/>
        <v>4.0816326530612246</v>
      </c>
      <c r="E81">
        <f>CNAE_CBO_Outras!F1402</f>
        <v>2</v>
      </c>
      <c r="F81" s="47">
        <f t="shared" si="11"/>
        <v>0.44444444444444442</v>
      </c>
      <c r="G81">
        <f>CNAE_CBO_Outras!G1402</f>
        <v>12</v>
      </c>
      <c r="H81" s="47">
        <f t="shared" si="12"/>
        <v>1.7266187050359711</v>
      </c>
    </row>
    <row r="82" spans="2:8">
      <c r="B82" t="str">
        <f>CNAE_CBO_Outras!A1402</f>
        <v>ATENDENTE DE ENFERMAGEM</v>
      </c>
      <c r="C82">
        <f>CNAE_CBO_Outras!E1006</f>
        <v>1</v>
      </c>
      <c r="D82" s="47">
        <f t="shared" si="10"/>
        <v>0.40816326530612246</v>
      </c>
      <c r="E82">
        <f>CNAE_CBO_Outras!F1006</f>
        <v>10</v>
      </c>
      <c r="F82" s="47">
        <f t="shared" si="11"/>
        <v>2.2222222222222223</v>
      </c>
      <c r="G82">
        <f>CNAE_CBO_Outras!G1006</f>
        <v>11</v>
      </c>
      <c r="H82" s="47">
        <f t="shared" si="12"/>
        <v>1.5827338129496402</v>
      </c>
    </row>
    <row r="83" spans="2:8">
      <c r="B83" t="str">
        <f>CNAE_CBO_Outras!A1006</f>
        <v>AUXILIAR DE ENFERMAGEM</v>
      </c>
      <c r="C83">
        <f>CNAE_CBO_Outras!E1322</f>
        <v>1</v>
      </c>
      <c r="D83" s="47">
        <f t="shared" si="10"/>
        <v>0.40816326530612246</v>
      </c>
      <c r="E83">
        <f>CNAE_CBO_Outras!F1322</f>
        <v>10</v>
      </c>
      <c r="F83" s="47">
        <f t="shared" si="11"/>
        <v>2.2222222222222223</v>
      </c>
      <c r="G83">
        <f>CNAE_CBO_Outras!G1322</f>
        <v>11</v>
      </c>
      <c r="H83" s="47">
        <f t="shared" si="12"/>
        <v>1.5827338129496402</v>
      </c>
    </row>
    <row r="84" spans="2:8">
      <c r="B84" t="str">
        <f>CNAE_CBO_Outras!A1322</f>
        <v>RECEPCIONISTA, EM GERAL</v>
      </c>
      <c r="C84">
        <f>CNAE_CBO_Outras!E1401</f>
        <v>1</v>
      </c>
      <c r="D84" s="47">
        <f t="shared" si="10"/>
        <v>0.40816326530612246</v>
      </c>
      <c r="E84">
        <f>CNAE_CBO_Outras!F1401</f>
        <v>10</v>
      </c>
      <c r="F84" s="47">
        <f t="shared" si="11"/>
        <v>2.2222222222222223</v>
      </c>
      <c r="G84">
        <f>CNAE_CBO_Outras!G1401</f>
        <v>11</v>
      </c>
      <c r="H84" s="47">
        <f t="shared" si="12"/>
        <v>1.5827338129496402</v>
      </c>
    </row>
    <row r="85" spans="2:8">
      <c r="B85" t="str">
        <f>CNAE_CBO_Outras!A1401</f>
        <v>AGENTE COMUNITARIO DE SAUDE</v>
      </c>
      <c r="C85">
        <f>CNAE_CBO_Outras!E44</f>
        <v>4</v>
      </c>
      <c r="D85" s="47">
        <f t="shared" si="10"/>
        <v>1.6326530612244898</v>
      </c>
      <c r="E85">
        <f>CNAE_CBO_Outras!F44</f>
        <v>6</v>
      </c>
      <c r="F85" s="47">
        <f t="shared" si="11"/>
        <v>1.3333333333333333</v>
      </c>
      <c r="G85">
        <f>CNAE_CBO_Outras!G44</f>
        <v>10</v>
      </c>
      <c r="H85" s="47">
        <f t="shared" si="12"/>
        <v>1.4388489208633093</v>
      </c>
    </row>
    <row r="86" spans="2:8">
      <c r="B86" t="str">
        <f>CNAE_CBO_Outras!A1269</f>
        <v>ASSISTENTE ADMINISTRATIVO</v>
      </c>
      <c r="C86">
        <f>CNAE_CBO_Outras!E1269</f>
        <v>3</v>
      </c>
      <c r="D86" s="47">
        <f t="shared" si="10"/>
        <v>1.2244897959183674</v>
      </c>
      <c r="E86">
        <f>CNAE_CBO_Outras!F1269</f>
        <v>7</v>
      </c>
      <c r="F86" s="47">
        <f t="shared" si="11"/>
        <v>1.5555555555555556</v>
      </c>
      <c r="G86">
        <f>CNAE_CBO_Outras!G1269</f>
        <v>10</v>
      </c>
      <c r="H86" s="47">
        <f t="shared" si="12"/>
        <v>1.4388489208633093</v>
      </c>
    </row>
    <row r="87" spans="2:8">
      <c r="B87" t="str">
        <f>CNAE_CBO_Outras!A1323</f>
        <v>RECEPCIONISTA DE CONSULTORIO MEDICO OU DENTARIO</v>
      </c>
      <c r="C87">
        <f>CNAE_CBO_Outras!E1323</f>
        <v>0</v>
      </c>
      <c r="D87" s="47">
        <f t="shared" si="10"/>
        <v>0</v>
      </c>
      <c r="E87">
        <f>CNAE_CBO_Outras!F1323</f>
        <v>8</v>
      </c>
      <c r="F87" s="47">
        <f t="shared" si="11"/>
        <v>1.7777777777777777</v>
      </c>
      <c r="G87">
        <f>CNAE_CBO_Outras!G1323</f>
        <v>8</v>
      </c>
      <c r="H87" s="47">
        <f t="shared" si="12"/>
        <v>1.1510791366906474</v>
      </c>
    </row>
    <row r="88" spans="2:8">
      <c r="B88" t="str">
        <f>CNAE_CBO_Outras!A1268</f>
        <v>AUXILIAR DE ESCRITORIO, EM GERAL</v>
      </c>
      <c r="C88">
        <f>CNAE_CBO_Outras!E1268</f>
        <v>1</v>
      </c>
      <c r="D88" s="47">
        <f t="shared" si="10"/>
        <v>0.40816326530612246</v>
      </c>
      <c r="E88">
        <f>CNAE_CBO_Outras!F1268</f>
        <v>6</v>
      </c>
      <c r="F88" s="47">
        <f t="shared" si="11"/>
        <v>1.3333333333333333</v>
      </c>
      <c r="G88">
        <f>CNAE_CBO_Outras!G1268</f>
        <v>7</v>
      </c>
      <c r="H88" s="47">
        <f t="shared" si="12"/>
        <v>1.0071942446043165</v>
      </c>
    </row>
    <row r="89" spans="2:8">
      <c r="B89" t="str">
        <f>CNAE_CBO_Outras!A461</f>
        <v>MEDICO RESIDENTE</v>
      </c>
      <c r="C89">
        <f>CNAE_CBO_Outras!E461</f>
        <v>3</v>
      </c>
      <c r="D89" s="47">
        <f t="shared" si="10"/>
        <v>1.2244897959183674</v>
      </c>
      <c r="E89">
        <f>CNAE_CBO_Outras!F461</f>
        <v>4</v>
      </c>
      <c r="F89" s="47">
        <f t="shared" si="11"/>
        <v>0.88888888888888884</v>
      </c>
      <c r="G89">
        <f>CNAE_CBO_Outras!G461</f>
        <v>7</v>
      </c>
      <c r="H89" s="47">
        <f t="shared" si="12"/>
        <v>1.0071942446043165</v>
      </c>
    </row>
    <row r="90" spans="2:8">
      <c r="B90" t="str">
        <f>CNAE_CBO_Outras!A742</f>
        <v>ADMINISTRADOR</v>
      </c>
      <c r="C90">
        <f>CNAE_CBO_Outras!E742</f>
        <v>4</v>
      </c>
      <c r="D90" s="47">
        <f t="shared" si="10"/>
        <v>1.6326530612244898</v>
      </c>
      <c r="E90">
        <f>CNAE_CBO_Outras!F742</f>
        <v>3</v>
      </c>
      <c r="F90" s="47">
        <f t="shared" si="11"/>
        <v>0.66666666666666663</v>
      </c>
      <c r="G90">
        <f>CNAE_CBO_Outras!G742</f>
        <v>7</v>
      </c>
      <c r="H90" s="47">
        <f t="shared" si="12"/>
        <v>1.0071942446043165</v>
      </c>
    </row>
    <row r="91" spans="2:8">
      <c r="B91" t="str">
        <f>CNAE_CBO_Outras!A2246</f>
        <v>MOTORISTA DE FURGAO OU VEICULO SIMILAR</v>
      </c>
      <c r="C91">
        <f>CNAE_CBO_Outras!E2246</f>
        <v>7</v>
      </c>
      <c r="D91" s="47">
        <f t="shared" si="10"/>
        <v>2.8571428571428572</v>
      </c>
      <c r="E91">
        <f>CNAE_CBO_Outras!F2246</f>
        <v>0</v>
      </c>
      <c r="F91" s="47">
        <f t="shared" si="11"/>
        <v>0</v>
      </c>
      <c r="G91">
        <f>CNAE_CBO_Outras!G2246</f>
        <v>7</v>
      </c>
      <c r="H91" s="47">
        <f t="shared" si="12"/>
        <v>1.0071942446043165</v>
      </c>
    </row>
    <row r="92" spans="2:8">
      <c r="B92" t="str">
        <f>CNAE_CBO_Outras!A1410</f>
        <v>AUXILIAR DE LABORATORIO DE ANALISES CLINICAS</v>
      </c>
      <c r="C92">
        <f>CNAE_CBO_Outras!E1410</f>
        <v>1</v>
      </c>
      <c r="D92" s="47">
        <f t="shared" si="10"/>
        <v>0.40816326530612246</v>
      </c>
      <c r="E92">
        <f>CNAE_CBO_Outras!F1410</f>
        <v>5</v>
      </c>
      <c r="F92" s="47">
        <f t="shared" si="11"/>
        <v>1.1111111111111112</v>
      </c>
      <c r="G92">
        <f>CNAE_CBO_Outras!G1410</f>
        <v>6</v>
      </c>
      <c r="H92" s="47">
        <f t="shared" si="12"/>
        <v>0.86330935251798557</v>
      </c>
    </row>
    <row r="93" spans="2:8">
      <c r="B93" t="str">
        <f>CNAE_CBO_Outras!A1799</f>
        <v>SERVENTE DE OBRAS</v>
      </c>
      <c r="C93">
        <f>CNAE_CBO_Outras!E1799</f>
        <v>6</v>
      </c>
      <c r="D93" s="47">
        <f t="shared" si="10"/>
        <v>2.4489795918367347</v>
      </c>
      <c r="E93">
        <f>CNAE_CBO_Outras!F1799</f>
        <v>0</v>
      </c>
      <c r="F93" s="47">
        <f t="shared" si="11"/>
        <v>0</v>
      </c>
      <c r="G93">
        <f>CNAE_CBO_Outras!G1799</f>
        <v>6</v>
      </c>
      <c r="H93" s="47">
        <f t="shared" si="12"/>
        <v>0.86330935251798557</v>
      </c>
    </row>
    <row r="94" spans="2:8">
      <c r="B94" t="str">
        <f>CNAE_CBO_Outras!A489</f>
        <v>FARMACEUTICO</v>
      </c>
      <c r="C94">
        <f>CNAE_CBO_Outras!E489</f>
        <v>1</v>
      </c>
      <c r="D94" s="47">
        <f t="shared" si="10"/>
        <v>0.40816326530612246</v>
      </c>
      <c r="E94">
        <f>CNAE_CBO_Outras!F489</f>
        <v>4</v>
      </c>
      <c r="F94" s="47">
        <f t="shared" si="11"/>
        <v>0.88888888888888884</v>
      </c>
      <c r="G94">
        <f>CNAE_CBO_Outras!G489</f>
        <v>5</v>
      </c>
      <c r="H94" s="47">
        <f t="shared" si="12"/>
        <v>0.71942446043165464</v>
      </c>
    </row>
    <row r="95" spans="2:8">
      <c r="B95" t="str">
        <f>CNAE_CBO_Outras!A2519</f>
        <v>ACOUGUEIRO</v>
      </c>
      <c r="C95">
        <f>CNAE_CBO_Outras!E2519</f>
        <v>5</v>
      </c>
      <c r="D95" s="47">
        <f t="shared" si="10"/>
        <v>2.0408163265306123</v>
      </c>
      <c r="E95">
        <f>CNAE_CBO_Outras!F2519</f>
        <v>0</v>
      </c>
      <c r="F95" s="47">
        <f t="shared" si="11"/>
        <v>0</v>
      </c>
      <c r="G95">
        <f>CNAE_CBO_Outras!G2519</f>
        <v>5</v>
      </c>
      <c r="H95" s="47">
        <f t="shared" si="12"/>
        <v>0.71942446043165464</v>
      </c>
    </row>
    <row r="96" spans="2:8">
      <c r="B96" t="str">
        <f>CNAE_CBO_Outras!A1367</f>
        <v>COZINHEIRO GERAL</v>
      </c>
      <c r="C96">
        <f>CNAE_CBO_Outras!E1367</f>
        <v>0</v>
      </c>
      <c r="D96" s="47">
        <f t="shared" si="10"/>
        <v>0</v>
      </c>
      <c r="E96">
        <f>CNAE_CBO_Outras!F1367</f>
        <v>4</v>
      </c>
      <c r="F96" s="47">
        <f t="shared" si="11"/>
        <v>0.88888888888888884</v>
      </c>
      <c r="G96">
        <f>CNAE_CBO_Outras!G1367</f>
        <v>4</v>
      </c>
      <c r="H96" s="47">
        <f t="shared" si="12"/>
        <v>0.57553956834532372</v>
      </c>
    </row>
    <row r="97" spans="2:8">
      <c r="B97" t="str">
        <f>CNAE_CBO_Outras!A1427</f>
        <v>BABA</v>
      </c>
      <c r="C97">
        <f>CNAE_CBO_Outras!E1427</f>
        <v>0</v>
      </c>
      <c r="D97" s="47">
        <f t="shared" si="10"/>
        <v>0</v>
      </c>
      <c r="E97">
        <f>CNAE_CBO_Outras!F1427</f>
        <v>4</v>
      </c>
      <c r="F97" s="47">
        <f t="shared" si="11"/>
        <v>0.88888888888888884</v>
      </c>
      <c r="G97">
        <f>CNAE_CBO_Outras!G1427</f>
        <v>4</v>
      </c>
      <c r="H97" s="47">
        <f t="shared" si="12"/>
        <v>0.57553956834532372</v>
      </c>
    </row>
    <row r="98" spans="2:8">
      <c r="B98" t="str">
        <f>CNAE_CBO_Outras!A1428</f>
        <v>CUIDADOR DE IDOSOS</v>
      </c>
      <c r="C98">
        <f>CNAE_CBO_Outras!E1428</f>
        <v>0</v>
      </c>
      <c r="D98" s="47">
        <f t="shared" si="10"/>
        <v>0</v>
      </c>
      <c r="E98">
        <f>CNAE_CBO_Outras!F1428</f>
        <v>4</v>
      </c>
      <c r="F98" s="47">
        <f t="shared" si="11"/>
        <v>0.88888888888888884</v>
      </c>
      <c r="G98">
        <f>CNAE_CBO_Outras!G1428</f>
        <v>4</v>
      </c>
      <c r="H98" s="47">
        <f t="shared" si="12"/>
        <v>0.57553956834532372</v>
      </c>
    </row>
    <row r="99" spans="2:8">
      <c r="B99" t="str">
        <f>CNAE_CBO_Outras!A1312</f>
        <v>ATENDENTE COMERCIAL (AGENCIA POSTAL)</v>
      </c>
      <c r="C99">
        <f>CNAE_CBO_Outras!E1312</f>
        <v>1</v>
      </c>
      <c r="D99" s="47">
        <f t="shared" si="10"/>
        <v>0.40816326530612246</v>
      </c>
      <c r="E99">
        <f>CNAE_CBO_Outras!F1312</f>
        <v>3</v>
      </c>
      <c r="F99" s="47">
        <f t="shared" si="11"/>
        <v>0.66666666666666663</v>
      </c>
      <c r="G99">
        <f>CNAE_CBO_Outras!G1312</f>
        <v>4</v>
      </c>
      <c r="H99" s="47">
        <f t="shared" si="12"/>
        <v>0.57553956834532372</v>
      </c>
    </row>
    <row r="100" spans="2:8">
      <c r="B100" t="str">
        <f>CNAE_CBO_Outras!A1382</f>
        <v>COPEIRO DE HOSPITAL</v>
      </c>
      <c r="C100">
        <f>CNAE_CBO_Outras!E1382</f>
        <v>1</v>
      </c>
      <c r="D100" s="47">
        <f t="shared" si="10"/>
        <v>0.40816326530612246</v>
      </c>
      <c r="E100">
        <f>CNAE_CBO_Outras!F1382</f>
        <v>3</v>
      </c>
      <c r="F100" s="47">
        <f t="shared" si="11"/>
        <v>0.66666666666666663</v>
      </c>
      <c r="G100">
        <f>CNAE_CBO_Outras!G1382</f>
        <v>4</v>
      </c>
      <c r="H100" s="47">
        <f t="shared" si="12"/>
        <v>0.57553956834532372</v>
      </c>
    </row>
    <row r="101" spans="2:8">
      <c r="B101" t="str">
        <f>CNAE_CBO_Outras!A1490</f>
        <v>VENDEDOR DE COMERCIO VAREJISTA</v>
      </c>
      <c r="C101">
        <f>CNAE_CBO_Outras!E1490</f>
        <v>2</v>
      </c>
      <c r="D101" s="47">
        <f t="shared" si="10"/>
        <v>0.81632653061224492</v>
      </c>
      <c r="E101">
        <f>CNAE_CBO_Outras!F1490</f>
        <v>2</v>
      </c>
      <c r="F101" s="47">
        <f t="shared" si="11"/>
        <v>0.44444444444444442</v>
      </c>
      <c r="G101">
        <f>CNAE_CBO_Outras!G1490</f>
        <v>4</v>
      </c>
      <c r="H101" s="47">
        <f t="shared" si="12"/>
        <v>0.57553956834532372</v>
      </c>
    </row>
    <row r="102" spans="2:8">
      <c r="B102" t="str">
        <f>CNAE_CBO_Outras!A169</f>
        <v>COMERCIANTE VAREJISTA</v>
      </c>
      <c r="C102">
        <f>CNAE_CBO_Outras!E169</f>
        <v>3</v>
      </c>
      <c r="D102" s="47">
        <f t="shared" si="10"/>
        <v>1.2244897959183674</v>
      </c>
      <c r="E102">
        <f>CNAE_CBO_Outras!F169</f>
        <v>1</v>
      </c>
      <c r="F102" s="47">
        <f t="shared" si="11"/>
        <v>0.22222222222222221</v>
      </c>
      <c r="G102">
        <f>CNAE_CBO_Outras!G169</f>
        <v>4</v>
      </c>
      <c r="H102" s="47">
        <f t="shared" si="12"/>
        <v>0.57553956834532372</v>
      </c>
    </row>
    <row r="103" spans="2:8">
      <c r="B103" t="str">
        <f>CNAE_CBO_Outras!A1029</f>
        <v>TECNICO EM RADIOLOGIA E IMAGENOLOGIA</v>
      </c>
      <c r="C103">
        <f>CNAE_CBO_Outras!E1029</f>
        <v>3</v>
      </c>
      <c r="D103" s="47">
        <f t="shared" si="10"/>
        <v>1.2244897959183674</v>
      </c>
      <c r="E103">
        <f>CNAE_CBO_Outras!F1029</f>
        <v>1</v>
      </c>
      <c r="F103" s="47">
        <f t="shared" si="11"/>
        <v>0.22222222222222221</v>
      </c>
      <c r="G103">
        <f>CNAE_CBO_Outras!G1029</f>
        <v>4</v>
      </c>
      <c r="H103" s="47">
        <f t="shared" si="12"/>
        <v>0.57553956834532372</v>
      </c>
    </row>
    <row r="104" spans="2:8">
      <c r="B104" t="str">
        <f>CNAE_CBO_Outras!A1284</f>
        <v>AUXILIAR DE CONTABILIDADE</v>
      </c>
      <c r="C104">
        <f>CNAE_CBO_Outras!E1284</f>
        <v>3</v>
      </c>
      <c r="D104" s="47">
        <f t="shared" si="10"/>
        <v>1.2244897959183674</v>
      </c>
      <c r="E104">
        <f>CNAE_CBO_Outras!F1284</f>
        <v>1</v>
      </c>
      <c r="F104" s="47">
        <f t="shared" si="11"/>
        <v>0.22222222222222221</v>
      </c>
      <c r="G104">
        <f>CNAE_CBO_Outras!G1284</f>
        <v>4</v>
      </c>
      <c r="H104" s="47">
        <f t="shared" si="12"/>
        <v>0.57553956834532372</v>
      </c>
    </row>
    <row r="105" spans="2:8">
      <c r="B105" t="str">
        <f>CNAE_CBO_Outras!A1011</f>
        <v>SOCORRISTA HABILITADO</v>
      </c>
      <c r="C105">
        <f>CNAE_CBO_Outras!E1011</f>
        <v>4</v>
      </c>
      <c r="D105" s="47">
        <f t="shared" si="10"/>
        <v>1.6326530612244898</v>
      </c>
      <c r="E105">
        <f>CNAE_CBO_Outras!F1011</f>
        <v>0</v>
      </c>
      <c r="F105" s="47">
        <f t="shared" si="11"/>
        <v>0</v>
      </c>
      <c r="G105">
        <f>CNAE_CBO_Outras!G1011</f>
        <v>4</v>
      </c>
      <c r="H105" s="47">
        <f t="shared" si="12"/>
        <v>0.57553956834532372</v>
      </c>
    </row>
    <row r="106" spans="2:8">
      <c r="B106" t="str">
        <f>CNAE_CBO_Outras!A1881</f>
        <v>MONTADOR DE ESTRUTURAS METALICAS</v>
      </c>
      <c r="C106">
        <f>CNAE_CBO_Outras!E1881</f>
        <v>4</v>
      </c>
      <c r="D106" s="47">
        <f t="shared" ref="D106:D137" si="13">C106*100/245</f>
        <v>1.6326530612244898</v>
      </c>
      <c r="E106">
        <f>CNAE_CBO_Outras!F1881</f>
        <v>0</v>
      </c>
      <c r="F106" s="47">
        <f t="shared" ref="F106:F137" si="14">E106*100/450</f>
        <v>0</v>
      </c>
      <c r="G106">
        <f>CNAE_CBO_Outras!G1881</f>
        <v>4</v>
      </c>
      <c r="H106" s="47">
        <f t="shared" ref="H106:H137" si="15">G106*100/695</f>
        <v>0.57553956834532372</v>
      </c>
    </row>
    <row r="107" spans="2:8">
      <c r="B107" t="str">
        <f>CNAE_CBO_Outras!A2245</f>
        <v>MOTORISTA DE CARRO DE PASSEIO</v>
      </c>
      <c r="C107">
        <f>CNAE_CBO_Outras!E2245</f>
        <v>4</v>
      </c>
      <c r="D107" s="47">
        <f t="shared" si="13"/>
        <v>1.6326530612244898</v>
      </c>
      <c r="E107">
        <f>CNAE_CBO_Outras!F2245</f>
        <v>0</v>
      </c>
      <c r="F107" s="47">
        <f t="shared" si="14"/>
        <v>0</v>
      </c>
      <c r="G107">
        <f>CNAE_CBO_Outras!G2245</f>
        <v>4</v>
      </c>
      <c r="H107" s="47">
        <f t="shared" si="15"/>
        <v>0.57553956834532372</v>
      </c>
    </row>
    <row r="108" spans="2:8">
      <c r="B108" t="str">
        <f>CNAE_CBO_Outras!A2247</f>
        <v>MOTORISTA DE TAXI</v>
      </c>
      <c r="C108">
        <f>CNAE_CBO_Outras!E2247</f>
        <v>4</v>
      </c>
      <c r="D108" s="47">
        <f t="shared" si="13"/>
        <v>1.6326530612244898</v>
      </c>
      <c r="E108">
        <f>CNAE_CBO_Outras!F2247</f>
        <v>0</v>
      </c>
      <c r="F108" s="47">
        <f t="shared" si="14"/>
        <v>0</v>
      </c>
      <c r="G108">
        <f>CNAE_CBO_Outras!G2247</f>
        <v>4</v>
      </c>
      <c r="H108" s="47">
        <f t="shared" si="15"/>
        <v>0.57553956834532372</v>
      </c>
    </row>
    <row r="109" spans="2:8">
      <c r="B109" t="str">
        <f>CNAE_CBO_Outras!A528</f>
        <v>NUTRICIONISTA</v>
      </c>
      <c r="C109">
        <f>CNAE_CBO_Outras!E528</f>
        <v>0</v>
      </c>
      <c r="D109" s="47">
        <f t="shared" si="13"/>
        <v>0</v>
      </c>
      <c r="E109">
        <f>CNAE_CBO_Outras!F528</f>
        <v>3</v>
      </c>
      <c r="F109" s="47">
        <f t="shared" si="14"/>
        <v>0.66666666666666663</v>
      </c>
      <c r="G109">
        <f>CNAE_CBO_Outras!G528</f>
        <v>3</v>
      </c>
      <c r="H109" s="47">
        <f t="shared" si="15"/>
        <v>0.43165467625899279</v>
      </c>
    </row>
    <row r="110" spans="2:8">
      <c r="B110" t="str">
        <f>CNAE_CBO_Outras!A1032</f>
        <v>TECNICO EM PATOLOGIA CLINICA</v>
      </c>
      <c r="C110">
        <f>CNAE_CBO_Outras!E1032</f>
        <v>0</v>
      </c>
      <c r="D110" s="47">
        <f t="shared" si="13"/>
        <v>0</v>
      </c>
      <c r="E110">
        <f>CNAE_CBO_Outras!F1032</f>
        <v>3</v>
      </c>
      <c r="F110" s="47">
        <f t="shared" si="14"/>
        <v>0.66666666666666663</v>
      </c>
      <c r="G110">
        <f>CNAE_CBO_Outras!G1032</f>
        <v>3</v>
      </c>
      <c r="H110" s="47">
        <f t="shared" si="15"/>
        <v>0.43165467625899279</v>
      </c>
    </row>
    <row r="111" spans="2:8">
      <c r="B111" t="str">
        <f>CNAE_CBO_Outras!A1398</f>
        <v>COLETOR DE RESIDUOS SOLIDOS DE SERVICOS DE SAUDE</v>
      </c>
      <c r="C111">
        <f>CNAE_CBO_Outras!E1398</f>
        <v>0</v>
      </c>
      <c r="D111" s="47">
        <f t="shared" si="13"/>
        <v>0</v>
      </c>
      <c r="E111">
        <f>CNAE_CBO_Outras!F1398</f>
        <v>3</v>
      </c>
      <c r="F111" s="47">
        <f t="shared" si="14"/>
        <v>0.66666666666666663</v>
      </c>
      <c r="G111">
        <f>CNAE_CBO_Outras!G1398</f>
        <v>3</v>
      </c>
      <c r="H111" s="47">
        <f t="shared" si="15"/>
        <v>0.43165467625899279</v>
      </c>
    </row>
    <row r="112" spans="2:8">
      <c r="B112" t="str">
        <f>CNAE_CBO_Outras!A1439</f>
        <v>AUXILIAR DE LAVANDERIA</v>
      </c>
      <c r="C112">
        <f>CNAE_CBO_Outras!E1439</f>
        <v>0</v>
      </c>
      <c r="D112" s="47">
        <f t="shared" si="13"/>
        <v>0</v>
      </c>
      <c r="E112">
        <f>CNAE_CBO_Outras!F1439</f>
        <v>3</v>
      </c>
      <c r="F112" s="47">
        <f t="shared" si="14"/>
        <v>0.66666666666666663</v>
      </c>
      <c r="G112">
        <f>CNAE_CBO_Outras!G1439</f>
        <v>3</v>
      </c>
      <c r="H112" s="47">
        <f t="shared" si="15"/>
        <v>0.43165467625899279</v>
      </c>
    </row>
    <row r="113" spans="2:8">
      <c r="B113" t="str">
        <f>CNAE_CBO_Outras!A429</f>
        <v>MEDICO GINECOLOGISTA E OBSTETRA</v>
      </c>
      <c r="C113">
        <f>CNAE_CBO_Outras!E429</f>
        <v>1</v>
      </c>
      <c r="D113" s="47">
        <f t="shared" si="13"/>
        <v>0.40816326530612246</v>
      </c>
      <c r="E113">
        <f>CNAE_CBO_Outras!F429</f>
        <v>2</v>
      </c>
      <c r="F113" s="47">
        <f t="shared" si="14"/>
        <v>0.44444444444444442</v>
      </c>
      <c r="G113">
        <f>CNAE_CBO_Outras!G429</f>
        <v>3</v>
      </c>
      <c r="H113" s="47">
        <f t="shared" si="15"/>
        <v>0.43165467625899279</v>
      </c>
    </row>
    <row r="114" spans="2:8">
      <c r="B114" t="str">
        <f>CNAE_CBO_Outras!A446</f>
        <v>MEDICO PEDIATRA</v>
      </c>
      <c r="C114">
        <f>CNAE_CBO_Outras!E446</f>
        <v>1</v>
      </c>
      <c r="D114" s="47">
        <f t="shared" si="13"/>
        <v>0.40816326530612246</v>
      </c>
      <c r="E114">
        <f>CNAE_CBO_Outras!F446</f>
        <v>2</v>
      </c>
      <c r="F114" s="47">
        <f t="shared" si="14"/>
        <v>0.44444444444444442</v>
      </c>
      <c r="G114">
        <f>CNAE_CBO_Outras!G446</f>
        <v>3</v>
      </c>
      <c r="H114" s="47">
        <f t="shared" si="15"/>
        <v>0.43165467625899279</v>
      </c>
    </row>
    <row r="115" spans="2:8">
      <c r="B115" t="str">
        <f>CNAE_CBO_Outras!A1110</f>
        <v>TECNICO EM SEGURANCA NO TRABALHO</v>
      </c>
      <c r="C115">
        <f>CNAE_CBO_Outras!E1110</f>
        <v>1</v>
      </c>
      <c r="D115" s="47">
        <f t="shared" si="13"/>
        <v>0.40816326530612246</v>
      </c>
      <c r="E115">
        <f>CNAE_CBO_Outras!F1110</f>
        <v>2</v>
      </c>
      <c r="F115" s="47">
        <f t="shared" si="14"/>
        <v>0.44444444444444442</v>
      </c>
      <c r="G115">
        <f>CNAE_CBO_Outras!G1110</f>
        <v>3</v>
      </c>
      <c r="H115" s="47">
        <f t="shared" si="15"/>
        <v>0.43165467625899279</v>
      </c>
    </row>
    <row r="116" spans="2:8">
      <c r="B116" t="str">
        <f>CNAE_CBO_Outras!A1385</f>
        <v>AUXILIAR NOS SERVICOS DE ALIMENTACAO</v>
      </c>
      <c r="C116">
        <f>CNAE_CBO_Outras!E1385</f>
        <v>1</v>
      </c>
      <c r="D116" s="47">
        <f t="shared" si="13"/>
        <v>0.40816326530612246</v>
      </c>
      <c r="E116">
        <f>CNAE_CBO_Outras!F1385</f>
        <v>2</v>
      </c>
      <c r="F116" s="47">
        <f t="shared" si="14"/>
        <v>0.44444444444444442</v>
      </c>
      <c r="G116">
        <f>CNAE_CBO_Outras!G1385</f>
        <v>3</v>
      </c>
      <c r="H116" s="47">
        <f t="shared" si="15"/>
        <v>0.43165467625899279</v>
      </c>
    </row>
    <row r="117" spans="2:8">
      <c r="B117" t="str">
        <f>CNAE_CBO_Outras!A419</f>
        <v>MEDICO EM MEDICINA INTENSIVA</v>
      </c>
      <c r="C117">
        <f>CNAE_CBO_Outras!E419</f>
        <v>2</v>
      </c>
      <c r="D117" s="47">
        <f t="shared" si="13"/>
        <v>0.81632653061224492</v>
      </c>
      <c r="E117">
        <f>CNAE_CBO_Outras!F419</f>
        <v>1</v>
      </c>
      <c r="F117" s="47">
        <f t="shared" si="14"/>
        <v>0.22222222222222221</v>
      </c>
      <c r="G117">
        <f>CNAE_CBO_Outras!G419</f>
        <v>3</v>
      </c>
      <c r="H117" s="47">
        <f t="shared" si="15"/>
        <v>0.43165467625899279</v>
      </c>
    </row>
    <row r="118" spans="2:8">
      <c r="B118" t="str">
        <f>CNAE_CBO_Outras!A499</f>
        <v>ENFERMEIRO AUDITOR</v>
      </c>
      <c r="C118">
        <f>CNAE_CBO_Outras!E499</f>
        <v>2</v>
      </c>
      <c r="D118" s="47">
        <f t="shared" si="13"/>
        <v>0.81632653061224492</v>
      </c>
      <c r="E118">
        <f>CNAE_CBO_Outras!F499</f>
        <v>1</v>
      </c>
      <c r="F118" s="47">
        <f t="shared" si="14"/>
        <v>0.22222222222222221</v>
      </c>
      <c r="G118">
        <f>CNAE_CBO_Outras!G499</f>
        <v>3</v>
      </c>
      <c r="H118" s="47">
        <f t="shared" si="15"/>
        <v>0.43165467625899279</v>
      </c>
    </row>
    <row r="119" spans="2:8">
      <c r="B119" t="str">
        <f>CNAE_CBO_Outras!A139</f>
        <v>DIRETOR ADMINISTRATIVO</v>
      </c>
      <c r="C119">
        <f>CNAE_CBO_Outras!E139</f>
        <v>3</v>
      </c>
      <c r="D119" s="47">
        <f t="shared" si="13"/>
        <v>1.2244897959183674</v>
      </c>
      <c r="E119">
        <f>CNAE_CBO_Outras!F139</f>
        <v>0</v>
      </c>
      <c r="F119" s="47">
        <f t="shared" si="14"/>
        <v>0</v>
      </c>
      <c r="G119">
        <f>CNAE_CBO_Outras!G139</f>
        <v>3</v>
      </c>
      <c r="H119" s="47">
        <f t="shared" si="15"/>
        <v>0.43165467625899279</v>
      </c>
    </row>
    <row r="120" spans="2:8">
      <c r="B120" t="str">
        <f>CNAE_CBO_Outras!A1747</f>
        <v>PEDREIRO</v>
      </c>
      <c r="C120">
        <f>CNAE_CBO_Outras!E1747</f>
        <v>3</v>
      </c>
      <c r="D120" s="47">
        <f t="shared" si="13"/>
        <v>1.2244897959183674</v>
      </c>
      <c r="E120">
        <f>CNAE_CBO_Outras!F1747</f>
        <v>0</v>
      </c>
      <c r="F120" s="47">
        <f t="shared" si="14"/>
        <v>0</v>
      </c>
      <c r="G120">
        <f>CNAE_CBO_Outras!G1747</f>
        <v>3</v>
      </c>
      <c r="H120" s="47">
        <f t="shared" si="15"/>
        <v>0.43165467625899279</v>
      </c>
    </row>
    <row r="121" spans="2:8">
      <c r="B121" t="str">
        <f>CNAE_CBO_Outras!A2275</f>
        <v>AJUDANTE DE MOTORISTA</v>
      </c>
      <c r="C121">
        <f>CNAE_CBO_Outras!E2275</f>
        <v>3</v>
      </c>
      <c r="D121" s="47">
        <f t="shared" si="13"/>
        <v>1.2244897959183674</v>
      </c>
      <c r="E121">
        <f>CNAE_CBO_Outras!F2275</f>
        <v>0</v>
      </c>
      <c r="F121" s="47">
        <f t="shared" si="14"/>
        <v>0</v>
      </c>
      <c r="G121">
        <f>CNAE_CBO_Outras!G2275</f>
        <v>3</v>
      </c>
      <c r="H121" s="47">
        <f t="shared" si="15"/>
        <v>0.43165467625899279</v>
      </c>
    </row>
    <row r="122" spans="2:8">
      <c r="B122" t="str">
        <f>CNAE_CBO_Outras!A444</f>
        <v>MEDICO OTORRINOLARINGOLOGISTA</v>
      </c>
      <c r="C122">
        <f>CNAE_CBO_Outras!E444</f>
        <v>0</v>
      </c>
      <c r="D122" s="47">
        <f t="shared" si="13"/>
        <v>0</v>
      </c>
      <c r="E122">
        <f>CNAE_CBO_Outras!F444</f>
        <v>2</v>
      </c>
      <c r="F122" s="47">
        <f t="shared" si="14"/>
        <v>0.44444444444444442</v>
      </c>
      <c r="G122">
        <f>CNAE_CBO_Outras!G444</f>
        <v>2</v>
      </c>
      <c r="H122" s="47">
        <f t="shared" si="15"/>
        <v>0.28776978417266186</v>
      </c>
    </row>
    <row r="123" spans="2:8">
      <c r="B123" t="str">
        <f>CNAE_CBO_Outras!A740</f>
        <v>ASSISTENTE SOCIAL</v>
      </c>
      <c r="C123">
        <f>CNAE_CBO_Outras!E740</f>
        <v>0</v>
      </c>
      <c r="D123" s="47">
        <f t="shared" si="13"/>
        <v>0</v>
      </c>
      <c r="E123">
        <f>CNAE_CBO_Outras!F740</f>
        <v>2</v>
      </c>
      <c r="F123" s="47">
        <f t="shared" si="14"/>
        <v>0.44444444444444442</v>
      </c>
      <c r="G123">
        <f>CNAE_CBO_Outras!G740</f>
        <v>2</v>
      </c>
      <c r="H123" s="47">
        <f t="shared" si="15"/>
        <v>0.28776978417266186</v>
      </c>
    </row>
    <row r="124" spans="2:8">
      <c r="B124" t="str">
        <f>CNAE_CBO_Outras!A1021</f>
        <v>AUXILIAR EM SAUDE BUCAL DA ESTRATEGIA DE SAUDE DA FAMILIA</v>
      </c>
      <c r="C124">
        <f>CNAE_CBO_Outras!E1021</f>
        <v>0</v>
      </c>
      <c r="D124" s="47">
        <f t="shared" si="13"/>
        <v>0</v>
      </c>
      <c r="E124">
        <f>CNAE_CBO_Outras!F1021</f>
        <v>2</v>
      </c>
      <c r="F124" s="47">
        <f t="shared" si="14"/>
        <v>0.44444444444444442</v>
      </c>
      <c r="G124">
        <f>CNAE_CBO_Outras!G1021</f>
        <v>2</v>
      </c>
      <c r="H124" s="47">
        <f t="shared" si="15"/>
        <v>0.28776978417266186</v>
      </c>
    </row>
    <row r="125" spans="2:8">
      <c r="B125" t="str">
        <f>CNAE_CBO_Outras!A1409</f>
        <v>AUXILIAR DE FARMACIA DE MANIPULACAO</v>
      </c>
      <c r="C125">
        <f>CNAE_CBO_Outras!E1409</f>
        <v>0</v>
      </c>
      <c r="D125" s="47">
        <f t="shared" si="13"/>
        <v>0</v>
      </c>
      <c r="E125">
        <f>CNAE_CBO_Outras!F1409</f>
        <v>2</v>
      </c>
      <c r="F125" s="47">
        <f t="shared" si="14"/>
        <v>0.44444444444444442</v>
      </c>
      <c r="G125">
        <f>CNAE_CBO_Outras!G1409</f>
        <v>2</v>
      </c>
      <c r="H125" s="47">
        <f t="shared" si="15"/>
        <v>0.28776978417266186</v>
      </c>
    </row>
    <row r="126" spans="2:8">
      <c r="B126" t="str">
        <f>CNAE_CBO_Outras!A447</f>
        <v>MEDICO PERITO</v>
      </c>
      <c r="C126">
        <f>CNAE_CBO_Outras!E447</f>
        <v>1</v>
      </c>
      <c r="D126" s="47">
        <f t="shared" si="13"/>
        <v>0.40816326530612246</v>
      </c>
      <c r="E126">
        <f>CNAE_CBO_Outras!F447</f>
        <v>1</v>
      </c>
      <c r="F126" s="47">
        <f t="shared" si="14"/>
        <v>0.22222222222222221</v>
      </c>
      <c r="G126">
        <f>CNAE_CBO_Outras!G447</f>
        <v>2</v>
      </c>
      <c r="H126" s="47">
        <f t="shared" si="15"/>
        <v>0.28776978417266186</v>
      </c>
    </row>
    <row r="127" spans="2:8">
      <c r="B127" t="str">
        <f>CNAE_CBO_Outras!A775</f>
        <v>AGENTE DE HIGIENE E SEGURANCA</v>
      </c>
      <c r="C127">
        <f>CNAE_CBO_Outras!E775</f>
        <v>1</v>
      </c>
      <c r="D127" s="47">
        <f t="shared" si="13"/>
        <v>0.40816326530612246</v>
      </c>
      <c r="E127">
        <f>CNAE_CBO_Outras!F775</f>
        <v>1</v>
      </c>
      <c r="F127" s="47">
        <f t="shared" si="14"/>
        <v>0.22222222222222221</v>
      </c>
      <c r="G127">
        <f>CNAE_CBO_Outras!G775</f>
        <v>2</v>
      </c>
      <c r="H127" s="47">
        <f t="shared" si="15"/>
        <v>0.28776978417266186</v>
      </c>
    </row>
    <row r="128" spans="2:8">
      <c r="B128" t="str">
        <f>CNAE_CBO_Outras!A1297</f>
        <v>CONFERENTE DE CARGA E DESCARGA</v>
      </c>
      <c r="C128">
        <f>CNAE_CBO_Outras!E1297</f>
        <v>1</v>
      </c>
      <c r="D128" s="47">
        <f t="shared" si="13"/>
        <v>0.40816326530612246</v>
      </c>
      <c r="E128">
        <f>CNAE_CBO_Outras!F1297</f>
        <v>1</v>
      </c>
      <c r="F128" s="47">
        <f t="shared" si="14"/>
        <v>0.22222222222222221</v>
      </c>
      <c r="G128">
        <f>CNAE_CBO_Outras!G1297</f>
        <v>2</v>
      </c>
      <c r="H128" s="47">
        <f t="shared" si="15"/>
        <v>0.28776978417266186</v>
      </c>
    </row>
    <row r="129" spans="2:8">
      <c r="B129" t="str">
        <f>CNAE_CBO_Outras!A1494</f>
        <v>ATENDENTE DE FARMACIA - BALCONISTA</v>
      </c>
      <c r="C129">
        <f>CNAE_CBO_Outras!E1494</f>
        <v>1</v>
      </c>
      <c r="D129" s="47">
        <f t="shared" si="13"/>
        <v>0.40816326530612246</v>
      </c>
      <c r="E129">
        <f>CNAE_CBO_Outras!F1494</f>
        <v>1</v>
      </c>
      <c r="F129" s="47">
        <f t="shared" si="14"/>
        <v>0.22222222222222221</v>
      </c>
      <c r="G129">
        <f>CNAE_CBO_Outras!G1494</f>
        <v>2</v>
      </c>
      <c r="H129" s="47">
        <f t="shared" si="15"/>
        <v>0.28776978417266186</v>
      </c>
    </row>
    <row r="130" spans="2:8">
      <c r="B130" t="str">
        <f>CNAE_CBO_Outras!A2636</f>
        <v>ESTUDANTE</v>
      </c>
      <c r="C130">
        <f>CNAE_CBO_Outras!E2636</f>
        <v>1</v>
      </c>
      <c r="D130" s="47">
        <f t="shared" si="13"/>
        <v>0.40816326530612246</v>
      </c>
      <c r="E130">
        <f>CNAE_CBO_Outras!F2636</f>
        <v>1</v>
      </c>
      <c r="F130" s="47">
        <f t="shared" si="14"/>
        <v>0.22222222222222221</v>
      </c>
      <c r="G130">
        <f>CNAE_CBO_Outras!G2636</f>
        <v>2</v>
      </c>
      <c r="H130" s="47">
        <f t="shared" si="15"/>
        <v>0.28776978417266186</v>
      </c>
    </row>
    <row r="131" spans="2:8">
      <c r="B131" t="str">
        <f>CNAE_CBO_Outras!A64</f>
        <v>SOLDADO DA POLICIA MILITAR</v>
      </c>
      <c r="C131">
        <f>CNAE_CBO_Outras!E64</f>
        <v>2</v>
      </c>
      <c r="D131" s="47">
        <f t="shared" si="13"/>
        <v>0.81632653061224492</v>
      </c>
      <c r="E131">
        <f>CNAE_CBO_Outras!F64</f>
        <v>0</v>
      </c>
      <c r="F131" s="47">
        <f t="shared" si="14"/>
        <v>0</v>
      </c>
      <c r="G131">
        <f>CNAE_CBO_Outras!G64</f>
        <v>2</v>
      </c>
      <c r="H131" s="47">
        <f t="shared" si="15"/>
        <v>0.28776978417266186</v>
      </c>
    </row>
    <row r="132" spans="2:8">
      <c r="B132" t="str">
        <f>CNAE_CBO_Outras!A168</f>
        <v>COMERCIANTE ATACADISTA</v>
      </c>
      <c r="C132">
        <f>CNAE_CBO_Outras!E168</f>
        <v>2</v>
      </c>
      <c r="D132" s="47">
        <f t="shared" si="13"/>
        <v>0.81632653061224492</v>
      </c>
      <c r="E132">
        <f>CNAE_CBO_Outras!F168</f>
        <v>0</v>
      </c>
      <c r="F132" s="47">
        <f t="shared" si="14"/>
        <v>0</v>
      </c>
      <c r="G132">
        <f>CNAE_CBO_Outras!G168</f>
        <v>2</v>
      </c>
      <c r="H132" s="47">
        <f t="shared" si="15"/>
        <v>0.28776978417266186</v>
      </c>
    </row>
    <row r="133" spans="2:8">
      <c r="B133" t="str">
        <f>CNAE_CBO_Outras!A308</f>
        <v>ENGENHEIRO CIVIL</v>
      </c>
      <c r="C133">
        <f>CNAE_CBO_Outras!E308</f>
        <v>2</v>
      </c>
      <c r="D133" s="47">
        <f t="shared" si="13"/>
        <v>0.81632653061224492</v>
      </c>
      <c r="E133">
        <f>CNAE_CBO_Outras!F308</f>
        <v>0</v>
      </c>
      <c r="F133" s="47">
        <f t="shared" si="14"/>
        <v>0</v>
      </c>
      <c r="G133">
        <f>CNAE_CBO_Outras!G308</f>
        <v>2</v>
      </c>
      <c r="H133" s="47">
        <f t="shared" si="15"/>
        <v>0.28776978417266186</v>
      </c>
    </row>
    <row r="134" spans="2:8">
      <c r="B134" t="str">
        <f>CNAE_CBO_Outras!A464</f>
        <v>CIRURGIAO DENTISTA - CLINICO GERAL</v>
      </c>
      <c r="C134">
        <f>CNAE_CBO_Outras!E464</f>
        <v>2</v>
      </c>
      <c r="D134" s="47">
        <f t="shared" si="13"/>
        <v>0.81632653061224492</v>
      </c>
      <c r="E134">
        <f>CNAE_CBO_Outras!F464</f>
        <v>0</v>
      </c>
      <c r="F134" s="47">
        <f t="shared" si="14"/>
        <v>0</v>
      </c>
      <c r="G134">
        <f>CNAE_CBO_Outras!G464</f>
        <v>2</v>
      </c>
      <c r="H134" s="47">
        <f t="shared" si="15"/>
        <v>0.28776978417266186</v>
      </c>
    </row>
    <row r="135" spans="2:8">
      <c r="B135" t="str">
        <f>CNAE_CBO_Outras!A482</f>
        <v>CIRURGIAO DENTISTA - DENTISTICA</v>
      </c>
      <c r="C135">
        <f>CNAE_CBO_Outras!E482</f>
        <v>2</v>
      </c>
      <c r="D135" s="47">
        <f t="shared" si="13"/>
        <v>0.81632653061224492</v>
      </c>
      <c r="E135">
        <f>CNAE_CBO_Outras!F482</f>
        <v>0</v>
      </c>
      <c r="F135" s="47">
        <f t="shared" si="14"/>
        <v>0</v>
      </c>
      <c r="G135">
        <f>CNAE_CBO_Outras!G482</f>
        <v>2</v>
      </c>
      <c r="H135" s="47">
        <f t="shared" si="15"/>
        <v>0.28776978417266186</v>
      </c>
    </row>
    <row r="136" spans="2:8">
      <c r="B136" t="str">
        <f>CNAE_CBO_Outras!A1273</f>
        <v>AUXILIAR DE PESSOAL</v>
      </c>
      <c r="C136">
        <f>CNAE_CBO_Outras!E1273</f>
        <v>2</v>
      </c>
      <c r="D136" s="47">
        <f t="shared" si="13"/>
        <v>0.81632653061224492</v>
      </c>
      <c r="E136">
        <f>CNAE_CBO_Outras!F1273</f>
        <v>0</v>
      </c>
      <c r="F136" s="47">
        <f t="shared" si="14"/>
        <v>0</v>
      </c>
      <c r="G136">
        <f>CNAE_CBO_Outras!G1273</f>
        <v>2</v>
      </c>
      <c r="H136" s="47">
        <f t="shared" si="15"/>
        <v>0.28776978417266186</v>
      </c>
    </row>
    <row r="137" spans="2:8">
      <c r="B137" t="str">
        <f>CNAE_CBO_Outras!A1455</f>
        <v>GUARDA-CIVIL MUNICIPAL</v>
      </c>
      <c r="C137">
        <f>CNAE_CBO_Outras!E1455</f>
        <v>2</v>
      </c>
      <c r="D137" s="47">
        <f t="shared" si="13"/>
        <v>0.81632653061224492</v>
      </c>
      <c r="E137">
        <f>CNAE_CBO_Outras!F1455</f>
        <v>0</v>
      </c>
      <c r="F137" s="47">
        <f t="shared" si="14"/>
        <v>0</v>
      </c>
      <c r="G137">
        <f>CNAE_CBO_Outras!G1455</f>
        <v>2</v>
      </c>
      <c r="H137" s="47">
        <f t="shared" si="15"/>
        <v>0.28776978417266186</v>
      </c>
    </row>
    <row r="138" spans="2:8">
      <c r="B138" t="str">
        <f>CNAE_CBO_Outras!A1458</f>
        <v>AGENTE DE SEGURANCA</v>
      </c>
      <c r="C138">
        <f>CNAE_CBO_Outras!E1458</f>
        <v>2</v>
      </c>
      <c r="D138" s="47">
        <f t="shared" ref="D138:D169" si="16">C138*100/245</f>
        <v>0.81632653061224492</v>
      </c>
      <c r="E138">
        <f>CNAE_CBO_Outras!F1458</f>
        <v>0</v>
      </c>
      <c r="F138" s="47">
        <f t="shared" ref="F138:F169" si="17">E138*100/450</f>
        <v>0</v>
      </c>
      <c r="G138">
        <f>CNAE_CBO_Outras!G1458</f>
        <v>2</v>
      </c>
      <c r="H138" s="47">
        <f t="shared" ref="H138:H169" si="18">G138*100/695</f>
        <v>0.28776978417266186</v>
      </c>
    </row>
    <row r="139" spans="2:8">
      <c r="B139" t="str">
        <f>CNAE_CBO_Outras!A1467</f>
        <v>VIGIA</v>
      </c>
      <c r="C139">
        <f>CNAE_CBO_Outras!E1467</f>
        <v>2</v>
      </c>
      <c r="D139" s="47">
        <f t="shared" si="16"/>
        <v>0.81632653061224492</v>
      </c>
      <c r="E139">
        <f>CNAE_CBO_Outras!F1467</f>
        <v>0</v>
      </c>
      <c r="F139" s="47">
        <f t="shared" si="17"/>
        <v>0</v>
      </c>
      <c r="G139">
        <f>CNAE_CBO_Outras!G1467</f>
        <v>2</v>
      </c>
      <c r="H139" s="47">
        <f t="shared" si="18"/>
        <v>0.28776978417266186</v>
      </c>
    </row>
    <row r="140" spans="2:8">
      <c r="B140" t="str">
        <f>CNAE_CBO_Outras!A1741</f>
        <v>OPERADOR DE MAQUINAS DE CONSTRUCAO CIVIL E MINERACAO</v>
      </c>
      <c r="C140">
        <f>CNAE_CBO_Outras!E1741</f>
        <v>2</v>
      </c>
      <c r="D140" s="47">
        <f t="shared" si="16"/>
        <v>0.81632653061224492</v>
      </c>
      <c r="E140">
        <f>CNAE_CBO_Outras!F1741</f>
        <v>0</v>
      </c>
      <c r="F140" s="47">
        <f t="shared" si="17"/>
        <v>0</v>
      </c>
      <c r="G140">
        <f>CNAE_CBO_Outras!G1741</f>
        <v>2</v>
      </c>
      <c r="H140" s="47">
        <f t="shared" si="18"/>
        <v>0.28776978417266186</v>
      </c>
    </row>
    <row r="141" spans="2:8">
      <c r="B141" t="str">
        <f>CNAE_CBO_Outras!A2234</f>
        <v>OPERADOR DE GUINDASTE (FIXO)</v>
      </c>
      <c r="C141">
        <f>CNAE_CBO_Outras!E2234</f>
        <v>2</v>
      </c>
      <c r="D141" s="47">
        <f t="shared" si="16"/>
        <v>0.81632653061224492</v>
      </c>
      <c r="E141">
        <f>CNAE_CBO_Outras!F2234</f>
        <v>0</v>
      </c>
      <c r="F141" s="47">
        <f t="shared" si="17"/>
        <v>0</v>
      </c>
      <c r="G141">
        <f>CNAE_CBO_Outras!G2234</f>
        <v>2</v>
      </c>
      <c r="H141" s="47">
        <f t="shared" si="18"/>
        <v>0.28776978417266186</v>
      </c>
    </row>
    <row r="142" spans="2:8">
      <c r="B142" t="str">
        <f>CNAE_CBO_Outras!A414</f>
        <v>MEDICO DERMATOLOGISTA</v>
      </c>
      <c r="C142">
        <f>CNAE_CBO_Outras!E414</f>
        <v>0</v>
      </c>
      <c r="D142" s="47">
        <f t="shared" si="16"/>
        <v>0</v>
      </c>
      <c r="E142">
        <f>CNAE_CBO_Outras!F414</f>
        <v>1</v>
      </c>
      <c r="F142" s="47">
        <f t="shared" si="17"/>
        <v>0.22222222222222221</v>
      </c>
      <c r="G142">
        <f>CNAE_CBO_Outras!G414</f>
        <v>1</v>
      </c>
      <c r="H142" s="47">
        <f t="shared" si="18"/>
        <v>0.14388489208633093</v>
      </c>
    </row>
    <row r="143" spans="2:8">
      <c r="B143" t="str">
        <f>CNAE_CBO_Outras!A415</f>
        <v>MEDICO DO TRABALHO</v>
      </c>
      <c r="C143">
        <f>CNAE_CBO_Outras!E415</f>
        <v>0</v>
      </c>
      <c r="D143" s="47">
        <f t="shared" si="16"/>
        <v>0</v>
      </c>
      <c r="E143">
        <f>CNAE_CBO_Outras!F415</f>
        <v>1</v>
      </c>
      <c r="F143" s="47">
        <f t="shared" si="17"/>
        <v>0.22222222222222221</v>
      </c>
      <c r="G143">
        <f>CNAE_CBO_Outras!G415</f>
        <v>1</v>
      </c>
      <c r="H143" s="47">
        <f t="shared" si="18"/>
        <v>0.14388489208633093</v>
      </c>
    </row>
    <row r="144" spans="2:8">
      <c r="B144" t="str">
        <f>CNAE_CBO_Outras!A436</f>
        <v>MEDICO NEFROLOGISTA</v>
      </c>
      <c r="C144">
        <f>CNAE_CBO_Outras!E436</f>
        <v>0</v>
      </c>
      <c r="D144" s="47">
        <f t="shared" si="16"/>
        <v>0</v>
      </c>
      <c r="E144">
        <f>CNAE_CBO_Outras!F436</f>
        <v>1</v>
      </c>
      <c r="F144" s="47">
        <f t="shared" si="17"/>
        <v>0.22222222222222221</v>
      </c>
      <c r="G144">
        <f>CNAE_CBO_Outras!G436</f>
        <v>1</v>
      </c>
      <c r="H144" s="47">
        <f t="shared" si="18"/>
        <v>0.14388489208633093</v>
      </c>
    </row>
    <row r="145" spans="2:8">
      <c r="B145" t="str">
        <f>CNAE_CBO_Outras!A448</f>
        <v>MEDICO PNEUMOLOGISTA</v>
      </c>
      <c r="C145">
        <f>CNAE_CBO_Outras!E448</f>
        <v>0</v>
      </c>
      <c r="D145" s="47">
        <f t="shared" si="16"/>
        <v>0</v>
      </c>
      <c r="E145">
        <f>CNAE_CBO_Outras!F448</f>
        <v>1</v>
      </c>
      <c r="F145" s="47">
        <f t="shared" si="17"/>
        <v>0.22222222222222221</v>
      </c>
      <c r="G145">
        <f>CNAE_CBO_Outras!G448</f>
        <v>1</v>
      </c>
      <c r="H145" s="47">
        <f t="shared" si="18"/>
        <v>0.14388489208633093</v>
      </c>
    </row>
    <row r="146" spans="2:8">
      <c r="B146" t="str">
        <f>CNAE_CBO_Outras!A453</f>
        <v>MEDICO SANITARISTA</v>
      </c>
      <c r="C146">
        <f>CNAE_CBO_Outras!E453</f>
        <v>0</v>
      </c>
      <c r="D146" s="47">
        <f t="shared" si="16"/>
        <v>0</v>
      </c>
      <c r="E146">
        <f>CNAE_CBO_Outras!F453</f>
        <v>1</v>
      </c>
      <c r="F146" s="47">
        <f t="shared" si="17"/>
        <v>0.22222222222222221</v>
      </c>
      <c r="G146">
        <f>CNAE_CBO_Outras!G453</f>
        <v>1</v>
      </c>
      <c r="H146" s="47">
        <f t="shared" si="18"/>
        <v>0.14388489208633093</v>
      </c>
    </row>
    <row r="147" spans="2:8">
      <c r="B147" t="str">
        <f>CNAE_CBO_Outras!A465</f>
        <v>CIRURGIAO DENTISTA - ENDODONTISTA</v>
      </c>
      <c r="C147">
        <f>CNAE_CBO_Outras!E465</f>
        <v>0</v>
      </c>
      <c r="D147" s="47">
        <f t="shared" si="16"/>
        <v>0</v>
      </c>
      <c r="E147">
        <f>CNAE_CBO_Outras!F465</f>
        <v>1</v>
      </c>
      <c r="F147" s="47">
        <f t="shared" si="17"/>
        <v>0.22222222222222221</v>
      </c>
      <c r="G147">
        <f>CNAE_CBO_Outras!G465</f>
        <v>1</v>
      </c>
      <c r="H147" s="47">
        <f t="shared" si="18"/>
        <v>0.14388489208633093</v>
      </c>
    </row>
    <row r="148" spans="2:8">
      <c r="B148" t="str">
        <f>CNAE_CBO_Outras!A485</f>
        <v>CIRURGIAO-DENTISTA DA ESTRATEGIA DE SAUDE DA FAMILIA</v>
      </c>
      <c r="C148">
        <f>CNAE_CBO_Outras!E485</f>
        <v>0</v>
      </c>
      <c r="D148" s="47">
        <f t="shared" si="16"/>
        <v>0</v>
      </c>
      <c r="E148">
        <f>CNAE_CBO_Outras!F485</f>
        <v>1</v>
      </c>
      <c r="F148" s="47">
        <f t="shared" si="17"/>
        <v>0.22222222222222221</v>
      </c>
      <c r="G148">
        <f>CNAE_CBO_Outras!G485</f>
        <v>1</v>
      </c>
      <c r="H148" s="47">
        <f t="shared" si="18"/>
        <v>0.14388489208633093</v>
      </c>
    </row>
    <row r="149" spans="2:8">
      <c r="B149" t="str">
        <f>CNAE_CBO_Outras!A486</f>
        <v>CIRURGIAO DENTISTA DE SAUDE DA FAMILIA</v>
      </c>
      <c r="C149">
        <f>CNAE_CBO_Outras!E486</f>
        <v>0</v>
      </c>
      <c r="D149" s="47">
        <f t="shared" si="16"/>
        <v>0</v>
      </c>
      <c r="E149">
        <f>CNAE_CBO_Outras!F486</f>
        <v>1</v>
      </c>
      <c r="F149" s="47">
        <f t="shared" si="17"/>
        <v>0.22222222222222221</v>
      </c>
      <c r="G149">
        <f>CNAE_CBO_Outras!G486</f>
        <v>1</v>
      </c>
      <c r="H149" s="47">
        <f t="shared" si="18"/>
        <v>0.14388489208633093</v>
      </c>
    </row>
    <row r="150" spans="2:8">
      <c r="B150" t="str">
        <f>CNAE_CBO_Outras!A517</f>
        <v>TERAPEUTA OCUPACIONAL</v>
      </c>
      <c r="C150">
        <f>CNAE_CBO_Outras!E517</f>
        <v>0</v>
      </c>
      <c r="D150" s="47">
        <f t="shared" si="16"/>
        <v>0</v>
      </c>
      <c r="E150">
        <f>CNAE_CBO_Outras!F517</f>
        <v>1</v>
      </c>
      <c r="F150" s="47">
        <f t="shared" si="17"/>
        <v>0.22222222222222221</v>
      </c>
      <c r="G150">
        <f>CNAE_CBO_Outras!G517</f>
        <v>1</v>
      </c>
      <c r="H150" s="47">
        <f t="shared" si="18"/>
        <v>0.14388489208633093</v>
      </c>
    </row>
    <row r="151" spans="2:8">
      <c r="B151" t="str">
        <f>CNAE_CBO_Outras!A730</f>
        <v>PSICOLOGO CLINICO</v>
      </c>
      <c r="C151">
        <f>CNAE_CBO_Outras!E730</f>
        <v>0</v>
      </c>
      <c r="D151" s="47">
        <f t="shared" si="16"/>
        <v>0</v>
      </c>
      <c r="E151">
        <f>CNAE_CBO_Outras!F730</f>
        <v>1</v>
      </c>
      <c r="F151" s="47">
        <f t="shared" si="17"/>
        <v>0.22222222222222221</v>
      </c>
      <c r="G151">
        <f>CNAE_CBO_Outras!G730</f>
        <v>1</v>
      </c>
      <c r="H151" s="47">
        <f t="shared" si="18"/>
        <v>0.14388489208633093</v>
      </c>
    </row>
    <row r="152" spans="2:8">
      <c r="B152" t="str">
        <f>CNAE_CBO_Outras!A736</f>
        <v>PSICOLOGO DO TRABALHO</v>
      </c>
      <c r="C152">
        <f>CNAE_CBO_Outras!E736</f>
        <v>0</v>
      </c>
      <c r="D152" s="47">
        <f t="shared" si="16"/>
        <v>0</v>
      </c>
      <c r="E152">
        <f>CNAE_CBO_Outras!F736</f>
        <v>1</v>
      </c>
      <c r="F152" s="47">
        <f t="shared" si="17"/>
        <v>0.22222222222222221</v>
      </c>
      <c r="G152">
        <f>CNAE_CBO_Outras!G736</f>
        <v>1</v>
      </c>
      <c r="H152" s="47">
        <f t="shared" si="18"/>
        <v>0.14388489208633093</v>
      </c>
    </row>
    <row r="153" spans="2:8">
      <c r="B153" t="str">
        <f>CNAE_CBO_Outras!A746</f>
        <v>SECRETARIA EXECUTIVA</v>
      </c>
      <c r="C153">
        <f>CNAE_CBO_Outras!E746</f>
        <v>0</v>
      </c>
      <c r="D153" s="47">
        <f t="shared" si="16"/>
        <v>0</v>
      </c>
      <c r="E153">
        <f>CNAE_CBO_Outras!F746</f>
        <v>1</v>
      </c>
      <c r="F153" s="47">
        <f t="shared" si="17"/>
        <v>0.22222222222222221</v>
      </c>
      <c r="G153">
        <f>CNAE_CBO_Outras!G746</f>
        <v>1</v>
      </c>
      <c r="H153" s="47">
        <f t="shared" si="18"/>
        <v>0.14388489208633093</v>
      </c>
    </row>
    <row r="154" spans="2:8">
      <c r="B154" t="str">
        <f>CNAE_CBO_Outras!A750</f>
        <v>ANALISTA DE RECURSOS HUMANOS</v>
      </c>
      <c r="C154">
        <f>CNAE_CBO_Outras!E750</f>
        <v>0</v>
      </c>
      <c r="D154" s="47">
        <f t="shared" si="16"/>
        <v>0</v>
      </c>
      <c r="E154">
        <f>CNAE_CBO_Outras!F750</f>
        <v>1</v>
      </c>
      <c r="F154" s="47">
        <f t="shared" si="17"/>
        <v>0.22222222222222221</v>
      </c>
      <c r="G154">
        <f>CNAE_CBO_Outras!G750</f>
        <v>1</v>
      </c>
      <c r="H154" s="47">
        <f t="shared" si="18"/>
        <v>0.14388489208633093</v>
      </c>
    </row>
    <row r="155" spans="2:8">
      <c r="B155" t="str">
        <f>CNAE_CBO_Outras!A758</f>
        <v>ANALISTA FINANCEIRO (INSTITUICOES FINANCEIRAS)</v>
      </c>
      <c r="C155">
        <f>CNAE_CBO_Outras!E758</f>
        <v>0</v>
      </c>
      <c r="D155" s="47">
        <f t="shared" si="16"/>
        <v>0</v>
      </c>
      <c r="E155">
        <f>CNAE_CBO_Outras!F758</f>
        <v>1</v>
      </c>
      <c r="F155" s="47">
        <f t="shared" si="17"/>
        <v>0.22222222222222221</v>
      </c>
      <c r="G155">
        <f>CNAE_CBO_Outras!G758</f>
        <v>1</v>
      </c>
      <c r="H155" s="47">
        <f t="shared" si="18"/>
        <v>0.14388489208633093</v>
      </c>
    </row>
    <row r="156" spans="2:8">
      <c r="B156" t="str">
        <f>CNAE_CBO_Outras!A864</f>
        <v>TECNICO DE LABORATORIO DE ANALISES FISICO-QUIMICAS (MATERIAIS DE CONSTRUCAO)</v>
      </c>
      <c r="C156">
        <f>CNAE_CBO_Outras!E864</f>
        <v>0</v>
      </c>
      <c r="D156" s="47">
        <f t="shared" si="16"/>
        <v>0</v>
      </c>
      <c r="E156">
        <f>CNAE_CBO_Outras!F864</f>
        <v>1</v>
      </c>
      <c r="F156" s="47">
        <f t="shared" si="17"/>
        <v>0.22222222222222221</v>
      </c>
      <c r="G156">
        <f>CNAE_CBO_Outras!G864</f>
        <v>1</v>
      </c>
      <c r="H156" s="47">
        <f t="shared" si="18"/>
        <v>0.14388489208633093</v>
      </c>
    </row>
    <row r="157" spans="2:8">
      <c r="B157" t="str">
        <f>CNAE_CBO_Outras!A1010</f>
        <v>AUXILIAR DE ENFERMAGEM DA ESTRATEGIA DE SAUDE DA FAMILIA</v>
      </c>
      <c r="C157">
        <f>CNAE_CBO_Outras!E1010</f>
        <v>0</v>
      </c>
      <c r="D157" s="47">
        <f t="shared" si="16"/>
        <v>0</v>
      </c>
      <c r="E157">
        <f>CNAE_CBO_Outras!F1010</f>
        <v>1</v>
      </c>
      <c r="F157" s="47">
        <f t="shared" si="17"/>
        <v>0.22222222222222221</v>
      </c>
      <c r="G157">
        <f>CNAE_CBO_Outras!G1010</f>
        <v>1</v>
      </c>
      <c r="H157" s="47">
        <f t="shared" si="18"/>
        <v>0.14388489208633093</v>
      </c>
    </row>
    <row r="158" spans="2:8">
      <c r="B158" t="str">
        <f>CNAE_CBO_Outras!A1037</f>
        <v>AUXILIAR TECNICO EM LABORATORIO DE FARMACIA</v>
      </c>
      <c r="C158">
        <f>CNAE_CBO_Outras!E1037</f>
        <v>0</v>
      </c>
      <c r="D158" s="47">
        <f t="shared" si="16"/>
        <v>0</v>
      </c>
      <c r="E158">
        <f>CNAE_CBO_Outras!F1037</f>
        <v>1</v>
      </c>
      <c r="F158" s="47">
        <f t="shared" si="17"/>
        <v>0.22222222222222221</v>
      </c>
      <c r="G158">
        <f>CNAE_CBO_Outras!G1037</f>
        <v>1</v>
      </c>
      <c r="H158" s="47">
        <f t="shared" si="18"/>
        <v>0.14388489208633093</v>
      </c>
    </row>
    <row r="159" spans="2:8">
      <c r="B159" t="str">
        <f>CNAE_CBO_Outras!A1039</f>
        <v>TECNICO EM FARMACIA</v>
      </c>
      <c r="C159">
        <f>CNAE_CBO_Outras!E1039</f>
        <v>0</v>
      </c>
      <c r="D159" s="47">
        <f t="shared" si="16"/>
        <v>0</v>
      </c>
      <c r="E159">
        <f>CNAE_CBO_Outras!F1039</f>
        <v>1</v>
      </c>
      <c r="F159" s="47">
        <f t="shared" si="17"/>
        <v>0.22222222222222221</v>
      </c>
      <c r="G159">
        <f>CNAE_CBO_Outras!G1039</f>
        <v>1</v>
      </c>
      <c r="H159" s="47">
        <f t="shared" si="18"/>
        <v>0.14388489208633093</v>
      </c>
    </row>
    <row r="160" spans="2:8">
      <c r="B160" t="str">
        <f>CNAE_CBO_Outras!A1104</f>
        <v>ESCRIVAO DE POLICIA</v>
      </c>
      <c r="C160">
        <f>CNAE_CBO_Outras!E1104</f>
        <v>0</v>
      </c>
      <c r="D160" s="47">
        <f t="shared" si="16"/>
        <v>0</v>
      </c>
      <c r="E160">
        <f>CNAE_CBO_Outras!F1104</f>
        <v>1</v>
      </c>
      <c r="F160" s="47">
        <f t="shared" si="17"/>
        <v>0.22222222222222221</v>
      </c>
      <c r="G160">
        <f>CNAE_CBO_Outras!G1104</f>
        <v>1</v>
      </c>
      <c r="H160" s="47">
        <f t="shared" si="18"/>
        <v>0.14388489208633093</v>
      </c>
    </row>
    <row r="161" spans="2:8">
      <c r="B161" t="str">
        <f>CNAE_CBO_Outras!A1139</f>
        <v>TESOUREIRO DE BANCO</v>
      </c>
      <c r="C161">
        <f>CNAE_CBO_Outras!E1139</f>
        <v>0</v>
      </c>
      <c r="D161" s="47">
        <f t="shared" si="16"/>
        <v>0</v>
      </c>
      <c r="E161">
        <f>CNAE_CBO_Outras!F1139</f>
        <v>1</v>
      </c>
      <c r="F161" s="47">
        <f t="shared" si="17"/>
        <v>0.22222222222222221</v>
      </c>
      <c r="G161">
        <f>CNAE_CBO_Outras!G1139</f>
        <v>1</v>
      </c>
      <c r="H161" s="47">
        <f t="shared" si="18"/>
        <v>0.14388489208633093</v>
      </c>
    </row>
    <row r="162" spans="2:8">
      <c r="B162" t="str">
        <f>CNAE_CBO_Outras!A1260</f>
        <v>SUPERVISOR ADMINISTRATIVO</v>
      </c>
      <c r="C162">
        <f>CNAE_CBO_Outras!E1260</f>
        <v>0</v>
      </c>
      <c r="D162" s="47">
        <f t="shared" si="16"/>
        <v>0</v>
      </c>
      <c r="E162">
        <f>CNAE_CBO_Outras!F1260</f>
        <v>1</v>
      </c>
      <c r="F162" s="47">
        <f t="shared" si="17"/>
        <v>0.22222222222222221</v>
      </c>
      <c r="G162">
        <f>CNAE_CBO_Outras!G1260</f>
        <v>1</v>
      </c>
      <c r="H162" s="47">
        <f t="shared" si="18"/>
        <v>0.14388489208633093</v>
      </c>
    </row>
    <row r="163" spans="2:8">
      <c r="B163" t="str">
        <f>CNAE_CBO_Outras!A1285</f>
        <v>AUXILIAR DE FATURAMENTO</v>
      </c>
      <c r="C163">
        <f>CNAE_CBO_Outras!E1285</f>
        <v>0</v>
      </c>
      <c r="D163" s="47">
        <f t="shared" si="16"/>
        <v>0</v>
      </c>
      <c r="E163">
        <f>CNAE_CBO_Outras!F1285</f>
        <v>1</v>
      </c>
      <c r="F163" s="47">
        <f t="shared" si="17"/>
        <v>0.22222222222222221</v>
      </c>
      <c r="G163">
        <f>CNAE_CBO_Outras!G1285</f>
        <v>1</v>
      </c>
      <c r="H163" s="47">
        <f t="shared" si="18"/>
        <v>0.14388489208633093</v>
      </c>
    </row>
    <row r="164" spans="2:8">
      <c r="B164" t="str">
        <f>CNAE_CBO_Outras!A1286</f>
        <v>ATENDENTE DE AGENCIA</v>
      </c>
      <c r="C164">
        <f>CNAE_CBO_Outras!E1286</f>
        <v>0</v>
      </c>
      <c r="D164" s="47">
        <f t="shared" si="16"/>
        <v>0</v>
      </c>
      <c r="E164">
        <f>CNAE_CBO_Outras!F1286</f>
        <v>1</v>
      </c>
      <c r="F164" s="47">
        <f t="shared" si="17"/>
        <v>0.22222222222222221</v>
      </c>
      <c r="G164">
        <f>CNAE_CBO_Outras!G1286</f>
        <v>1</v>
      </c>
      <c r="H164" s="47">
        <f t="shared" si="18"/>
        <v>0.14388489208633093</v>
      </c>
    </row>
    <row r="165" spans="2:8">
      <c r="B165" t="str">
        <f>CNAE_CBO_Outras!A1316</f>
        <v>OPERADOR DE CAIXA</v>
      </c>
      <c r="C165">
        <f>CNAE_CBO_Outras!E1316</f>
        <v>0</v>
      </c>
      <c r="D165" s="47">
        <f t="shared" si="16"/>
        <v>0</v>
      </c>
      <c r="E165">
        <f>CNAE_CBO_Outras!F1316</f>
        <v>1</v>
      </c>
      <c r="F165" s="47">
        <f t="shared" si="17"/>
        <v>0.22222222222222221</v>
      </c>
      <c r="G165">
        <f>CNAE_CBO_Outras!G1316</f>
        <v>1</v>
      </c>
      <c r="H165" s="47">
        <f t="shared" si="18"/>
        <v>0.14388489208633093</v>
      </c>
    </row>
    <row r="166" spans="2:8">
      <c r="B166" t="str">
        <f>CNAE_CBO_Outras!A1327</f>
        <v>TELEFONISTA</v>
      </c>
      <c r="C166">
        <f>CNAE_CBO_Outras!E1327</f>
        <v>0</v>
      </c>
      <c r="D166" s="47">
        <f t="shared" si="16"/>
        <v>0</v>
      </c>
      <c r="E166">
        <f>CNAE_CBO_Outras!F1327</f>
        <v>1</v>
      </c>
      <c r="F166" s="47">
        <f t="shared" si="17"/>
        <v>0.22222222222222221</v>
      </c>
      <c r="G166">
        <f>CNAE_CBO_Outras!G1327</f>
        <v>1</v>
      </c>
      <c r="H166" s="47">
        <f t="shared" si="18"/>
        <v>0.14388489208633093</v>
      </c>
    </row>
    <row r="167" spans="2:8">
      <c r="B167" t="str">
        <f>CNAE_CBO_Outras!A1333</f>
        <v>OPERADOR DE TELEMARKETING RECEPTIVO</v>
      </c>
      <c r="C167">
        <f>CNAE_CBO_Outras!E1333</f>
        <v>0</v>
      </c>
      <c r="D167" s="47">
        <f t="shared" si="16"/>
        <v>0</v>
      </c>
      <c r="E167">
        <f>CNAE_CBO_Outras!F1333</f>
        <v>1</v>
      </c>
      <c r="F167" s="47">
        <f t="shared" si="17"/>
        <v>0.22222222222222221</v>
      </c>
      <c r="G167">
        <f>CNAE_CBO_Outras!G1333</f>
        <v>1</v>
      </c>
      <c r="H167" s="47">
        <f t="shared" si="18"/>
        <v>0.14388489208633093</v>
      </c>
    </row>
    <row r="168" spans="2:8">
      <c r="B168" t="str">
        <f>CNAE_CBO_Outras!A1362</f>
        <v>EMPREGADO DOMESTICO FAXINEIRO</v>
      </c>
      <c r="C168">
        <f>CNAE_CBO_Outras!E1362</f>
        <v>0</v>
      </c>
      <c r="D168" s="47">
        <f t="shared" si="16"/>
        <v>0</v>
      </c>
      <c r="E168">
        <f>CNAE_CBO_Outras!F1362</f>
        <v>1</v>
      </c>
      <c r="F168" s="47">
        <f t="shared" si="17"/>
        <v>0.22222222222222221</v>
      </c>
      <c r="G168">
        <f>CNAE_CBO_Outras!G1362</f>
        <v>1</v>
      </c>
      <c r="H168" s="47">
        <f t="shared" si="18"/>
        <v>0.14388489208633093</v>
      </c>
    </row>
    <row r="169" spans="2:8">
      <c r="B169" t="str">
        <f>CNAE_CBO_Outras!A1370</f>
        <v>COZINHEIRO DE HOSPITAL</v>
      </c>
      <c r="C169">
        <f>CNAE_CBO_Outras!E1370</f>
        <v>0</v>
      </c>
      <c r="D169" s="47">
        <f t="shared" si="16"/>
        <v>0</v>
      </c>
      <c r="E169">
        <f>CNAE_CBO_Outras!F1370</f>
        <v>1</v>
      </c>
      <c r="F169" s="47">
        <f t="shared" si="17"/>
        <v>0.22222222222222221</v>
      </c>
      <c r="G169">
        <f>CNAE_CBO_Outras!G1370</f>
        <v>1</v>
      </c>
      <c r="H169" s="47">
        <f t="shared" si="18"/>
        <v>0.14388489208633093</v>
      </c>
    </row>
    <row r="170" spans="2:8">
      <c r="B170" t="str">
        <f>CNAE_CBO_Outras!A1399</f>
        <v>AUXILIAR DE MANUTENCAO PREDIAL</v>
      </c>
      <c r="C170">
        <f>CNAE_CBO_Outras!E1399</f>
        <v>0</v>
      </c>
      <c r="D170" s="47">
        <f t="shared" ref="D170:D201" si="19">C170*100/245</f>
        <v>0</v>
      </c>
      <c r="E170">
        <f>CNAE_CBO_Outras!F1399</f>
        <v>1</v>
      </c>
      <c r="F170" s="47">
        <f t="shared" ref="F170:F201" si="20">E170*100/450</f>
        <v>0.22222222222222221</v>
      </c>
      <c r="G170">
        <f>CNAE_CBO_Outras!G1399</f>
        <v>1</v>
      </c>
      <c r="H170" s="47">
        <f t="shared" ref="H170:H201" si="21">G170*100/695</f>
        <v>0.14388489208633093</v>
      </c>
    </row>
    <row r="171" spans="2:8">
      <c r="B171" t="str">
        <f>CNAE_CBO_Outras!A1430</f>
        <v>CUIDADOR EM SAUDE</v>
      </c>
      <c r="C171">
        <f>CNAE_CBO_Outras!E1430</f>
        <v>0</v>
      </c>
      <c r="D171" s="47">
        <f t="shared" si="19"/>
        <v>0</v>
      </c>
      <c r="E171">
        <f>CNAE_CBO_Outras!F1430</f>
        <v>1</v>
      </c>
      <c r="F171" s="47">
        <f t="shared" si="20"/>
        <v>0.22222222222222221</v>
      </c>
      <c r="G171">
        <f>CNAE_CBO_Outras!G1430</f>
        <v>1</v>
      </c>
      <c r="H171" s="47">
        <f t="shared" si="21"/>
        <v>0.14388489208633093</v>
      </c>
    </row>
    <row r="172" spans="2:8">
      <c r="B172" t="str">
        <f>CNAE_CBO_Outras!A1431</f>
        <v>LAVADEIRO, EM GERAL</v>
      </c>
      <c r="C172">
        <f>CNAE_CBO_Outras!E1431</f>
        <v>0</v>
      </c>
      <c r="D172" s="47">
        <f t="shared" si="19"/>
        <v>0</v>
      </c>
      <c r="E172">
        <f>CNAE_CBO_Outras!F1431</f>
        <v>1</v>
      </c>
      <c r="F172" s="47">
        <f t="shared" si="20"/>
        <v>0.22222222222222221</v>
      </c>
      <c r="G172">
        <f>CNAE_CBO_Outras!G1431</f>
        <v>1</v>
      </c>
      <c r="H172" s="47">
        <f t="shared" si="21"/>
        <v>0.14388489208633093</v>
      </c>
    </row>
    <row r="173" spans="2:8">
      <c r="B173" t="str">
        <f>CNAE_CBO_Outras!A1487</f>
        <v>SUPERVISOR DE VENDAS DE SERVICOS</v>
      </c>
      <c r="C173">
        <f>CNAE_CBO_Outras!E1487</f>
        <v>0</v>
      </c>
      <c r="D173" s="47">
        <f t="shared" si="19"/>
        <v>0</v>
      </c>
      <c r="E173">
        <f>CNAE_CBO_Outras!F1487</f>
        <v>1</v>
      </c>
      <c r="F173" s="47">
        <f t="shared" si="20"/>
        <v>0.22222222222222221</v>
      </c>
      <c r="G173">
        <f>CNAE_CBO_Outras!G1487</f>
        <v>1</v>
      </c>
      <c r="H173" s="47">
        <f t="shared" si="21"/>
        <v>0.14388489208633093</v>
      </c>
    </row>
    <row r="174" spans="2:8">
      <c r="B174" t="str">
        <f>CNAE_CBO_Outras!A2455</f>
        <v>COZINHADOR (CONSERVACAO DE ALIMENTOS)</v>
      </c>
      <c r="C174">
        <f>CNAE_CBO_Outras!E2455</f>
        <v>0</v>
      </c>
      <c r="D174" s="47">
        <f t="shared" si="19"/>
        <v>0</v>
      </c>
      <c r="E174">
        <f>CNAE_CBO_Outras!F2455</f>
        <v>1</v>
      </c>
      <c r="F174" s="47">
        <f t="shared" si="20"/>
        <v>0.22222222222222221</v>
      </c>
      <c r="G174">
        <f>CNAE_CBO_Outras!G2455</f>
        <v>1</v>
      </c>
      <c r="H174" s="47">
        <f t="shared" si="21"/>
        <v>0.14388489208633093</v>
      </c>
    </row>
    <row r="175" spans="2:8">
      <c r="B175" t="str">
        <f>CNAE_CBO_Outras!A42</f>
        <v>CBO SEM DEFINICAO</v>
      </c>
      <c r="C175">
        <f>CNAE_CBO_Outras!E42</f>
        <v>1</v>
      </c>
      <c r="D175" s="47">
        <f t="shared" si="19"/>
        <v>0.40816326530612246</v>
      </c>
      <c r="E175">
        <f>CNAE_CBO_Outras!F42</f>
        <v>0</v>
      </c>
      <c r="F175" s="47">
        <f t="shared" si="20"/>
        <v>0</v>
      </c>
      <c r="G175">
        <f>CNAE_CBO_Outras!G42</f>
        <v>1</v>
      </c>
      <c r="H175" s="47">
        <f t="shared" si="21"/>
        <v>0.14388489208633093</v>
      </c>
    </row>
    <row r="176" spans="2:8">
      <c r="B176" t="str">
        <f>CNAE_CBO_Outras!A81</f>
        <v>SECRETARIO - EXECUTIVO</v>
      </c>
      <c r="C176">
        <f>CNAE_CBO_Outras!E81</f>
        <v>1</v>
      </c>
      <c r="D176" s="47">
        <f t="shared" si="19"/>
        <v>0.40816326530612246</v>
      </c>
      <c r="E176">
        <f>CNAE_CBO_Outras!F81</f>
        <v>0</v>
      </c>
      <c r="F176" s="47">
        <f t="shared" si="20"/>
        <v>0</v>
      </c>
      <c r="G176">
        <f>CNAE_CBO_Outras!G81</f>
        <v>1</v>
      </c>
      <c r="H176" s="47">
        <f t="shared" si="21"/>
        <v>0.14388489208633093</v>
      </c>
    </row>
    <row r="177" spans="2:8">
      <c r="B177" t="str">
        <f>CNAE_CBO_Outras!A196</f>
        <v>GERENTE DE VENDAS</v>
      </c>
      <c r="C177">
        <f>CNAE_CBO_Outras!E196</f>
        <v>1</v>
      </c>
      <c r="D177" s="47">
        <f t="shared" si="19"/>
        <v>0.40816326530612246</v>
      </c>
      <c r="E177">
        <f>CNAE_CBO_Outras!F196</f>
        <v>0</v>
      </c>
      <c r="F177" s="47">
        <f t="shared" si="20"/>
        <v>0</v>
      </c>
      <c r="G177">
        <f>CNAE_CBO_Outras!G196</f>
        <v>1</v>
      </c>
      <c r="H177" s="47">
        <f t="shared" si="21"/>
        <v>0.14388489208633093</v>
      </c>
    </row>
    <row r="178" spans="2:8">
      <c r="B178" t="str">
        <f>CNAE_CBO_Outras!A265</f>
        <v>ADMINISTRADOR DE SISTEMAS OPERACIONAIS</v>
      </c>
      <c r="C178">
        <f>CNAE_CBO_Outras!E265</f>
        <v>1</v>
      </c>
      <c r="D178" s="47">
        <f t="shared" si="19"/>
        <v>0.40816326530612246</v>
      </c>
      <c r="E178">
        <f>CNAE_CBO_Outras!F265</f>
        <v>0</v>
      </c>
      <c r="F178" s="47">
        <f t="shared" si="20"/>
        <v>0</v>
      </c>
      <c r="G178">
        <f>CNAE_CBO_Outras!G265</f>
        <v>1</v>
      </c>
      <c r="H178" s="47">
        <f t="shared" si="21"/>
        <v>0.14388489208633093</v>
      </c>
    </row>
    <row r="179" spans="2:8">
      <c r="B179" t="str">
        <f>CNAE_CBO_Outras!A270</f>
        <v>ANALISTA DE SUPORTE COMPUTACIONAL</v>
      </c>
      <c r="C179">
        <f>CNAE_CBO_Outras!E270</f>
        <v>1</v>
      </c>
      <c r="D179" s="47">
        <f t="shared" si="19"/>
        <v>0.40816326530612246</v>
      </c>
      <c r="E179">
        <f>CNAE_CBO_Outras!F270</f>
        <v>0</v>
      </c>
      <c r="F179" s="47">
        <f t="shared" si="20"/>
        <v>0</v>
      </c>
      <c r="G179">
        <f>CNAE_CBO_Outras!G270</f>
        <v>1</v>
      </c>
      <c r="H179" s="47">
        <f t="shared" si="21"/>
        <v>0.14388489208633093</v>
      </c>
    </row>
    <row r="180" spans="2:8">
      <c r="B180" t="str">
        <f>CNAE_CBO_Outras!A271</f>
        <v>FISICO</v>
      </c>
      <c r="C180">
        <f>CNAE_CBO_Outras!E271</f>
        <v>1</v>
      </c>
      <c r="D180" s="47">
        <f t="shared" si="19"/>
        <v>0.40816326530612246</v>
      </c>
      <c r="E180">
        <f>CNAE_CBO_Outras!F271</f>
        <v>0</v>
      </c>
      <c r="F180" s="47">
        <f t="shared" si="20"/>
        <v>0</v>
      </c>
      <c r="G180">
        <f>CNAE_CBO_Outras!G271</f>
        <v>1</v>
      </c>
      <c r="H180" s="47">
        <f t="shared" si="21"/>
        <v>0.14388489208633093</v>
      </c>
    </row>
    <row r="181" spans="2:8">
      <c r="B181" t="str">
        <f>CNAE_CBO_Outras!A368</f>
        <v>ENGENHEIRO DE SEGURANCA DO TRABALHO</v>
      </c>
      <c r="C181">
        <f>CNAE_CBO_Outras!E368</f>
        <v>1</v>
      </c>
      <c r="D181" s="47">
        <f t="shared" si="19"/>
        <v>0.40816326530612246</v>
      </c>
      <c r="E181">
        <f>CNAE_CBO_Outras!F368</f>
        <v>0</v>
      </c>
      <c r="F181" s="47">
        <f t="shared" si="20"/>
        <v>0</v>
      </c>
      <c r="G181">
        <f>CNAE_CBO_Outras!G368</f>
        <v>1</v>
      </c>
      <c r="H181" s="47">
        <f t="shared" si="21"/>
        <v>0.14388489208633093</v>
      </c>
    </row>
    <row r="182" spans="2:8">
      <c r="B182" t="str">
        <f>CNAE_CBO_Outras!A401</f>
        <v>MEDICO ANESTESIOLOGISTA</v>
      </c>
      <c r="C182">
        <f>CNAE_CBO_Outras!E401</f>
        <v>1</v>
      </c>
      <c r="D182" s="47">
        <f t="shared" si="19"/>
        <v>0.40816326530612246</v>
      </c>
      <c r="E182">
        <f>CNAE_CBO_Outras!F401</f>
        <v>0</v>
      </c>
      <c r="F182" s="47">
        <f t="shared" si="20"/>
        <v>0</v>
      </c>
      <c r="G182">
        <f>CNAE_CBO_Outras!G401</f>
        <v>1</v>
      </c>
      <c r="H182" s="47">
        <f t="shared" si="21"/>
        <v>0.14388489208633093</v>
      </c>
    </row>
    <row r="183" spans="2:8">
      <c r="B183" t="str">
        <f>CNAE_CBO_Outras!A404</f>
        <v>MEDICO CIRURGIAO CARDIOVASCULAR</v>
      </c>
      <c r="C183">
        <f>CNAE_CBO_Outras!E404</f>
        <v>1</v>
      </c>
      <c r="D183" s="47">
        <f t="shared" si="19"/>
        <v>0.40816326530612246</v>
      </c>
      <c r="E183">
        <f>CNAE_CBO_Outras!F404</f>
        <v>0</v>
      </c>
      <c r="F183" s="47">
        <f t="shared" si="20"/>
        <v>0</v>
      </c>
      <c r="G183">
        <f>CNAE_CBO_Outras!G404</f>
        <v>1</v>
      </c>
      <c r="H183" s="47">
        <f t="shared" si="21"/>
        <v>0.14388489208633093</v>
      </c>
    </row>
    <row r="184" spans="2:8">
      <c r="B184" t="str">
        <f>CNAE_CBO_Outras!A407</f>
        <v>MEDICO CIRURGIAO GERAL</v>
      </c>
      <c r="C184">
        <f>CNAE_CBO_Outras!E407</f>
        <v>1</v>
      </c>
      <c r="D184" s="47">
        <f t="shared" si="19"/>
        <v>0.40816326530612246</v>
      </c>
      <c r="E184">
        <f>CNAE_CBO_Outras!F407</f>
        <v>0</v>
      </c>
      <c r="F184" s="47">
        <f t="shared" si="20"/>
        <v>0</v>
      </c>
      <c r="G184">
        <f>CNAE_CBO_Outras!G407</f>
        <v>1</v>
      </c>
      <c r="H184" s="47">
        <f t="shared" si="21"/>
        <v>0.14388489208633093</v>
      </c>
    </row>
    <row r="185" spans="2:8">
      <c r="B185" t="str">
        <f>CNAE_CBO_Outras!A459</f>
        <v>MEDICO EM MEDICINA DE FAMILIA E COMUNIDADE</v>
      </c>
      <c r="C185">
        <f>CNAE_CBO_Outras!E459</f>
        <v>1</v>
      </c>
      <c r="D185" s="47">
        <f t="shared" si="19"/>
        <v>0.40816326530612246</v>
      </c>
      <c r="E185">
        <f>CNAE_CBO_Outras!F459</f>
        <v>0</v>
      </c>
      <c r="F185" s="47">
        <f t="shared" si="20"/>
        <v>0</v>
      </c>
      <c r="G185">
        <f>CNAE_CBO_Outras!G459</f>
        <v>1</v>
      </c>
      <c r="H185" s="47">
        <f t="shared" si="21"/>
        <v>0.14388489208633093</v>
      </c>
    </row>
    <row r="186" spans="2:8">
      <c r="B186" t="str">
        <f>CNAE_CBO_Outras!A502</f>
        <v>ENFERMEIRO DE TERAPIA INTENSIVA</v>
      </c>
      <c r="C186">
        <f>CNAE_CBO_Outras!E502</f>
        <v>1</v>
      </c>
      <c r="D186" s="47">
        <f t="shared" si="19"/>
        <v>0.40816326530612246</v>
      </c>
      <c r="E186">
        <f>CNAE_CBO_Outras!F502</f>
        <v>0</v>
      </c>
      <c r="F186" s="47">
        <f t="shared" si="20"/>
        <v>0</v>
      </c>
      <c r="G186">
        <f>CNAE_CBO_Outras!G502</f>
        <v>1</v>
      </c>
      <c r="H186" s="47">
        <f t="shared" si="21"/>
        <v>0.14388489208633093</v>
      </c>
    </row>
    <row r="187" spans="2:8">
      <c r="B187" t="str">
        <f>CNAE_CBO_Outras!A527</f>
        <v>DIETISTA</v>
      </c>
      <c r="C187">
        <f>CNAE_CBO_Outras!E527</f>
        <v>1</v>
      </c>
      <c r="D187" s="47">
        <f t="shared" si="19"/>
        <v>0.40816326530612246</v>
      </c>
      <c r="E187">
        <f>CNAE_CBO_Outras!F527</f>
        <v>0</v>
      </c>
      <c r="F187" s="47">
        <f t="shared" si="20"/>
        <v>0</v>
      </c>
      <c r="G187">
        <f>CNAE_CBO_Outras!G527</f>
        <v>1</v>
      </c>
      <c r="H187" s="47">
        <f t="shared" si="21"/>
        <v>0.14388489208633093</v>
      </c>
    </row>
    <row r="188" spans="2:8">
      <c r="B188" t="str">
        <f>CNAE_CBO_Outras!A678</f>
        <v>ADVOGADO</v>
      </c>
      <c r="C188">
        <f>CNAE_CBO_Outras!E678</f>
        <v>1</v>
      </c>
      <c r="D188" s="47">
        <f t="shared" si="19"/>
        <v>0.40816326530612246</v>
      </c>
      <c r="E188">
        <f>CNAE_CBO_Outras!F678</f>
        <v>0</v>
      </c>
      <c r="F188" s="47">
        <f t="shared" si="20"/>
        <v>0</v>
      </c>
      <c r="G188">
        <f>CNAE_CBO_Outras!G678</f>
        <v>1</v>
      </c>
      <c r="H188" s="47">
        <f t="shared" si="21"/>
        <v>0.14388489208633093</v>
      </c>
    </row>
    <row r="189" spans="2:8">
      <c r="B189" t="str">
        <f>CNAE_CBO_Outras!A679</f>
        <v>ADVOGADO DE EMPRESA</v>
      </c>
      <c r="C189">
        <f>CNAE_CBO_Outras!E679</f>
        <v>1</v>
      </c>
      <c r="D189" s="47">
        <f t="shared" si="19"/>
        <v>0.40816326530612246</v>
      </c>
      <c r="E189">
        <f>CNAE_CBO_Outras!F679</f>
        <v>0</v>
      </c>
      <c r="F189" s="47">
        <f t="shared" si="20"/>
        <v>0</v>
      </c>
      <c r="G189">
        <f>CNAE_CBO_Outras!G679</f>
        <v>1</v>
      </c>
      <c r="H189" s="47">
        <f t="shared" si="21"/>
        <v>0.14388489208633093</v>
      </c>
    </row>
    <row r="190" spans="2:8">
      <c r="B190" t="str">
        <f>CNAE_CBO_Outras!A763</f>
        <v>ANALISTA DE NEGOCIOS</v>
      </c>
      <c r="C190">
        <f>CNAE_CBO_Outras!E763</f>
        <v>1</v>
      </c>
      <c r="D190" s="47">
        <f t="shared" si="19"/>
        <v>0.40816326530612246</v>
      </c>
      <c r="E190">
        <f>CNAE_CBO_Outras!F763</f>
        <v>0</v>
      </c>
      <c r="F190" s="47">
        <f t="shared" si="20"/>
        <v>0</v>
      </c>
      <c r="G190">
        <f>CNAE_CBO_Outras!G763</f>
        <v>1</v>
      </c>
      <c r="H190" s="47">
        <f t="shared" si="21"/>
        <v>0.14388489208633093</v>
      </c>
    </row>
    <row r="191" spans="2:8">
      <c r="B191" t="str">
        <f>CNAE_CBO_Outras!A899</f>
        <v>TECNICO DE MANUTENCAO ELETRICA DE MAQUINA</v>
      </c>
      <c r="C191">
        <f>CNAE_CBO_Outras!E899</f>
        <v>1</v>
      </c>
      <c r="D191" s="47">
        <f t="shared" si="19"/>
        <v>0.40816326530612246</v>
      </c>
      <c r="E191">
        <f>CNAE_CBO_Outras!F899</f>
        <v>0</v>
      </c>
      <c r="F191" s="47">
        <f t="shared" si="20"/>
        <v>0</v>
      </c>
      <c r="G191">
        <f>CNAE_CBO_Outras!G899</f>
        <v>1</v>
      </c>
      <c r="H191" s="47">
        <f t="shared" si="21"/>
        <v>0.14388489208633093</v>
      </c>
    </row>
    <row r="192" spans="2:8">
      <c r="B192" t="str">
        <f>CNAE_CBO_Outras!A911</f>
        <v>ENCARREGADO DE MANUTENCAO DE INSTRUMENTOS DE CONTROLE, MEDICAO E SIMILARES</v>
      </c>
      <c r="C192">
        <f>CNAE_CBO_Outras!E911</f>
        <v>1</v>
      </c>
      <c r="D192" s="47">
        <f t="shared" si="19"/>
        <v>0.40816326530612246</v>
      </c>
      <c r="E192">
        <f>CNAE_CBO_Outras!F911</f>
        <v>0</v>
      </c>
      <c r="F192" s="47">
        <f t="shared" si="20"/>
        <v>0</v>
      </c>
      <c r="G192">
        <f>CNAE_CBO_Outras!G911</f>
        <v>1</v>
      </c>
      <c r="H192" s="47">
        <f t="shared" si="21"/>
        <v>0.14388489208633093</v>
      </c>
    </row>
    <row r="193" spans="2:8">
      <c r="B193" t="str">
        <f>CNAE_CBO_Outras!A954</f>
        <v>TECNICO DE APOIO AO USUARIO DE INFORMATICA (HELPDESK)</v>
      </c>
      <c r="C193">
        <f>CNAE_CBO_Outras!E954</f>
        <v>1</v>
      </c>
      <c r="D193" s="47">
        <f t="shared" si="19"/>
        <v>0.40816326530612246</v>
      </c>
      <c r="E193">
        <f>CNAE_CBO_Outras!F954</f>
        <v>0</v>
      </c>
      <c r="F193" s="47">
        <f t="shared" si="20"/>
        <v>0</v>
      </c>
      <c r="G193">
        <f>CNAE_CBO_Outras!G954</f>
        <v>1</v>
      </c>
      <c r="H193" s="47">
        <f t="shared" si="21"/>
        <v>0.14388489208633093</v>
      </c>
    </row>
    <row r="194" spans="2:8">
      <c r="B194" t="str">
        <f>CNAE_CBO_Outras!A1023</f>
        <v>AUXILIAR DE CONSULTORIO DENTARIO DE SAUDE DA FAMILIA</v>
      </c>
      <c r="C194">
        <f>CNAE_CBO_Outras!E1023</f>
        <v>1</v>
      </c>
      <c r="D194" s="47">
        <f t="shared" si="19"/>
        <v>0.40816326530612246</v>
      </c>
      <c r="E194">
        <f>CNAE_CBO_Outras!F1023</f>
        <v>0</v>
      </c>
      <c r="F194" s="47">
        <f t="shared" si="20"/>
        <v>0</v>
      </c>
      <c r="G194">
        <f>CNAE_CBO_Outras!G1023</f>
        <v>1</v>
      </c>
      <c r="H194" s="47">
        <f t="shared" si="21"/>
        <v>0.14388489208633093</v>
      </c>
    </row>
    <row r="195" spans="2:8">
      <c r="B195" t="str">
        <f>CNAE_CBO_Outras!A1279</f>
        <v>DIGITADOR</v>
      </c>
      <c r="C195">
        <f>CNAE_CBO_Outras!E1279</f>
        <v>1</v>
      </c>
      <c r="D195" s="47">
        <f t="shared" si="19"/>
        <v>0.40816326530612246</v>
      </c>
      <c r="E195">
        <f>CNAE_CBO_Outras!F1279</f>
        <v>0</v>
      </c>
      <c r="F195" s="47">
        <f t="shared" si="20"/>
        <v>0</v>
      </c>
      <c r="G195">
        <f>CNAE_CBO_Outras!G1279</f>
        <v>1</v>
      </c>
      <c r="H195" s="47">
        <f t="shared" si="21"/>
        <v>0.14388489208633093</v>
      </c>
    </row>
    <row r="196" spans="2:8">
      <c r="B196" t="str">
        <f>CNAE_CBO_Outras!A1292</f>
        <v>ALMOXARIFE</v>
      </c>
      <c r="C196">
        <f>CNAE_CBO_Outras!E1292</f>
        <v>1</v>
      </c>
      <c r="D196" s="47">
        <f t="shared" si="19"/>
        <v>0.40816326530612246</v>
      </c>
      <c r="E196">
        <f>CNAE_CBO_Outras!F1292</f>
        <v>0</v>
      </c>
      <c r="F196" s="47">
        <f t="shared" si="20"/>
        <v>0</v>
      </c>
      <c r="G196">
        <f>CNAE_CBO_Outras!G1292</f>
        <v>1</v>
      </c>
      <c r="H196" s="47">
        <f t="shared" si="21"/>
        <v>0.14388489208633093</v>
      </c>
    </row>
    <row r="197" spans="2:8">
      <c r="B197" t="str">
        <f>CNAE_CBO_Outras!A1395</f>
        <v>GARI</v>
      </c>
      <c r="C197">
        <f>CNAE_CBO_Outras!E1395</f>
        <v>1</v>
      </c>
      <c r="D197" s="47">
        <f t="shared" si="19"/>
        <v>0.40816326530612246</v>
      </c>
      <c r="E197">
        <f>CNAE_CBO_Outras!F1395</f>
        <v>0</v>
      </c>
      <c r="F197" s="47">
        <f t="shared" si="20"/>
        <v>0</v>
      </c>
      <c r="G197">
        <f>CNAE_CBO_Outras!G1395</f>
        <v>1</v>
      </c>
      <c r="H197" s="47">
        <f t="shared" si="21"/>
        <v>0.14388489208633093</v>
      </c>
    </row>
    <row r="198" spans="2:8">
      <c r="B198" t="str">
        <f>CNAE_CBO_Outras!A1412</f>
        <v>AUXILIAR DE PRODUCAO FARMACEUTICA</v>
      </c>
      <c r="C198">
        <f>CNAE_CBO_Outras!E1412</f>
        <v>1</v>
      </c>
      <c r="D198" s="47">
        <f t="shared" si="19"/>
        <v>0.40816326530612246</v>
      </c>
      <c r="E198">
        <f>CNAE_CBO_Outras!F1412</f>
        <v>0</v>
      </c>
      <c r="F198" s="47">
        <f t="shared" si="20"/>
        <v>0</v>
      </c>
      <c r="G198">
        <f>CNAE_CBO_Outras!G1412</f>
        <v>1</v>
      </c>
      <c r="H198" s="47">
        <f t="shared" si="21"/>
        <v>0.14388489208633093</v>
      </c>
    </row>
    <row r="199" spans="2:8">
      <c r="B199" t="str">
        <f>CNAE_CBO_Outras!A1443</f>
        <v>AGENTE FUNERARIO</v>
      </c>
      <c r="C199">
        <f>CNAE_CBO_Outras!E1443</f>
        <v>1</v>
      </c>
      <c r="D199" s="47">
        <f t="shared" si="19"/>
        <v>0.40816326530612246</v>
      </c>
      <c r="E199">
        <f>CNAE_CBO_Outras!F1443</f>
        <v>0</v>
      </c>
      <c r="F199" s="47">
        <f t="shared" si="20"/>
        <v>0</v>
      </c>
      <c r="G199">
        <f>CNAE_CBO_Outras!G1443</f>
        <v>1</v>
      </c>
      <c r="H199" s="47">
        <f t="shared" si="21"/>
        <v>0.14388489208633093</v>
      </c>
    </row>
    <row r="200" spans="2:8">
      <c r="B200" t="str">
        <f>CNAE_CBO_Outras!A1453</f>
        <v>AGENTE DE POLICIA FEDERAL</v>
      </c>
      <c r="C200">
        <f>CNAE_CBO_Outras!E1453</f>
        <v>1</v>
      </c>
      <c r="D200" s="47">
        <f t="shared" si="19"/>
        <v>0.40816326530612246</v>
      </c>
      <c r="E200">
        <f>CNAE_CBO_Outras!F1453</f>
        <v>0</v>
      </c>
      <c r="F200" s="47">
        <f t="shared" si="20"/>
        <v>0</v>
      </c>
      <c r="G200">
        <f>CNAE_CBO_Outras!G1453</f>
        <v>1</v>
      </c>
      <c r="H200" s="47">
        <f t="shared" si="21"/>
        <v>0.14388489208633093</v>
      </c>
    </row>
    <row r="201" spans="2:8">
      <c r="B201" t="str">
        <f>CNAE_CBO_Outras!A1454</f>
        <v>POLICIAL RODOVIARIO FEDERAL</v>
      </c>
      <c r="C201">
        <f>CNAE_CBO_Outras!E1454</f>
        <v>1</v>
      </c>
      <c r="D201" s="47">
        <f t="shared" si="19"/>
        <v>0.40816326530612246</v>
      </c>
      <c r="E201">
        <f>CNAE_CBO_Outras!F1454</f>
        <v>0</v>
      </c>
      <c r="F201" s="47">
        <f t="shared" si="20"/>
        <v>0</v>
      </c>
      <c r="G201">
        <f>CNAE_CBO_Outras!G1454</f>
        <v>1</v>
      </c>
      <c r="H201" s="47">
        <f t="shared" si="21"/>
        <v>0.14388489208633093</v>
      </c>
    </row>
    <row r="202" spans="2:8">
      <c r="B202" t="str">
        <f>CNAE_CBO_Outras!A1465</f>
        <v>PORTEIRO DE EDIFICIOS</v>
      </c>
      <c r="C202">
        <f>CNAE_CBO_Outras!E1465</f>
        <v>1</v>
      </c>
      <c r="D202" s="47">
        <f t="shared" ref="D202:D233" si="22">C202*100/245</f>
        <v>0.40816326530612246</v>
      </c>
      <c r="E202">
        <f>CNAE_CBO_Outras!F1465</f>
        <v>0</v>
      </c>
      <c r="F202" s="47">
        <f t="shared" ref="F202:F233" si="23">E202*100/450</f>
        <v>0</v>
      </c>
      <c r="G202">
        <f>CNAE_CBO_Outras!G1465</f>
        <v>1</v>
      </c>
      <c r="H202" s="47">
        <f t="shared" ref="H202:H233" si="24">G202*100/695</f>
        <v>0.14388489208633093</v>
      </c>
    </row>
    <row r="203" spans="2:8">
      <c r="B203" t="str">
        <f>CNAE_CBO_Outras!A1466</f>
        <v>PORTEIRO DE LOCAIS DE DIVERSAO</v>
      </c>
      <c r="C203">
        <f>CNAE_CBO_Outras!E1466</f>
        <v>1</v>
      </c>
      <c r="D203" s="47">
        <f t="shared" si="22"/>
        <v>0.40816326530612246</v>
      </c>
      <c r="E203">
        <f>CNAE_CBO_Outras!F1466</f>
        <v>0</v>
      </c>
      <c r="F203" s="47">
        <f t="shared" si="23"/>
        <v>0</v>
      </c>
      <c r="G203">
        <f>CNAE_CBO_Outras!G1466</f>
        <v>1</v>
      </c>
      <c r="H203" s="47">
        <f t="shared" si="24"/>
        <v>0.14388489208633093</v>
      </c>
    </row>
    <row r="204" spans="2:8">
      <c r="B204" t="str">
        <f>CNAE_CBO_Outras!A1469</f>
        <v>MOTOCICLISTA NO TRANSPORTE DE DOCUMENTOS E PEQUENOS VOLUMES</v>
      </c>
      <c r="C204">
        <f>CNAE_CBO_Outras!E1469</f>
        <v>1</v>
      </c>
      <c r="D204" s="47">
        <f t="shared" si="22"/>
        <v>0.40816326530612246</v>
      </c>
      <c r="E204">
        <f>CNAE_CBO_Outras!F1469</f>
        <v>0</v>
      </c>
      <c r="F204" s="47">
        <f t="shared" si="23"/>
        <v>0</v>
      </c>
      <c r="G204">
        <f>CNAE_CBO_Outras!G1469</f>
        <v>1</v>
      </c>
      <c r="H204" s="47">
        <f t="shared" si="24"/>
        <v>0.14388489208633093</v>
      </c>
    </row>
    <row r="205" spans="2:8">
      <c r="B205" t="str">
        <f>CNAE_CBO_Outras!A1502</f>
        <v>VENDEDOR PERMISSIONARIO</v>
      </c>
      <c r="C205">
        <f>CNAE_CBO_Outras!E1502</f>
        <v>1</v>
      </c>
      <c r="D205" s="47">
        <f t="shared" si="22"/>
        <v>0.40816326530612246</v>
      </c>
      <c r="E205">
        <f>CNAE_CBO_Outras!F1502</f>
        <v>0</v>
      </c>
      <c r="F205" s="47">
        <f t="shared" si="23"/>
        <v>0</v>
      </c>
      <c r="G205">
        <f>CNAE_CBO_Outras!G1502</f>
        <v>1</v>
      </c>
      <c r="H205" s="47">
        <f t="shared" si="24"/>
        <v>0.14388489208633093</v>
      </c>
    </row>
    <row r="206" spans="2:8">
      <c r="B206" t="str">
        <f>CNAE_CBO_Outras!A1503</f>
        <v>VENDEDOR AMBULANTE</v>
      </c>
      <c r="C206">
        <f>CNAE_CBO_Outras!E1503</f>
        <v>1</v>
      </c>
      <c r="D206" s="47">
        <f t="shared" si="22"/>
        <v>0.40816326530612246</v>
      </c>
      <c r="E206">
        <f>CNAE_CBO_Outras!F1503</f>
        <v>0</v>
      </c>
      <c r="F206" s="47">
        <f t="shared" si="23"/>
        <v>0</v>
      </c>
      <c r="G206">
        <f>CNAE_CBO_Outras!G1503</f>
        <v>1</v>
      </c>
      <c r="H206" s="47">
        <f t="shared" si="24"/>
        <v>0.14388489208633093</v>
      </c>
    </row>
    <row r="207" spans="2:8">
      <c r="B207" t="str">
        <f>CNAE_CBO_Outras!A1649</f>
        <v>OPERADOR DE MOTOSSERRA</v>
      </c>
      <c r="C207">
        <f>CNAE_CBO_Outras!E1649</f>
        <v>1</v>
      </c>
      <c r="D207" s="47">
        <f t="shared" si="22"/>
        <v>0.40816326530612246</v>
      </c>
      <c r="E207">
        <f>CNAE_CBO_Outras!F1649</f>
        <v>0</v>
      </c>
      <c r="F207" s="47">
        <f t="shared" si="23"/>
        <v>0</v>
      </c>
      <c r="G207">
        <f>CNAE_CBO_Outras!G1649</f>
        <v>1</v>
      </c>
      <c r="H207" s="47">
        <f t="shared" si="24"/>
        <v>0.14388489208633093</v>
      </c>
    </row>
    <row r="208" spans="2:8">
      <c r="B208" t="str">
        <f>CNAE_CBO_Outras!A1739</f>
        <v>OPERADOR DE ESCAVADEIRA</v>
      </c>
      <c r="C208">
        <f>CNAE_CBO_Outras!E1739</f>
        <v>1</v>
      </c>
      <c r="D208" s="47">
        <f t="shared" si="22"/>
        <v>0.40816326530612246</v>
      </c>
      <c r="E208">
        <f>CNAE_CBO_Outras!F1739</f>
        <v>0</v>
      </c>
      <c r="F208" s="47">
        <f t="shared" si="23"/>
        <v>0</v>
      </c>
      <c r="G208">
        <f>CNAE_CBO_Outras!G1739</f>
        <v>1</v>
      </c>
      <c r="H208" s="47">
        <f t="shared" si="24"/>
        <v>0.14388489208633093</v>
      </c>
    </row>
    <row r="209" spans="2:8">
      <c r="B209" t="str">
        <f>CNAE_CBO_Outras!A1766</f>
        <v>MONTADOR DE ANDAIMES (EDIFICACOES)</v>
      </c>
      <c r="C209">
        <f>CNAE_CBO_Outras!E1766</f>
        <v>1</v>
      </c>
      <c r="D209" s="47">
        <f t="shared" si="22"/>
        <v>0.40816326530612246</v>
      </c>
      <c r="E209">
        <f>CNAE_CBO_Outras!F1766</f>
        <v>0</v>
      </c>
      <c r="F209" s="47">
        <f t="shared" si="23"/>
        <v>0</v>
      </c>
      <c r="G209">
        <f>CNAE_CBO_Outras!G1766</f>
        <v>1</v>
      </c>
      <c r="H209" s="47">
        <f t="shared" si="24"/>
        <v>0.14388489208633093</v>
      </c>
    </row>
    <row r="210" spans="2:8">
      <c r="B210" t="str">
        <f>CNAE_CBO_Outras!A1768</f>
        <v>ELETRICISTA DE INSTALACOES (EDIFICIOS)</v>
      </c>
      <c r="C210">
        <f>CNAE_CBO_Outras!E1768</f>
        <v>1</v>
      </c>
      <c r="D210" s="47">
        <f t="shared" si="22"/>
        <v>0.40816326530612246</v>
      </c>
      <c r="E210">
        <f>CNAE_CBO_Outras!F1768</f>
        <v>0</v>
      </c>
      <c r="F210" s="47">
        <f t="shared" si="23"/>
        <v>0</v>
      </c>
      <c r="G210">
        <f>CNAE_CBO_Outras!G1768</f>
        <v>1</v>
      </c>
      <c r="H210" s="47">
        <f t="shared" si="24"/>
        <v>0.14388489208633093</v>
      </c>
    </row>
    <row r="211" spans="2:8">
      <c r="B211" t="str">
        <f>CNAE_CBO_Outras!A1769</f>
        <v>ELETRICISTA DE INSTALACOES</v>
      </c>
      <c r="C211">
        <f>CNAE_CBO_Outras!E1769</f>
        <v>1</v>
      </c>
      <c r="D211" s="47">
        <f t="shared" si="22"/>
        <v>0.40816326530612246</v>
      </c>
      <c r="E211">
        <f>CNAE_CBO_Outras!F1769</f>
        <v>0</v>
      </c>
      <c r="F211" s="47">
        <f t="shared" si="23"/>
        <v>0</v>
      </c>
      <c r="G211">
        <f>CNAE_CBO_Outras!G1769</f>
        <v>1</v>
      </c>
      <c r="H211" s="47">
        <f t="shared" si="24"/>
        <v>0.14388489208633093</v>
      </c>
    </row>
    <row r="212" spans="2:8">
      <c r="B212" t="str">
        <f>CNAE_CBO_Outras!A1809</f>
        <v>MESTRE DE TREFILACAO DE METAIS</v>
      </c>
      <c r="C212">
        <f>CNAE_CBO_Outras!E1809</f>
        <v>1</v>
      </c>
      <c r="D212" s="47">
        <f t="shared" si="22"/>
        <v>0.40816326530612246</v>
      </c>
      <c r="E212">
        <f>CNAE_CBO_Outras!F1809</f>
        <v>0</v>
      </c>
      <c r="F212" s="47">
        <f t="shared" si="23"/>
        <v>0</v>
      </c>
      <c r="G212">
        <f>CNAE_CBO_Outras!G1809</f>
        <v>1</v>
      </c>
      <c r="H212" s="47">
        <f t="shared" si="24"/>
        <v>0.14388489208633093</v>
      </c>
    </row>
    <row r="213" spans="2:8">
      <c r="B213" t="str">
        <f>CNAE_CBO_Outras!A1916</f>
        <v>MONTADOR DE EQUIPAMENTO DE LEVANTAMENTO</v>
      </c>
      <c r="C213">
        <f>CNAE_CBO_Outras!E1916</f>
        <v>1</v>
      </c>
      <c r="D213" s="47">
        <f t="shared" si="22"/>
        <v>0.40816326530612246</v>
      </c>
      <c r="E213">
        <f>CNAE_CBO_Outras!F1916</f>
        <v>0</v>
      </c>
      <c r="F213" s="47">
        <f t="shared" si="23"/>
        <v>0</v>
      </c>
      <c r="G213">
        <f>CNAE_CBO_Outras!G1916</f>
        <v>1</v>
      </c>
      <c r="H213" s="47">
        <f t="shared" si="24"/>
        <v>0.14388489208633093</v>
      </c>
    </row>
    <row r="214" spans="2:8">
      <c r="B214" t="str">
        <f>CNAE_CBO_Outras!A2154</f>
        <v>AUXILIAR DE RADIOLOGIA (REVELACAO FOTOGRAFICA)</v>
      </c>
      <c r="C214">
        <f>CNAE_CBO_Outras!E2154</f>
        <v>1</v>
      </c>
      <c r="D214" s="47">
        <f t="shared" si="22"/>
        <v>0.40816326530612246</v>
      </c>
      <c r="E214">
        <f>CNAE_CBO_Outras!F2154</f>
        <v>0</v>
      </c>
      <c r="F214" s="47">
        <f t="shared" si="23"/>
        <v>0</v>
      </c>
      <c r="G214">
        <f>CNAE_CBO_Outras!G2154</f>
        <v>1</v>
      </c>
      <c r="H214" s="47">
        <f t="shared" si="24"/>
        <v>0.14388489208633093</v>
      </c>
    </row>
    <row r="215" spans="2:8">
      <c r="B215" t="str">
        <f>CNAE_CBO_Outras!A2235</f>
        <v>OPERADOR DE GUINDASTE MOVEL</v>
      </c>
      <c r="C215">
        <f>CNAE_CBO_Outras!E2235</f>
        <v>1</v>
      </c>
      <c r="D215" s="47">
        <f t="shared" si="22"/>
        <v>0.40816326530612246</v>
      </c>
      <c r="E215">
        <f>CNAE_CBO_Outras!F2235</f>
        <v>0</v>
      </c>
      <c r="F215" s="47">
        <f t="shared" si="23"/>
        <v>0</v>
      </c>
      <c r="G215">
        <f>CNAE_CBO_Outras!G2235</f>
        <v>1</v>
      </c>
      <c r="H215" s="47">
        <f t="shared" si="24"/>
        <v>0.14388489208633093</v>
      </c>
    </row>
    <row r="216" spans="2:8">
      <c r="B216" t="str">
        <f>CNAE_CBO_Outras!A2252</f>
        <v>MOTORISTA DE CAMINHAO (ROTAS REGIONAIS E INTERNACIONAIS)</v>
      </c>
      <c r="C216">
        <f>CNAE_CBO_Outras!E2252</f>
        <v>1</v>
      </c>
      <c r="D216" s="47">
        <f t="shared" si="22"/>
        <v>0.40816326530612246</v>
      </c>
      <c r="E216">
        <f>CNAE_CBO_Outras!F2252</f>
        <v>0</v>
      </c>
      <c r="F216" s="47">
        <f t="shared" si="23"/>
        <v>0</v>
      </c>
      <c r="G216">
        <f>CNAE_CBO_Outras!G2252</f>
        <v>1</v>
      </c>
      <c r="H216" s="47">
        <f t="shared" si="24"/>
        <v>0.14388489208633093</v>
      </c>
    </row>
    <row r="217" spans="2:8">
      <c r="B217" t="str">
        <f>CNAE_CBO_Outras!A2280</f>
        <v>OPERADOR DE MAQUINA DE ENVASAR LIQUIDOS</v>
      </c>
      <c r="C217">
        <f>CNAE_CBO_Outras!E2280</f>
        <v>1</v>
      </c>
      <c r="D217" s="47">
        <f t="shared" si="22"/>
        <v>0.40816326530612246</v>
      </c>
      <c r="E217">
        <f>CNAE_CBO_Outras!F2280</f>
        <v>0</v>
      </c>
      <c r="F217" s="47">
        <f t="shared" si="23"/>
        <v>0</v>
      </c>
      <c r="G217">
        <f>CNAE_CBO_Outras!G2280</f>
        <v>1</v>
      </c>
      <c r="H217" s="47">
        <f t="shared" si="24"/>
        <v>0.14388489208633093</v>
      </c>
    </row>
    <row r="218" spans="2:8">
      <c r="B218" t="str">
        <f>CNAE_CBO_Outras!A2547</f>
        <v>ENCARREGADO DE MANUTENCAO MECANICA DE SISTEMAS OPERACIONAIS</v>
      </c>
      <c r="C218">
        <f>CNAE_CBO_Outras!E2547</f>
        <v>1</v>
      </c>
      <c r="D218" s="47">
        <f t="shared" si="22"/>
        <v>0.40816326530612246</v>
      </c>
      <c r="E218">
        <f>CNAE_CBO_Outras!F2547</f>
        <v>0</v>
      </c>
      <c r="F218" s="47">
        <f t="shared" si="23"/>
        <v>0</v>
      </c>
      <c r="G218">
        <f>CNAE_CBO_Outras!G2547</f>
        <v>1</v>
      </c>
      <c r="H218" s="47">
        <f t="shared" si="24"/>
        <v>0.14388489208633093</v>
      </c>
    </row>
    <row r="219" spans="2:8">
      <c r="B219" s="10" t="str">
        <f>CNAE_CBO_Outras!B2641</f>
        <v>Total</v>
      </c>
      <c r="C219" s="10">
        <f>CNAE_CBO_Outras!E2641</f>
        <v>245</v>
      </c>
      <c r="D219" s="47">
        <f t="shared" ref="D219" si="25">C219*100/245</f>
        <v>100</v>
      </c>
      <c r="E219" s="10">
        <f>CNAE_CBO_Outras!F2641</f>
        <v>450</v>
      </c>
      <c r="F219" s="47">
        <f t="shared" ref="F219" si="26">E219*100/450</f>
        <v>100</v>
      </c>
      <c r="G219" s="10">
        <f>CNAE_CBO_Outras!G2641</f>
        <v>695</v>
      </c>
      <c r="H219" s="47">
        <f t="shared" ref="H219" si="27">G219*100/695</f>
        <v>100</v>
      </c>
    </row>
  </sheetData>
  <sortState ref="C74:H218">
    <sortCondition descending="1" ref="G74:G218"/>
  </sortState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Plan20"/>
  <dimension ref="A1:M218"/>
  <sheetViews>
    <sheetView topLeftCell="A67" workbookViewId="0">
      <selection activeCell="A81" sqref="A81"/>
    </sheetView>
  </sheetViews>
  <sheetFormatPr defaultRowHeight="15.75"/>
  <cols>
    <col min="1" max="1" width="62.125" customWidth="1"/>
    <col min="7" max="7" width="32.375" customWidth="1"/>
    <col min="11" max="11" width="24" customWidth="1"/>
  </cols>
  <sheetData>
    <row r="1" spans="1:13">
      <c r="A1" t="str">
        <f>CNAE_CBO_SEXO!B2</f>
        <v xml:space="preserve"> Casos Confirmados de COVID19 Relacionados ao Trabalho</v>
      </c>
      <c r="G1" t="s">
        <v>37</v>
      </c>
      <c r="K1" t="s">
        <v>37</v>
      </c>
    </row>
    <row r="2" spans="1:13">
      <c r="A2" t="str">
        <f>CNAE_CBO_SEXO!B3</f>
        <v>Investigações segundo Seção Atividade Econômica</v>
      </c>
      <c r="G2" t="s">
        <v>4757</v>
      </c>
      <c r="H2" s="72"/>
      <c r="K2" t="s">
        <v>4757</v>
      </c>
    </row>
    <row r="3" spans="1:13">
      <c r="A3" t="str">
        <f>CNAE_CBO_SEXO!B4</f>
        <v>Período:</v>
      </c>
      <c r="B3">
        <f>CNAE_CBO_SEXO!C4</f>
        <v>2020</v>
      </c>
      <c r="G3" t="s">
        <v>4729</v>
      </c>
      <c r="H3" s="72"/>
      <c r="K3" t="s">
        <v>4729</v>
      </c>
    </row>
    <row r="4" spans="1:13">
      <c r="A4" s="10" t="str">
        <f>CNAE_CBO_SEXO!B5</f>
        <v>Seção Atividade Econômica</v>
      </c>
      <c r="B4" s="10" t="str">
        <f>CNAE_CBO_SEXO!C5</f>
        <v>Masculino</v>
      </c>
      <c r="C4" s="10" t="str">
        <f>CNAE_CBO_SEXO!E5</f>
        <v>Feminino</v>
      </c>
      <c r="D4" s="10" t="str">
        <f>CNAE_CBO_SEXO!G5</f>
        <v>Total</v>
      </c>
      <c r="E4" s="10" t="s">
        <v>28</v>
      </c>
      <c r="G4" s="10" t="s">
        <v>3625</v>
      </c>
      <c r="H4" s="73" t="s">
        <v>140</v>
      </c>
      <c r="I4" s="10" t="s">
        <v>28</v>
      </c>
      <c r="K4" s="10" t="s">
        <v>3625</v>
      </c>
      <c r="L4" t="s">
        <v>141</v>
      </c>
      <c r="M4" t="s">
        <v>28</v>
      </c>
    </row>
    <row r="5" spans="1:13">
      <c r="A5" s="10" t="str">
        <f>CNAE_CBO_Outras!R9</f>
        <v>Ignorada</v>
      </c>
      <c r="B5">
        <f>CNAE_CBO_SEXO!C6</f>
        <v>141</v>
      </c>
      <c r="C5">
        <f>CNAE_CBO_SEXO!E6</f>
        <v>238</v>
      </c>
      <c r="D5">
        <f>CNAE_CBO_SEXO!G6</f>
        <v>379</v>
      </c>
      <c r="E5" s="47">
        <f t="shared" ref="E5:E13" si="0">D5*100/695</f>
        <v>54.532374100719423</v>
      </c>
      <c r="G5" t="str">
        <f>CNAE_CBO_Outras!Z9</f>
        <v>Ignorada</v>
      </c>
      <c r="H5" s="73">
        <v>141</v>
      </c>
      <c r="I5" s="72">
        <v>57.551020408163268</v>
      </c>
      <c r="K5" t="str">
        <f>CNAE_CBO_Outras!AD9</f>
        <v>Ignorada</v>
      </c>
      <c r="L5">
        <v>238</v>
      </c>
      <c r="M5" s="72">
        <v>52.888888888888886</v>
      </c>
    </row>
    <row r="6" spans="1:13">
      <c r="A6" s="21" t="str">
        <f>CNAE_CBO_Outras!R10</f>
        <v>Educação</v>
      </c>
      <c r="B6">
        <f>CNAE_CBO_SEXO!C7</f>
        <v>62</v>
      </c>
      <c r="C6">
        <f>CNAE_CBO_SEXO!E7</f>
        <v>168</v>
      </c>
      <c r="D6">
        <f>CNAE_CBO_SEXO!G7</f>
        <v>230</v>
      </c>
      <c r="E6" s="47">
        <f t="shared" si="0"/>
        <v>33.093525179856115</v>
      </c>
      <c r="G6" t="str">
        <f>CNAE_CBO_Outras!Z10</f>
        <v>Educação</v>
      </c>
      <c r="H6" s="73">
        <v>62</v>
      </c>
      <c r="I6" s="72">
        <v>25.306122448979593</v>
      </c>
      <c r="K6" t="str">
        <f>CNAE_CBO_Outras!AD10</f>
        <v>Educação</v>
      </c>
      <c r="L6">
        <v>168</v>
      </c>
      <c r="M6" s="72">
        <v>37.333333333333336</v>
      </c>
    </row>
    <row r="7" spans="1:13">
      <c r="A7" s="21" t="str">
        <f>CNAE_CBO_Outras!R11</f>
        <v>Saúde humana e serviços sociais</v>
      </c>
      <c r="B7">
        <f>CNAE_CBO_SEXO!C8</f>
        <v>12</v>
      </c>
      <c r="C7">
        <f>CNAE_CBO_SEXO!E8</f>
        <v>25</v>
      </c>
      <c r="D7">
        <f>CNAE_CBO_SEXO!G8</f>
        <v>37</v>
      </c>
      <c r="E7" s="47">
        <f t="shared" si="0"/>
        <v>5.3237410071942444</v>
      </c>
      <c r="G7" t="str">
        <f>CNAE_CBO_Outras!Z11</f>
        <v>Saúde humana e serviços sociais</v>
      </c>
      <c r="H7" s="73">
        <v>21</v>
      </c>
      <c r="I7" s="72">
        <v>8.5714285714285712</v>
      </c>
      <c r="K7" t="str">
        <f>CNAE_CBO_Outras!AD11</f>
        <v>Saúde humana e serviços sociais</v>
      </c>
      <c r="L7">
        <v>25</v>
      </c>
      <c r="M7" s="72">
        <v>5.5555555555555554</v>
      </c>
    </row>
    <row r="8" spans="1:13">
      <c r="A8" s="21" t="str">
        <f>CNAE_CBO_Outras!R12</f>
        <v>Comércio, reparação veículos automotores, motoci</v>
      </c>
      <c r="B8">
        <f>CNAE_CBO_SEXO!C9</f>
        <v>21</v>
      </c>
      <c r="C8">
        <f>CNAE_CBO_SEXO!E9</f>
        <v>1</v>
      </c>
      <c r="D8">
        <f>CNAE_CBO_SEXO!G9</f>
        <v>22</v>
      </c>
      <c r="E8" s="47">
        <f t="shared" si="0"/>
        <v>3.1654676258992804</v>
      </c>
      <c r="G8" t="str">
        <f>CNAE_CBO_Outras!Z12</f>
        <v>Comércio, reparação veículos automotores, motoci</v>
      </c>
      <c r="H8" s="73">
        <v>12</v>
      </c>
      <c r="I8" s="72">
        <v>4.8979591836734695</v>
      </c>
      <c r="K8" t="str">
        <f>CNAE_CBO_Outras!AD12</f>
        <v>Atividades profissionais, científicas e técnicas</v>
      </c>
      <c r="L8">
        <v>15</v>
      </c>
      <c r="M8" s="72">
        <v>3.3333333333333335</v>
      </c>
    </row>
    <row r="9" spans="1:13">
      <c r="A9" s="21" t="str">
        <f>CNAE_CBO_Outras!R13</f>
        <v>Atividades profissionais, científicas e técnicas</v>
      </c>
      <c r="B9">
        <f>CNAE_CBO_SEXO!C10</f>
        <v>4</v>
      </c>
      <c r="C9">
        <f>CNAE_CBO_SEXO!E10</f>
        <v>15</v>
      </c>
      <c r="D9">
        <f>CNAE_CBO_SEXO!G10</f>
        <v>19</v>
      </c>
      <c r="E9" s="47">
        <f t="shared" si="0"/>
        <v>2.7338129496402876</v>
      </c>
      <c r="G9" t="str">
        <f>CNAE_CBO_Outras!Z14</f>
        <v>Construção</v>
      </c>
      <c r="H9" s="73">
        <v>5</v>
      </c>
      <c r="I9" s="72">
        <v>2.0408163265306123</v>
      </c>
      <c r="K9" t="str">
        <f>CNAE_CBO_Outras!AD13</f>
        <v>Comércio, reparação veículos automotores, motoci</v>
      </c>
      <c r="L9">
        <v>1</v>
      </c>
      <c r="M9" s="72">
        <v>0.22222222222222221</v>
      </c>
    </row>
    <row r="10" spans="1:13">
      <c r="A10" s="21" t="str">
        <f>CNAE_CBO_Outras!R14</f>
        <v>Construção</v>
      </c>
      <c r="B10">
        <f>CNAE_CBO_SEXO!C11</f>
        <v>5</v>
      </c>
      <c r="C10">
        <f>CNAE_CBO_SEXO!E11</f>
        <v>0</v>
      </c>
      <c r="D10">
        <f>CNAE_CBO_SEXO!G11</f>
        <v>5</v>
      </c>
      <c r="E10" s="47">
        <f t="shared" si="0"/>
        <v>0.71942446043165464</v>
      </c>
      <c r="G10" t="str">
        <f>CNAE_CBO_Outras!Z13</f>
        <v>Atividades profissionais, científicas e técnicas</v>
      </c>
      <c r="H10" s="73">
        <v>4</v>
      </c>
      <c r="I10" s="72">
        <v>1.6326530612244898</v>
      </c>
      <c r="K10" t="str">
        <f>CNAE_CBO_Outras!AD14</f>
        <v>Informação e comunicação</v>
      </c>
      <c r="L10">
        <v>1</v>
      </c>
      <c r="M10" s="72">
        <v>0.22222222222222221</v>
      </c>
    </row>
    <row r="11" spans="1:13">
      <c r="A11" s="21" t="str">
        <f>CNAE_CBO_Outras!R15</f>
        <v>Informação e comunicação</v>
      </c>
      <c r="B11">
        <f>CNAE_CBO_SEXO!C12</f>
        <v>0</v>
      </c>
      <c r="C11">
        <f>CNAE_CBO_SEXO!E12</f>
        <v>1</v>
      </c>
      <c r="D11">
        <f>CNAE_CBO_SEXO!G12</f>
        <v>1</v>
      </c>
      <c r="E11" s="47">
        <f t="shared" si="0"/>
        <v>0.14388489208633093</v>
      </c>
      <c r="G11" t="str">
        <f>CNAE_CBO_Outras!Z15</f>
        <v>Informação e comunicação</v>
      </c>
      <c r="H11" s="73">
        <v>0</v>
      </c>
      <c r="I11" s="72">
        <v>0</v>
      </c>
      <c r="K11" t="str">
        <f>CNAE_CBO_Outras!AD15</f>
        <v>Atividades financeiras, de seguros e serviços re</v>
      </c>
      <c r="L11">
        <v>1</v>
      </c>
      <c r="M11" s="72">
        <v>0.22222222222222221</v>
      </c>
    </row>
    <row r="12" spans="1:13">
      <c r="A12" s="21" t="str">
        <f>CNAE_CBO_Outras!R16</f>
        <v>Atividades financeiras, de seguros e serviços re</v>
      </c>
      <c r="B12">
        <f>CNAE_CBO_SEXO!C13</f>
        <v>0</v>
      </c>
      <c r="C12">
        <f>CNAE_CBO_SEXO!E13</f>
        <v>1</v>
      </c>
      <c r="D12">
        <f>CNAE_CBO_SEXO!G13</f>
        <v>1</v>
      </c>
      <c r="E12" s="47">
        <f t="shared" si="0"/>
        <v>0.14388489208633093</v>
      </c>
      <c r="G12" t="str">
        <f>CNAE_CBO_Outras!Z16</f>
        <v>Atividades financeiras, de seguros e serviços re</v>
      </c>
      <c r="H12" s="73">
        <v>0</v>
      </c>
      <c r="I12" s="72">
        <v>0</v>
      </c>
      <c r="K12" t="str">
        <f>CNAE_CBO_Outras!AD16</f>
        <v>Outras atividades de serviços</v>
      </c>
      <c r="L12">
        <v>1</v>
      </c>
      <c r="M12" s="72">
        <v>0.22222222222222221</v>
      </c>
    </row>
    <row r="13" spans="1:13">
      <c r="A13" s="21" t="str">
        <f>CNAE_CBO_Outras!R17</f>
        <v>Outras atividades de serviços</v>
      </c>
      <c r="B13">
        <f>CNAE_CBO_SEXO!C14</f>
        <v>0</v>
      </c>
      <c r="C13">
        <f>CNAE_CBO_SEXO!E14</f>
        <v>1</v>
      </c>
      <c r="D13">
        <f>CNAE_CBO_SEXO!G14</f>
        <v>1</v>
      </c>
      <c r="E13" s="47">
        <f t="shared" si="0"/>
        <v>0.14388489208633093</v>
      </c>
      <c r="G13" t="str">
        <f>CNAE_CBO_Outras!Z17</f>
        <v>Outras atividades de serviços</v>
      </c>
      <c r="H13" s="73">
        <v>0</v>
      </c>
      <c r="I13" s="72">
        <v>0</v>
      </c>
      <c r="K13" t="str">
        <f>CNAE_CBO_Outras!AD17</f>
        <v>Construção</v>
      </c>
      <c r="L13">
        <v>0</v>
      </c>
      <c r="M13" s="72">
        <v>0</v>
      </c>
    </row>
    <row r="14" spans="1:13">
      <c r="A14" t="str">
        <f>CNAE_CBO_SEXO!B15</f>
        <v>Total</v>
      </c>
      <c r="B14">
        <f>CNAE_CBO_SEXO!C15</f>
        <v>245</v>
      </c>
      <c r="C14">
        <f>CNAE_CBO_SEXO!E15</f>
        <v>450</v>
      </c>
      <c r="D14">
        <f>CNAE_CBO_SEXO!G15</f>
        <v>695</v>
      </c>
      <c r="E14" s="47">
        <f>D14*100/695</f>
        <v>100</v>
      </c>
      <c r="F14" s="21"/>
      <c r="G14" t="s">
        <v>36</v>
      </c>
      <c r="H14" s="73">
        <v>245</v>
      </c>
      <c r="I14" s="72">
        <v>100</v>
      </c>
      <c r="K14" t="s">
        <v>36</v>
      </c>
      <c r="L14">
        <v>450</v>
      </c>
      <c r="M14" s="72">
        <v>100</v>
      </c>
    </row>
    <row r="19" spans="1:13">
      <c r="A19" t="str">
        <f>CNAE_CBO_SEXO!B20</f>
        <v xml:space="preserve"> Casos Confirmados de COVID19 Relacionados ao Trabalho</v>
      </c>
      <c r="G19" t="s">
        <v>37</v>
      </c>
      <c r="K19" t="s">
        <v>37</v>
      </c>
    </row>
    <row r="20" spans="1:13">
      <c r="A20" t="str">
        <f>CNAE_CBO_SEXO!B21</f>
        <v>Investigações por Classe Atividade Econômica e Sexo</v>
      </c>
      <c r="G20" t="s">
        <v>4731</v>
      </c>
      <c r="K20" t="s">
        <v>4731</v>
      </c>
    </row>
    <row r="21" spans="1:13">
      <c r="A21" t="str">
        <f>CNAE_CBO_SEXO!B22</f>
        <v>Período:2020</v>
      </c>
      <c r="B21">
        <f>CNAE_CBO_SEXO!C22</f>
        <v>2020</v>
      </c>
      <c r="G21" t="s">
        <v>38</v>
      </c>
      <c r="K21" t="s">
        <v>38</v>
      </c>
    </row>
    <row r="22" spans="1:13">
      <c r="A22" s="10" t="str">
        <f>CNAE_CBO_SEXO!B23</f>
        <v>Classe Atividade Econômica</v>
      </c>
      <c r="B22" t="str">
        <f>CNAE_CBO_SEXO!C23</f>
        <v>Masculino</v>
      </c>
      <c r="C22" t="str">
        <f>CNAE_CBO_SEXO!E23</f>
        <v>Feminino</v>
      </c>
      <c r="D22" t="str">
        <f>CNAE_CBO_SEXO!G23</f>
        <v>Total</v>
      </c>
      <c r="E22" t="s">
        <v>28</v>
      </c>
      <c r="G22" s="10" t="s">
        <v>3647</v>
      </c>
      <c r="H22" s="73" t="s">
        <v>140</v>
      </c>
      <c r="I22" t="s">
        <v>28</v>
      </c>
      <c r="K22" s="10" t="s">
        <v>3647</v>
      </c>
      <c r="L22" t="s">
        <v>141</v>
      </c>
      <c r="M22" t="s">
        <v>28</v>
      </c>
    </row>
    <row r="23" spans="1:13">
      <c r="A23" t="str">
        <f>CNAE_CBO_SEXO!B24</f>
        <v>NAO INFORMADA/NAO SE APLICA</v>
      </c>
      <c r="B23">
        <f>CNAE_CBO_SEXO!C24</f>
        <v>141</v>
      </c>
      <c r="C23">
        <f>CNAE_CBO_SEXO!E24</f>
        <v>238</v>
      </c>
      <c r="D23">
        <f>CNAE_CBO_SEXO!G24</f>
        <v>379</v>
      </c>
      <c r="E23" s="72">
        <f t="shared" ref="E23:E40" si="1">D23*100/695</f>
        <v>54.532374100719423</v>
      </c>
      <c r="G23" t="s">
        <v>4987</v>
      </c>
      <c r="H23" s="2">
        <v>141</v>
      </c>
      <c r="I23" s="72">
        <v>57.551020408163268</v>
      </c>
      <c r="K23" t="s">
        <v>3648</v>
      </c>
      <c r="L23">
        <v>238</v>
      </c>
      <c r="M23" s="72">
        <v>52.888888888888886</v>
      </c>
    </row>
    <row r="24" spans="1:13">
      <c r="A24" t="str">
        <f>CNAE_CBO_SEXO!B25</f>
        <v>ATIVIDADES DE ATENDIMENTO HOSPITALAR</v>
      </c>
      <c r="B24">
        <f>CNAE_CBO_SEXO!C25</f>
        <v>53</v>
      </c>
      <c r="C24">
        <f>CNAE_CBO_SEXO!E25</f>
        <v>144</v>
      </c>
      <c r="D24">
        <f>CNAE_CBO_SEXO!G25</f>
        <v>197</v>
      </c>
      <c r="E24" s="72">
        <f t="shared" si="1"/>
        <v>28.345323741007196</v>
      </c>
      <c r="G24" t="s">
        <v>4988</v>
      </c>
      <c r="H24" s="2">
        <v>53</v>
      </c>
      <c r="I24" s="72">
        <v>21.632653061224488</v>
      </c>
      <c r="K24" t="s">
        <v>4988</v>
      </c>
      <c r="L24">
        <v>144</v>
      </c>
      <c r="M24" s="72">
        <v>32</v>
      </c>
    </row>
    <row r="25" spans="1:13">
      <c r="A25" t="str">
        <f>CNAE_CBO_SEXO!B26</f>
        <v>ATIVIDADES DE ATENDIMENTO A URGENCIAS E EMERGENCIAS</v>
      </c>
      <c r="B25">
        <f>CNAE_CBO_SEXO!C26</f>
        <v>6</v>
      </c>
      <c r="C25">
        <f>CNAE_CBO_SEXO!E26</f>
        <v>23</v>
      </c>
      <c r="D25">
        <f>CNAE_CBO_SEXO!G26</f>
        <v>29</v>
      </c>
      <c r="E25" s="72">
        <f t="shared" si="1"/>
        <v>4.1726618705035969</v>
      </c>
      <c r="G25" t="s">
        <v>4989</v>
      </c>
      <c r="H25" s="2">
        <v>20</v>
      </c>
      <c r="I25" s="72">
        <v>8.1632653061224492</v>
      </c>
      <c r="K25" t="s">
        <v>4990</v>
      </c>
      <c r="L25">
        <v>23</v>
      </c>
      <c r="M25" s="72">
        <v>5.1111111111111107</v>
      </c>
    </row>
    <row r="26" spans="1:13">
      <c r="A26" t="str">
        <f>CNAE_CBO_SEXO!B27</f>
        <v>ATIVIDADES DE APOIO A GESTAO DE SAUDE</v>
      </c>
      <c r="B26">
        <f>CNAE_CBO_SEXO!C27</f>
        <v>6</v>
      </c>
      <c r="C26">
        <f>CNAE_CBO_SEXO!E27</f>
        <v>18</v>
      </c>
      <c r="D26">
        <f>CNAE_CBO_SEXO!G27</f>
        <v>24</v>
      </c>
      <c r="E26" s="72">
        <f t="shared" si="1"/>
        <v>3.4532374100719423</v>
      </c>
      <c r="G26" t="s">
        <v>4990</v>
      </c>
      <c r="H26" s="2">
        <v>6</v>
      </c>
      <c r="I26" s="72">
        <v>2.4489795918367347</v>
      </c>
      <c r="K26" t="s">
        <v>4991</v>
      </c>
      <c r="L26">
        <v>18</v>
      </c>
      <c r="M26" s="72">
        <v>4</v>
      </c>
    </row>
    <row r="27" spans="1:13">
      <c r="A27" t="str">
        <f>CNAE_CBO_SEXO!B28</f>
        <v>OUTRAS OBRAS DE INSTALACOES</v>
      </c>
      <c r="B27">
        <f>CNAE_CBO_SEXO!C28</f>
        <v>20</v>
      </c>
      <c r="C27">
        <f>CNAE_CBO_SEXO!E28</f>
        <v>0</v>
      </c>
      <c r="D27">
        <f>CNAE_CBO_SEXO!G28</f>
        <v>20</v>
      </c>
      <c r="E27" s="72">
        <f t="shared" si="1"/>
        <v>2.8776978417266186</v>
      </c>
      <c r="G27" t="s">
        <v>4991</v>
      </c>
      <c r="H27" s="2">
        <v>6</v>
      </c>
      <c r="I27" s="72">
        <v>2.4489795918367347</v>
      </c>
      <c r="K27" t="s">
        <v>4994</v>
      </c>
      <c r="L27">
        <v>15</v>
      </c>
      <c r="M27" s="72">
        <v>3.3333333333333335</v>
      </c>
    </row>
    <row r="28" spans="1:13">
      <c r="A28" t="str">
        <f>CNAE_CBO_SEXO!B29</f>
        <v>ADMINISTRACAO PUBLICA EM GERAL</v>
      </c>
      <c r="B28">
        <f>CNAE_CBO_SEXO!C29</f>
        <v>3</v>
      </c>
      <c r="C28">
        <f>CNAE_CBO_SEXO!E29</f>
        <v>15</v>
      </c>
      <c r="D28">
        <f>CNAE_CBO_SEXO!G29</f>
        <v>18</v>
      </c>
      <c r="E28" s="72">
        <f t="shared" si="1"/>
        <v>2.5899280575539567</v>
      </c>
      <c r="G28" t="s">
        <v>4992</v>
      </c>
      <c r="H28" s="2">
        <v>6</v>
      </c>
      <c r="I28" s="72">
        <v>2.4489795918367347</v>
      </c>
      <c r="K28" t="s">
        <v>4992</v>
      </c>
      <c r="L28">
        <v>3</v>
      </c>
      <c r="M28" s="72">
        <v>0.66666666666666663</v>
      </c>
    </row>
    <row r="29" spans="1:13">
      <c r="A29" t="str">
        <f>CNAE_CBO_SEXO!B30</f>
        <v>ATIVIDADES DE ATENCAO AMBULATORIAL EXECUTADAS POR MEDICOS E ODONTOLOGOS</v>
      </c>
      <c r="B29">
        <f>CNAE_CBO_SEXO!C30</f>
        <v>6</v>
      </c>
      <c r="C29">
        <f>CNAE_CBO_SEXO!E30</f>
        <v>3</v>
      </c>
      <c r="D29">
        <f>CNAE_CBO_SEXO!G30</f>
        <v>9</v>
      </c>
      <c r="E29" s="72">
        <f t="shared" si="1"/>
        <v>1.2949640287769784</v>
      </c>
      <c r="G29" t="s">
        <v>4993</v>
      </c>
      <c r="H29" s="2">
        <v>5</v>
      </c>
      <c r="I29" s="72">
        <v>2.0408163265306123</v>
      </c>
      <c r="K29" t="s">
        <v>4999</v>
      </c>
      <c r="L29">
        <v>3</v>
      </c>
      <c r="M29" s="72">
        <v>0.66666666666666663</v>
      </c>
    </row>
    <row r="30" spans="1:13">
      <c r="A30" t="str">
        <f>CNAE_CBO_SEXO!B31</f>
        <v>CONSTRUCAO DE EDIFICIOS</v>
      </c>
      <c r="B30">
        <f>CNAE_CBO_SEXO!C31</f>
        <v>5</v>
      </c>
      <c r="C30">
        <f>CNAE_CBO_SEXO!E31</f>
        <v>0</v>
      </c>
      <c r="D30">
        <f>CNAE_CBO_SEXO!G31</f>
        <v>5</v>
      </c>
      <c r="E30" s="72">
        <f t="shared" si="1"/>
        <v>0.71942446043165464</v>
      </c>
      <c r="G30" t="s">
        <v>4994</v>
      </c>
      <c r="H30" s="2">
        <v>3</v>
      </c>
      <c r="I30" s="72">
        <v>1.2244897959183674</v>
      </c>
      <c r="K30" t="s">
        <v>4995</v>
      </c>
      <c r="L30">
        <v>1</v>
      </c>
      <c r="M30" s="72">
        <v>0.22222222222222221</v>
      </c>
    </row>
    <row r="31" spans="1:13">
      <c r="A31" t="str">
        <f>CNAE_CBO_SEXO!B32</f>
        <v>ATIVIDADES DE ATENCAO AMBULATORIAL</v>
      </c>
      <c r="B31">
        <f>CNAE_CBO_SEXO!C32</f>
        <v>2</v>
      </c>
      <c r="C31">
        <f>CNAE_CBO_SEXO!E32</f>
        <v>1</v>
      </c>
      <c r="D31">
        <f>CNAE_CBO_SEXO!G32</f>
        <v>3</v>
      </c>
      <c r="E31" s="72">
        <f t="shared" si="1"/>
        <v>0.43165467625899279</v>
      </c>
      <c r="G31" t="s">
        <v>4995</v>
      </c>
      <c r="H31" s="2">
        <v>2</v>
      </c>
      <c r="I31" s="72">
        <v>0.81632653061224492</v>
      </c>
      <c r="K31" t="s">
        <v>5000</v>
      </c>
      <c r="L31">
        <v>1</v>
      </c>
      <c r="M31" s="72">
        <v>0.22222222222222221</v>
      </c>
    </row>
    <row r="32" spans="1:13">
      <c r="A32" t="str">
        <f>CNAE_CBO_SEXO!B33</f>
        <v>ATIVIDADES DE ATENCAO A SAUDE HUMANA NAO ESPECIFICADAS ANTERIORMENTE</v>
      </c>
      <c r="B32">
        <f>CNAE_CBO_SEXO!C33</f>
        <v>0</v>
      </c>
      <c r="C32">
        <f>CNAE_CBO_SEXO!E33</f>
        <v>3</v>
      </c>
      <c r="D32">
        <f>CNAE_CBO_SEXO!G33</f>
        <v>3</v>
      </c>
      <c r="E32" s="72">
        <f t="shared" si="1"/>
        <v>0.43165467625899279</v>
      </c>
      <c r="G32" t="s">
        <v>4996</v>
      </c>
      <c r="H32" s="2">
        <v>1</v>
      </c>
      <c r="I32" s="72">
        <v>0.40816326530612246</v>
      </c>
      <c r="K32" t="s">
        <v>5001</v>
      </c>
      <c r="L32">
        <v>1</v>
      </c>
      <c r="M32" s="72">
        <v>0.22222222222222221</v>
      </c>
    </row>
    <row r="33" spans="1:13">
      <c r="A33" t="str">
        <f>CNAE_CBO_SEXO!B34</f>
        <v>COMERCIO ATACADISTA DE PRODUTOS FARMACEUTICOS PARA USO HUMANO E VETERINARIO</v>
      </c>
      <c r="B33">
        <f>CNAE_CBO_SEXO!C34</f>
        <v>0</v>
      </c>
      <c r="C33">
        <f>CNAE_CBO_SEXO!E34</f>
        <v>1</v>
      </c>
      <c r="D33">
        <f>CNAE_CBO_SEXO!G34</f>
        <v>1</v>
      </c>
      <c r="E33" s="72">
        <f t="shared" si="1"/>
        <v>0.14388489208633093</v>
      </c>
      <c r="G33" t="s">
        <v>4997</v>
      </c>
      <c r="H33" s="2">
        <v>1</v>
      </c>
      <c r="I33" s="72">
        <v>0.40816326530612246</v>
      </c>
      <c r="K33" t="s">
        <v>5002</v>
      </c>
      <c r="L33">
        <v>1</v>
      </c>
      <c r="M33" s="72">
        <v>0.22222222222222221</v>
      </c>
    </row>
    <row r="34" spans="1:13">
      <c r="A34" t="str">
        <f>CNAE_CBO_SEXO!B35</f>
        <v>COMERCIO VAREJISTA DE PRODUTOS FARMACEUTICOS PARA USO HUMANO E VETERINARIO</v>
      </c>
      <c r="B34">
        <f>CNAE_CBO_SEXO!C35</f>
        <v>1</v>
      </c>
      <c r="C34">
        <f>CNAE_CBO_SEXO!E35</f>
        <v>0</v>
      </c>
      <c r="D34">
        <f>CNAE_CBO_SEXO!G35</f>
        <v>1</v>
      </c>
      <c r="E34" s="72">
        <f t="shared" si="1"/>
        <v>0.14388489208633093</v>
      </c>
      <c r="G34" t="s">
        <v>4998</v>
      </c>
      <c r="H34" s="2">
        <v>1</v>
      </c>
      <c r="I34" s="72">
        <v>0.40816326530612246</v>
      </c>
      <c r="K34" t="s">
        <v>5003</v>
      </c>
      <c r="L34">
        <v>1</v>
      </c>
      <c r="M34" s="72">
        <v>0.22222222222222221</v>
      </c>
    </row>
    <row r="35" spans="1:13">
      <c r="A35" t="str">
        <f>CNAE_CBO_SEXO!B36</f>
        <v>CARGA E DESCARGA</v>
      </c>
      <c r="B35">
        <f>CNAE_CBO_SEXO!C36</f>
        <v>0</v>
      </c>
      <c r="C35">
        <f>CNAE_CBO_SEXO!E36</f>
        <v>1</v>
      </c>
      <c r="D35">
        <f>CNAE_CBO_SEXO!G36</f>
        <v>1</v>
      </c>
      <c r="E35" s="72">
        <f t="shared" si="1"/>
        <v>0.14388489208633093</v>
      </c>
      <c r="G35" t="s">
        <v>4999</v>
      </c>
      <c r="H35" s="2">
        <v>0</v>
      </c>
      <c r="I35" s="72">
        <v>0</v>
      </c>
      <c r="K35" t="s">
        <v>5004</v>
      </c>
      <c r="L35">
        <v>1</v>
      </c>
      <c r="M35" s="72">
        <v>0.22222222222222221</v>
      </c>
    </row>
    <row r="36" spans="1:13">
      <c r="A36" t="str">
        <f>CNAE_CBO_SEXO!B37</f>
        <v>PLANOS DE SAUDE</v>
      </c>
      <c r="B36">
        <f>CNAE_CBO_SEXO!C37</f>
        <v>0</v>
      </c>
      <c r="C36">
        <f>CNAE_CBO_SEXO!E37</f>
        <v>1</v>
      </c>
      <c r="D36">
        <f>CNAE_CBO_SEXO!G37</f>
        <v>1</v>
      </c>
      <c r="E36" s="72">
        <f t="shared" si="1"/>
        <v>0.14388489208633093</v>
      </c>
      <c r="G36" t="s">
        <v>5000</v>
      </c>
      <c r="H36" s="2">
        <v>0</v>
      </c>
      <c r="I36" s="72">
        <v>0</v>
      </c>
      <c r="K36" t="s">
        <v>4989</v>
      </c>
      <c r="L36">
        <v>0</v>
      </c>
      <c r="M36" s="72">
        <v>0</v>
      </c>
    </row>
    <row r="37" spans="1:13">
      <c r="A37" t="str">
        <f>CNAE_CBO_SEXO!B38</f>
        <v>SEGURANCA E ORDEM PUBLICA</v>
      </c>
      <c r="B37">
        <f>CNAE_CBO_SEXO!C38</f>
        <v>1</v>
      </c>
      <c r="C37">
        <f>CNAE_CBO_SEXO!E38</f>
        <v>0</v>
      </c>
      <c r="D37">
        <f>CNAE_CBO_SEXO!G38</f>
        <v>1</v>
      </c>
      <c r="E37" s="72">
        <f t="shared" si="1"/>
        <v>0.14388489208633093</v>
      </c>
      <c r="G37" t="s">
        <v>5001</v>
      </c>
      <c r="H37" s="2">
        <v>0</v>
      </c>
      <c r="I37" s="72">
        <v>0</v>
      </c>
      <c r="K37" t="s">
        <v>4993</v>
      </c>
      <c r="L37">
        <v>0</v>
      </c>
      <c r="M37" s="72">
        <v>0</v>
      </c>
    </row>
    <row r="38" spans="1:13">
      <c r="A38" t="str">
        <f>CNAE_CBO_SEXO!B39</f>
        <v>ATIVIDADES DE APOIO A EDUCACAO</v>
      </c>
      <c r="B38">
        <f>CNAE_CBO_SEXO!C39</f>
        <v>1</v>
      </c>
      <c r="C38">
        <f>CNAE_CBO_SEXO!E39</f>
        <v>0</v>
      </c>
      <c r="D38">
        <f>CNAE_CBO_SEXO!G39</f>
        <v>1</v>
      </c>
      <c r="E38" s="72">
        <f t="shared" si="1"/>
        <v>0.14388489208633093</v>
      </c>
      <c r="G38" t="s">
        <v>5002</v>
      </c>
      <c r="H38" s="2">
        <v>0</v>
      </c>
      <c r="I38" s="72">
        <v>0</v>
      </c>
      <c r="K38" t="s">
        <v>4996</v>
      </c>
      <c r="L38">
        <v>0</v>
      </c>
      <c r="M38" s="72">
        <v>0</v>
      </c>
    </row>
    <row r="39" spans="1:13">
      <c r="A39" t="str">
        <f>CNAE_CBO_SEXO!B40</f>
        <v>ATIVIDADES DE SERVICOS DE COMPLEMENTACAO DIAGNOSTICA E TERAPEUTICA</v>
      </c>
      <c r="B39">
        <f>CNAE_CBO_SEXO!C40</f>
        <v>0</v>
      </c>
      <c r="C39">
        <f>CNAE_CBO_SEXO!E40</f>
        <v>1</v>
      </c>
      <c r="D39">
        <f>CNAE_CBO_SEXO!G40</f>
        <v>1</v>
      </c>
      <c r="E39" s="72">
        <f t="shared" si="1"/>
        <v>0.14388489208633093</v>
      </c>
      <c r="G39" t="s">
        <v>5003</v>
      </c>
      <c r="H39" s="2">
        <v>0</v>
      </c>
      <c r="I39" s="72">
        <v>0</v>
      </c>
      <c r="K39" t="s">
        <v>4997</v>
      </c>
      <c r="L39">
        <v>0</v>
      </c>
      <c r="M39" s="72">
        <v>0</v>
      </c>
    </row>
    <row r="40" spans="1:13">
      <c r="A40" t="str">
        <f>CNAE_CBO_SEXO!B41</f>
        <v>ATIVIDADES DE ASSOCIACOES DE DEFESA DE DIREITOS SOCIAIS</v>
      </c>
      <c r="B40">
        <f>CNAE_CBO_SEXO!C41</f>
        <v>0</v>
      </c>
      <c r="C40">
        <f>CNAE_CBO_SEXO!E41</f>
        <v>1</v>
      </c>
      <c r="D40">
        <f>CNAE_CBO_SEXO!G41</f>
        <v>1</v>
      </c>
      <c r="E40" s="72">
        <f t="shared" si="1"/>
        <v>0.14388489208633093</v>
      </c>
      <c r="G40" t="s">
        <v>5004</v>
      </c>
      <c r="H40" s="2">
        <v>0</v>
      </c>
      <c r="I40" s="72">
        <v>0</v>
      </c>
      <c r="K40" t="s">
        <v>4998</v>
      </c>
      <c r="L40">
        <v>0</v>
      </c>
      <c r="M40" s="72">
        <v>0</v>
      </c>
    </row>
    <row r="41" spans="1:13">
      <c r="A41" t="str">
        <f>CNAE_CBO_SEXO!B42</f>
        <v>Total</v>
      </c>
      <c r="B41">
        <f>CNAE_CBO_SEXO!C42</f>
        <v>245</v>
      </c>
      <c r="C41">
        <f>CNAE_CBO_SEXO!E42</f>
        <v>450</v>
      </c>
      <c r="D41">
        <f>CNAE_CBO_SEXO!G42</f>
        <v>695</v>
      </c>
      <c r="E41" s="72">
        <f>D41*100/695</f>
        <v>100</v>
      </c>
      <c r="G41" t="s">
        <v>36</v>
      </c>
      <c r="H41" s="2">
        <v>245</v>
      </c>
      <c r="I41" s="72">
        <v>100</v>
      </c>
      <c r="K41" t="s">
        <v>36</v>
      </c>
      <c r="L41">
        <v>450</v>
      </c>
      <c r="M41" s="72">
        <v>100</v>
      </c>
    </row>
    <row r="46" spans="1:13">
      <c r="A46" t="str">
        <f>CNAE_CBO_SEXO!B47</f>
        <v xml:space="preserve"> Casos Confirmados de COVID19 Relacionados ao Trabalho</v>
      </c>
      <c r="G46" t="s">
        <v>37</v>
      </c>
      <c r="K46" t="s">
        <v>37</v>
      </c>
    </row>
    <row r="47" spans="1:13">
      <c r="A47" t="str">
        <f>CNAE_CBO_SEXO!B48</f>
        <v>Investigações por Ocupação NIVEL 1 e Sexo</v>
      </c>
      <c r="G47" t="s">
        <v>142</v>
      </c>
      <c r="K47" t="s">
        <v>142</v>
      </c>
    </row>
    <row r="48" spans="1:13">
      <c r="A48" t="str">
        <f>CNAE_CBO_SEXO!B49</f>
        <v>Período:</v>
      </c>
      <c r="B48">
        <f>CNAE_CBO_SEXO!C49</f>
        <v>2020</v>
      </c>
      <c r="G48" t="s">
        <v>4729</v>
      </c>
      <c r="K48" t="s">
        <v>4729</v>
      </c>
    </row>
    <row r="49" spans="1:13">
      <c r="A49" s="10" t="str">
        <f>CNAE_CBO_SEXO!B50</f>
        <v>Ocupação NIVEL 1</v>
      </c>
      <c r="B49" t="str">
        <f>CNAE_CBO_SEXO!C50</f>
        <v>Masculino</v>
      </c>
      <c r="C49" t="str">
        <f>CNAE_CBO_SEXO!E50</f>
        <v>Feminino</v>
      </c>
      <c r="D49" t="str">
        <f>CNAE_CBO_SEXO!G50</f>
        <v>Total</v>
      </c>
      <c r="E49" t="s">
        <v>28</v>
      </c>
      <c r="G49" s="10" t="s">
        <v>143</v>
      </c>
      <c r="H49" t="s">
        <v>140</v>
      </c>
      <c r="I49" t="s">
        <v>28</v>
      </c>
      <c r="K49" s="10" t="s">
        <v>143</v>
      </c>
      <c r="L49" t="s">
        <v>141</v>
      </c>
      <c r="M49" t="s">
        <v>28</v>
      </c>
    </row>
    <row r="50" spans="1:13">
      <c r="A50" t="str">
        <f>CNAE_CBO_Outras!A9</f>
        <v>Profissionais das ciências e das artes</v>
      </c>
      <c r="B50">
        <f>CNAE_CBO_SEXO!C51</f>
        <v>77</v>
      </c>
      <c r="C50">
        <f>CNAE_CBO_SEXO!E51</f>
        <v>157</v>
      </c>
      <c r="D50">
        <f>CNAE_CBO_SEXO!G51</f>
        <v>234</v>
      </c>
      <c r="E50" s="72">
        <f t="shared" ref="E50:E63" si="2">D50*100/695</f>
        <v>33.669064748201436</v>
      </c>
      <c r="G50" t="s">
        <v>4803</v>
      </c>
      <c r="H50">
        <v>77</v>
      </c>
      <c r="I50" s="72">
        <v>31.428571428571427</v>
      </c>
      <c r="K50" t="s">
        <v>4804</v>
      </c>
      <c r="L50">
        <v>166</v>
      </c>
      <c r="M50" s="72">
        <v>36.888888888888886</v>
      </c>
    </row>
    <row r="51" spans="1:13">
      <c r="A51" t="str">
        <f>CNAE_CBO_Outras!A10</f>
        <v>Técnicos de nível médio</v>
      </c>
      <c r="B51">
        <f>CNAE_CBO_SEXO!C52</f>
        <v>32</v>
      </c>
      <c r="C51">
        <f>CNAE_CBO_SEXO!E52</f>
        <v>166</v>
      </c>
      <c r="D51">
        <f>CNAE_CBO_SEXO!G52</f>
        <v>198</v>
      </c>
      <c r="E51" s="72">
        <f t="shared" si="2"/>
        <v>28.489208633093526</v>
      </c>
      <c r="G51" t="s">
        <v>4807</v>
      </c>
      <c r="H51">
        <v>45</v>
      </c>
      <c r="I51" s="72">
        <v>18.367346938775512</v>
      </c>
      <c r="K51" t="s">
        <v>4803</v>
      </c>
      <c r="L51">
        <v>157</v>
      </c>
      <c r="M51" s="72">
        <v>34.888888888888886</v>
      </c>
    </row>
    <row r="52" spans="1:13">
      <c r="A52" t="str">
        <f>CNAE_CBO_Outras!A11</f>
        <v>Trabs dos serviços, vendedores do comércio</v>
      </c>
      <c r="B52">
        <f>CNAE_CBO_SEXO!C53</f>
        <v>35</v>
      </c>
      <c r="C52">
        <f>CNAE_CBO_SEXO!E53</f>
        <v>66</v>
      </c>
      <c r="D52">
        <f>CNAE_CBO_SEXO!G53</f>
        <v>101</v>
      </c>
      <c r="E52" s="72">
        <f t="shared" si="2"/>
        <v>14.532374100719425</v>
      </c>
      <c r="G52" t="s">
        <v>4805</v>
      </c>
      <c r="H52">
        <v>35</v>
      </c>
      <c r="I52" s="72">
        <v>14.285714285714286</v>
      </c>
      <c r="K52" t="s">
        <v>4805</v>
      </c>
      <c r="L52">
        <v>66</v>
      </c>
      <c r="M52" s="72">
        <v>14.666666666666666</v>
      </c>
    </row>
    <row r="53" spans="1:13">
      <c r="A53" t="str">
        <f>CNAE_CBO_Outras!A12</f>
        <v>Trabalhadores de serviços administrativos</v>
      </c>
      <c r="B53">
        <f>CNAE_CBO_SEXO!C54</f>
        <v>14</v>
      </c>
      <c r="C53">
        <f>CNAE_CBO_SEXO!E54</f>
        <v>42</v>
      </c>
      <c r="D53">
        <f>CNAE_CBO_SEXO!G54</f>
        <v>56</v>
      </c>
      <c r="E53" s="72">
        <f t="shared" si="2"/>
        <v>8.057553956834532</v>
      </c>
      <c r="G53" t="s">
        <v>4804</v>
      </c>
      <c r="H53">
        <v>32</v>
      </c>
      <c r="I53" s="72">
        <v>13.061224489795919</v>
      </c>
      <c r="K53" t="s">
        <v>4806</v>
      </c>
      <c r="L53">
        <v>42</v>
      </c>
      <c r="M53" s="72">
        <v>9.3333333333333339</v>
      </c>
    </row>
    <row r="54" spans="1:13">
      <c r="A54" t="str">
        <f>CNAE_CBO_Outras!A13</f>
        <v>Trabs da produção de bens e serviços(I)</v>
      </c>
      <c r="B54">
        <f>CNAE_CBO_SEXO!C55</f>
        <v>45</v>
      </c>
      <c r="C54">
        <f>CNAE_CBO_SEXO!E55</f>
        <v>0</v>
      </c>
      <c r="D54">
        <f>CNAE_CBO_SEXO!G55</f>
        <v>45</v>
      </c>
      <c r="E54" s="72">
        <f t="shared" si="2"/>
        <v>6.4748201438848918</v>
      </c>
      <c r="G54" t="s">
        <v>159</v>
      </c>
      <c r="H54">
        <v>17</v>
      </c>
      <c r="I54" s="72">
        <v>6.9387755102040813</v>
      </c>
      <c r="K54" t="s">
        <v>159</v>
      </c>
      <c r="L54">
        <v>10</v>
      </c>
      <c r="M54" s="72">
        <v>2.2222222222222223</v>
      </c>
    </row>
    <row r="55" spans="1:13">
      <c r="A55" t="str">
        <f>CNAE_CBO_Outras!A14</f>
        <v>EM BRANCO</v>
      </c>
      <c r="B55">
        <f>CNAE_CBO_SEXO!C56</f>
        <v>17</v>
      </c>
      <c r="C55">
        <f>CNAE_CBO_SEXO!E56</f>
        <v>10</v>
      </c>
      <c r="D55">
        <f>CNAE_CBO_SEXO!G56</f>
        <v>27</v>
      </c>
      <c r="E55" s="72">
        <f t="shared" si="2"/>
        <v>3.8848920863309351</v>
      </c>
      <c r="G55" t="s">
        <v>4806</v>
      </c>
      <c r="H55">
        <v>14</v>
      </c>
      <c r="I55" s="72">
        <v>5.7142857142857144</v>
      </c>
      <c r="K55" t="s">
        <v>162</v>
      </c>
      <c r="L55">
        <v>6</v>
      </c>
      <c r="M55" s="72">
        <v>1.3333333333333333</v>
      </c>
    </row>
    <row r="56" spans="1:13">
      <c r="A56" t="str">
        <f>CNAE_CBO_Outras!A15</f>
        <v>Membros superiores do poder público, dirigentes</v>
      </c>
      <c r="B56">
        <f>CNAE_CBO_SEXO!C57</f>
        <v>10</v>
      </c>
      <c r="C56">
        <f>CNAE_CBO_SEXO!E57</f>
        <v>1</v>
      </c>
      <c r="D56">
        <f>CNAE_CBO_SEXO!G57</f>
        <v>11</v>
      </c>
      <c r="E56" s="72">
        <f t="shared" si="2"/>
        <v>1.5827338129496402</v>
      </c>
      <c r="G56" t="s">
        <v>4808</v>
      </c>
      <c r="H56">
        <v>10</v>
      </c>
      <c r="I56" s="72">
        <v>4.0816326530612246</v>
      </c>
      <c r="K56" t="s">
        <v>4808</v>
      </c>
      <c r="L56">
        <v>1</v>
      </c>
      <c r="M56" s="72">
        <v>0.22222222222222221</v>
      </c>
    </row>
    <row r="57" spans="1:13">
      <c r="A57" t="str">
        <f>CNAE_CBO_Outras!A16</f>
        <v>NAO INFORMADA</v>
      </c>
      <c r="B57">
        <f>CNAE_CBO_SEXO!C58</f>
        <v>4</v>
      </c>
      <c r="C57">
        <f>CNAE_CBO_SEXO!E58</f>
        <v>6</v>
      </c>
      <c r="D57">
        <f>CNAE_CBO_SEXO!G58</f>
        <v>10</v>
      </c>
      <c r="E57" s="72">
        <f t="shared" si="2"/>
        <v>1.4388489208633093</v>
      </c>
      <c r="G57" t="s">
        <v>4809</v>
      </c>
      <c r="H57">
        <v>5</v>
      </c>
      <c r="I57" s="72">
        <v>2.0408163265306123</v>
      </c>
      <c r="K57" t="s">
        <v>4809</v>
      </c>
      <c r="L57">
        <v>1</v>
      </c>
      <c r="M57" s="72">
        <v>0.22222222222222221</v>
      </c>
    </row>
    <row r="58" spans="1:13">
      <c r="A58" t="str">
        <f>CNAE_CBO_Outras!A17</f>
        <v>Trabss da produção de bens e serviços(II)</v>
      </c>
      <c r="B58">
        <f>CNAE_CBO_SEXO!C59</f>
        <v>5</v>
      </c>
      <c r="C58">
        <f>CNAE_CBO_SEXO!E59</f>
        <v>1</v>
      </c>
      <c r="D58">
        <f>CNAE_CBO_SEXO!G59</f>
        <v>6</v>
      </c>
      <c r="E58" s="72">
        <f t="shared" si="2"/>
        <v>0.86330935251798557</v>
      </c>
      <c r="G58" t="s">
        <v>162</v>
      </c>
      <c r="H58">
        <v>4</v>
      </c>
      <c r="I58" s="72">
        <v>1.6326530612244898</v>
      </c>
      <c r="K58" t="s">
        <v>154</v>
      </c>
      <c r="L58">
        <v>1</v>
      </c>
      <c r="M58" s="72">
        <v>0.22222222222222221</v>
      </c>
    </row>
    <row r="59" spans="1:13">
      <c r="A59" t="str">
        <f>CNAE_CBO_Outras!A18</f>
        <v>Forças Armadas, Policiais e Bombeiros Militares</v>
      </c>
      <c r="B59">
        <f>CNAE_CBO_SEXO!C60</f>
        <v>2</v>
      </c>
      <c r="C59">
        <f>CNAE_CBO_SEXO!E60</f>
        <v>0</v>
      </c>
      <c r="D59">
        <f>CNAE_CBO_SEXO!G60</f>
        <v>2</v>
      </c>
      <c r="E59" s="72">
        <f t="shared" si="2"/>
        <v>0.28776978417266186</v>
      </c>
      <c r="G59" t="s">
        <v>4810</v>
      </c>
      <c r="H59">
        <v>2</v>
      </c>
      <c r="I59" s="72">
        <v>0.81632653061224492</v>
      </c>
      <c r="K59" t="s">
        <v>4807</v>
      </c>
      <c r="L59">
        <v>0</v>
      </c>
      <c r="M59" s="72">
        <v>0</v>
      </c>
    </row>
    <row r="60" spans="1:13">
      <c r="A60" t="str">
        <f>CNAE_CBO_Outras!A19</f>
        <v>Ocupações Especiais (estudante)</v>
      </c>
      <c r="B60">
        <f>CNAE_CBO_SEXO!C61</f>
        <v>1</v>
      </c>
      <c r="C60">
        <f>CNAE_CBO_SEXO!E61</f>
        <v>1</v>
      </c>
      <c r="D60">
        <f>CNAE_CBO_SEXO!G61</f>
        <v>2</v>
      </c>
      <c r="E60" s="72">
        <f t="shared" si="2"/>
        <v>0.28776978417266186</v>
      </c>
      <c r="G60" t="s">
        <v>154</v>
      </c>
      <c r="H60">
        <v>1</v>
      </c>
      <c r="I60" s="72">
        <v>0.40816326530612246</v>
      </c>
      <c r="K60" t="s">
        <v>4810</v>
      </c>
      <c r="L60">
        <v>0</v>
      </c>
      <c r="M60" s="72">
        <v>0</v>
      </c>
    </row>
    <row r="61" spans="1:13">
      <c r="A61" t="str">
        <f>CNAE_CBO_Outras!A20</f>
        <v>Trabs agropecuários, florestais, da caça, pesca</v>
      </c>
      <c r="B61">
        <f>CNAE_CBO_SEXO!C62</f>
        <v>1</v>
      </c>
      <c r="C61">
        <f>CNAE_CBO_SEXO!E62</f>
        <v>0</v>
      </c>
      <c r="D61">
        <f>CNAE_CBO_SEXO!G62</f>
        <v>1</v>
      </c>
      <c r="E61" s="72">
        <f t="shared" si="2"/>
        <v>0.14388489208633093</v>
      </c>
      <c r="G61" t="s">
        <v>4811</v>
      </c>
      <c r="H61">
        <v>1</v>
      </c>
      <c r="I61" s="72">
        <v>0.40816326530612246</v>
      </c>
      <c r="K61" t="s">
        <v>4811</v>
      </c>
      <c r="L61">
        <v>0</v>
      </c>
      <c r="M61" s="72">
        <v>0</v>
      </c>
    </row>
    <row r="62" spans="1:13">
      <c r="A62" t="str">
        <f>CNAE_CBO_Outras!A21</f>
        <v>Trabalhadores de manutenção e reparação</v>
      </c>
      <c r="B62">
        <f>CNAE_CBO_SEXO!C63</f>
        <v>1</v>
      </c>
      <c r="C62">
        <f>CNAE_CBO_SEXO!E63</f>
        <v>0</v>
      </c>
      <c r="D62">
        <f>CNAE_CBO_SEXO!G63</f>
        <v>1</v>
      </c>
      <c r="E62" s="72">
        <f t="shared" si="2"/>
        <v>0.14388489208633093</v>
      </c>
      <c r="G62" t="s">
        <v>4812</v>
      </c>
      <c r="H62">
        <v>1</v>
      </c>
      <c r="I62" s="72">
        <v>0.40816326530612246</v>
      </c>
      <c r="K62" t="s">
        <v>4812</v>
      </c>
      <c r="L62">
        <v>0</v>
      </c>
      <c r="M62" s="72">
        <v>0</v>
      </c>
    </row>
    <row r="63" spans="1:13">
      <c r="A63" t="str">
        <f>CNAE_CBO_Outras!A22</f>
        <v>SEM DEFINICAO</v>
      </c>
      <c r="B63">
        <f>CNAE_CBO_SEXO!C64</f>
        <v>1</v>
      </c>
      <c r="C63">
        <f>CNAE_CBO_SEXO!E64</f>
        <v>0</v>
      </c>
      <c r="D63">
        <f>CNAE_CBO_SEXO!G64</f>
        <v>1</v>
      </c>
      <c r="E63" s="72">
        <f t="shared" si="2"/>
        <v>0.14388489208633093</v>
      </c>
      <c r="G63" t="s">
        <v>161</v>
      </c>
      <c r="H63">
        <v>1</v>
      </c>
      <c r="I63" s="72">
        <v>0.40816326530612246</v>
      </c>
      <c r="K63" t="s">
        <v>161</v>
      </c>
      <c r="L63">
        <v>0</v>
      </c>
      <c r="M63" s="72">
        <v>0</v>
      </c>
    </row>
    <row r="64" spans="1:13">
      <c r="A64" t="str">
        <f>CNAE_CBO_SEXO!B65</f>
        <v>Total</v>
      </c>
      <c r="B64">
        <f>CNAE_CBO_SEXO!C65</f>
        <v>245</v>
      </c>
      <c r="C64">
        <f>CNAE_CBO_SEXO!E65</f>
        <v>450</v>
      </c>
      <c r="D64">
        <f>CNAE_CBO_SEXO!G65</f>
        <v>695</v>
      </c>
      <c r="E64" s="72">
        <f>D64*100/695</f>
        <v>100</v>
      </c>
      <c r="G64" t="s">
        <v>36</v>
      </c>
      <c r="H64">
        <v>245</v>
      </c>
      <c r="I64" s="72">
        <v>100</v>
      </c>
      <c r="K64" t="s">
        <v>36</v>
      </c>
      <c r="L64">
        <v>450</v>
      </c>
      <c r="M64" s="72">
        <v>100</v>
      </c>
    </row>
    <row r="69" spans="1:13">
      <c r="A69" t="str">
        <f>CNAE_CBO_SEXO!B70</f>
        <v xml:space="preserve"> Casos Confirmados de COVID19 Relacionados ao Trabalho</v>
      </c>
      <c r="G69" t="s">
        <v>37</v>
      </c>
      <c r="K69" t="s">
        <v>37</v>
      </c>
    </row>
    <row r="70" spans="1:13">
      <c r="A70" t="str">
        <f>CNAE_CBO_SEXO!B71</f>
        <v>Investigações por Ocupação NIVEL 6 e Sexo</v>
      </c>
      <c r="G70" t="s">
        <v>163</v>
      </c>
      <c r="K70" t="s">
        <v>163</v>
      </c>
    </row>
    <row r="71" spans="1:13">
      <c r="A71" t="str">
        <f>CNAE_CBO_SEXO!B72</f>
        <v>Período:</v>
      </c>
      <c r="B71">
        <f>CNAE_CBO_SEXO!C72</f>
        <v>2020</v>
      </c>
      <c r="G71" t="s">
        <v>4729</v>
      </c>
      <c r="K71" t="s">
        <v>4729</v>
      </c>
    </row>
    <row r="72" spans="1:13">
      <c r="A72" s="10" t="str">
        <f>CNAE_CBO_SEXO!B73</f>
        <v>Ocupação NIVEL 6</v>
      </c>
      <c r="B72" t="str">
        <f>CNAE_CBO_SEXO!C73</f>
        <v>Masculino</v>
      </c>
      <c r="C72" t="str">
        <f>CNAE_CBO_SEXO!E73</f>
        <v>Feminino</v>
      </c>
      <c r="D72" t="str">
        <f>CNAE_CBO_SEXO!G73</f>
        <v>Total</v>
      </c>
      <c r="E72" t="s">
        <v>28</v>
      </c>
      <c r="G72" s="10" t="s">
        <v>86</v>
      </c>
      <c r="H72" t="s">
        <v>140</v>
      </c>
      <c r="I72" t="s">
        <v>28</v>
      </c>
      <c r="K72" s="10" t="s">
        <v>86</v>
      </c>
      <c r="L72" t="s">
        <v>141</v>
      </c>
      <c r="M72" t="s">
        <v>28</v>
      </c>
    </row>
    <row r="73" spans="1:13">
      <c r="A73" t="str">
        <f>CNAE_CBO_SEXO!B74</f>
        <v>TECNICO DE ENFERMAGEM</v>
      </c>
      <c r="B73">
        <f>CNAE_CBO_SEXO!C74</f>
        <v>19</v>
      </c>
      <c r="C73">
        <f>CNAE_CBO_SEXO!E74</f>
        <v>142</v>
      </c>
      <c r="D73">
        <f>CNAE_CBO_SEXO!G74</f>
        <v>161</v>
      </c>
      <c r="E73" s="72">
        <f t="shared" ref="E73:E104" si="3">D73*100/695</f>
        <v>23.165467625899282</v>
      </c>
      <c r="G73" t="s">
        <v>4844</v>
      </c>
      <c r="H73">
        <v>19</v>
      </c>
      <c r="I73" s="72">
        <v>7.7551020408163263</v>
      </c>
      <c r="K73" t="s">
        <v>4844</v>
      </c>
      <c r="L73">
        <v>142</v>
      </c>
      <c r="M73" s="72">
        <v>31.555555555555557</v>
      </c>
    </row>
    <row r="74" spans="1:13">
      <c r="A74" t="str">
        <f>CNAE_CBO_SEXO!B75</f>
        <v>ENFERMEIRO</v>
      </c>
      <c r="B74">
        <f>CNAE_CBO_SEXO!C75</f>
        <v>17</v>
      </c>
      <c r="C74">
        <f>CNAE_CBO_SEXO!E75</f>
        <v>98</v>
      </c>
      <c r="D74">
        <f>CNAE_CBO_SEXO!G75</f>
        <v>115</v>
      </c>
      <c r="E74" s="72">
        <f t="shared" si="3"/>
        <v>16.546762589928058</v>
      </c>
      <c r="G74" t="s">
        <v>4845</v>
      </c>
      <c r="H74">
        <v>17</v>
      </c>
      <c r="I74" s="72">
        <v>6.9387755102040813</v>
      </c>
      <c r="K74" t="s">
        <v>4845</v>
      </c>
      <c r="L74">
        <v>98</v>
      </c>
      <c r="M74" s="72">
        <v>21.777777777777779</v>
      </c>
    </row>
    <row r="75" spans="1:13">
      <c r="A75" t="str">
        <f>CNAE_CBO_SEXO!B76</f>
        <v>EM BRANCO</v>
      </c>
      <c r="B75">
        <f>CNAE_CBO_SEXO!C76</f>
        <v>17</v>
      </c>
      <c r="C75">
        <f>CNAE_CBO_SEXO!E76</f>
        <v>10</v>
      </c>
      <c r="D75">
        <f>CNAE_CBO_SEXO!G76</f>
        <v>27</v>
      </c>
      <c r="E75" s="72">
        <f t="shared" si="3"/>
        <v>3.8848920863309351</v>
      </c>
      <c r="G75" t="s">
        <v>159</v>
      </c>
      <c r="H75">
        <v>17</v>
      </c>
      <c r="I75" s="72">
        <v>6.9387755102040813</v>
      </c>
      <c r="K75" t="s">
        <v>4866</v>
      </c>
      <c r="L75">
        <v>15</v>
      </c>
      <c r="M75" s="72">
        <v>3.3333333333333335</v>
      </c>
    </row>
    <row r="76" spans="1:13">
      <c r="A76" t="str">
        <f>CNAE_CBO_SEXO!B77</f>
        <v>NAO INFORMADA</v>
      </c>
      <c r="B76">
        <f>CNAE_CBO_SEXO!C78</f>
        <v>10</v>
      </c>
      <c r="C76">
        <f>CNAE_CBO_SEXO!E78</f>
        <v>7</v>
      </c>
      <c r="D76">
        <f>CNAE_CBO_SEXO!G78</f>
        <v>17</v>
      </c>
      <c r="E76" s="72">
        <f t="shared" si="3"/>
        <v>2.4460431654676258</v>
      </c>
      <c r="G76" t="s">
        <v>4846</v>
      </c>
      <c r="H76">
        <v>11</v>
      </c>
      <c r="I76" s="72">
        <v>4.4897959183673466</v>
      </c>
      <c r="K76" t="s">
        <v>159</v>
      </c>
      <c r="L76">
        <v>10</v>
      </c>
      <c r="M76" s="72">
        <v>2.2222222222222223</v>
      </c>
    </row>
    <row r="77" spans="1:13">
      <c r="A77" t="str">
        <f>CNAE_CBO_SEXO!B78</f>
        <v>FAXINEIRO</v>
      </c>
      <c r="B77">
        <f>CNAE_CBO_SEXO!C79</f>
        <v>11</v>
      </c>
      <c r="C77">
        <f>CNAE_CBO_SEXO!E79</f>
        <v>3</v>
      </c>
      <c r="D77">
        <f>CNAE_CBO_SEXO!G79</f>
        <v>14</v>
      </c>
      <c r="E77" s="72">
        <f t="shared" si="3"/>
        <v>2.014388489208633</v>
      </c>
      <c r="G77" t="s">
        <v>4847</v>
      </c>
      <c r="H77">
        <v>10</v>
      </c>
      <c r="I77" s="72">
        <v>4.0816326530612246</v>
      </c>
      <c r="K77" t="s">
        <v>4881</v>
      </c>
      <c r="L77">
        <v>10</v>
      </c>
      <c r="M77" s="72">
        <v>2.2222222222222223</v>
      </c>
    </row>
    <row r="78" spans="1:13">
      <c r="A78" t="str">
        <f>CNAE_CBO_SEXO!B79</f>
        <v>MEDICO GENERALISTA</v>
      </c>
      <c r="B78">
        <f>CNAE_CBO_SEXO!C80</f>
        <v>4</v>
      </c>
      <c r="C78">
        <f>CNAE_CBO_SEXO!E80</f>
        <v>9</v>
      </c>
      <c r="D78">
        <f>CNAE_CBO_SEXO!G80</f>
        <v>13</v>
      </c>
      <c r="E78" s="72">
        <f t="shared" si="3"/>
        <v>1.8705035971223021</v>
      </c>
      <c r="G78" t="s">
        <v>4848</v>
      </c>
      <c r="H78">
        <v>10</v>
      </c>
      <c r="I78" s="72">
        <v>4.0816326530612246</v>
      </c>
      <c r="K78" t="s">
        <v>4882</v>
      </c>
      <c r="L78">
        <v>10</v>
      </c>
      <c r="M78" s="72">
        <v>2.2222222222222223</v>
      </c>
    </row>
    <row r="79" spans="1:13">
      <c r="A79" t="str">
        <f>CNAE_CBO_SEXO!B80</f>
        <v>MEDICO CLINICO</v>
      </c>
      <c r="B79">
        <f>CNAE_CBO_SEXO!C81</f>
        <v>10</v>
      </c>
      <c r="C79">
        <f>CNAE_CBO_SEXO!E81</f>
        <v>2</v>
      </c>
      <c r="D79">
        <f>CNAE_CBO_SEXO!G81</f>
        <v>12</v>
      </c>
      <c r="E79" s="72">
        <f t="shared" si="3"/>
        <v>1.7266187050359711</v>
      </c>
      <c r="G79" t="s">
        <v>4849</v>
      </c>
      <c r="H79">
        <v>7</v>
      </c>
      <c r="I79" s="72">
        <v>2.8571428571428572</v>
      </c>
      <c r="K79" t="s">
        <v>4883</v>
      </c>
      <c r="L79">
        <v>10</v>
      </c>
      <c r="M79" s="72">
        <v>2.2222222222222223</v>
      </c>
    </row>
    <row r="80" spans="1:13">
      <c r="A80" t="str">
        <f>CNAE_CBO_SEXO!B81</f>
        <v>FISIOTERAPEUTA</v>
      </c>
      <c r="B80">
        <f>CNAE_CBO_SEXO!C82</f>
        <v>1</v>
      </c>
      <c r="C80">
        <f>CNAE_CBO_SEXO!E82</f>
        <v>10</v>
      </c>
      <c r="D80">
        <f>CNAE_CBO_SEXO!G82</f>
        <v>11</v>
      </c>
      <c r="E80" s="72">
        <f t="shared" si="3"/>
        <v>1.5827338129496402</v>
      </c>
      <c r="G80" t="s">
        <v>4850</v>
      </c>
      <c r="H80">
        <v>6</v>
      </c>
      <c r="I80" s="72">
        <v>2.4489795918367347</v>
      </c>
      <c r="K80" t="s">
        <v>4852</v>
      </c>
      <c r="L80">
        <v>9</v>
      </c>
      <c r="M80" s="72">
        <v>2</v>
      </c>
    </row>
    <row r="81" spans="1:13">
      <c r="A81" t="str">
        <f>CNAE_CBO_SEXO!B82</f>
        <v>ATENDENTE DE ENFERMAGEM</v>
      </c>
      <c r="B81">
        <f>CNAE_CBO_SEXO!C83</f>
        <v>1</v>
      </c>
      <c r="C81">
        <f>CNAE_CBO_SEXO!E83</f>
        <v>10</v>
      </c>
      <c r="D81">
        <f>CNAE_CBO_SEXO!G83</f>
        <v>11</v>
      </c>
      <c r="E81" s="72">
        <f t="shared" si="3"/>
        <v>1.5827338129496402</v>
      </c>
      <c r="G81" t="s">
        <v>4851</v>
      </c>
      <c r="H81">
        <v>5</v>
      </c>
      <c r="I81" s="72">
        <v>2.0408163265306123</v>
      </c>
      <c r="K81" t="s">
        <v>4942</v>
      </c>
      <c r="L81">
        <v>8</v>
      </c>
      <c r="M81" s="72">
        <v>1.7777777777777777</v>
      </c>
    </row>
    <row r="82" spans="1:13">
      <c r="A82" t="str">
        <f>CNAE_CBO_SEXO!B83</f>
        <v>AUXILIAR DE ENFERMAGEM</v>
      </c>
      <c r="B82">
        <f>CNAE_CBO_SEXO!C84</f>
        <v>1</v>
      </c>
      <c r="C82">
        <f>CNAE_CBO_SEXO!E84</f>
        <v>10</v>
      </c>
      <c r="D82">
        <f>CNAE_CBO_SEXO!G84</f>
        <v>11</v>
      </c>
      <c r="E82" s="72">
        <f t="shared" si="3"/>
        <v>1.5827338129496402</v>
      </c>
      <c r="G82" t="s">
        <v>162</v>
      </c>
      <c r="H82">
        <v>4</v>
      </c>
      <c r="I82" s="72">
        <v>1.6326530612244898</v>
      </c>
      <c r="K82" t="s">
        <v>4847</v>
      </c>
      <c r="L82">
        <v>7</v>
      </c>
      <c r="M82" s="72">
        <v>1.5555555555555556</v>
      </c>
    </row>
    <row r="83" spans="1:13">
      <c r="A83" t="str">
        <f>CNAE_CBO_SEXO!B84</f>
        <v>RECEPCIONISTA, EM GERAL</v>
      </c>
      <c r="B83">
        <f>CNAE_CBO_SEXO!C85</f>
        <v>4</v>
      </c>
      <c r="C83">
        <f>CNAE_CBO_SEXO!E85</f>
        <v>6</v>
      </c>
      <c r="D83">
        <f>CNAE_CBO_SEXO!G85</f>
        <v>10</v>
      </c>
      <c r="E83" s="72">
        <f t="shared" si="3"/>
        <v>1.4388489208633093</v>
      </c>
      <c r="G83" t="s">
        <v>4852</v>
      </c>
      <c r="H83">
        <v>4</v>
      </c>
      <c r="I83" s="72">
        <v>1.6326530612244898</v>
      </c>
      <c r="K83" t="s">
        <v>4858</v>
      </c>
      <c r="L83">
        <v>7</v>
      </c>
      <c r="M83" s="72">
        <v>1.5555555555555556</v>
      </c>
    </row>
    <row r="84" spans="1:13">
      <c r="A84" t="str">
        <f>CNAE_CBO_SEXO!B85</f>
        <v>AGENTE COMUNITARIO DE SAUDE</v>
      </c>
      <c r="B84">
        <f>CNAE_CBO_SEXO!C77</f>
        <v>2</v>
      </c>
      <c r="C84">
        <f>CNAE_CBO_SEXO!E77</f>
        <v>15</v>
      </c>
      <c r="D84">
        <f>CNAE_CBO_SEXO!G77</f>
        <v>17</v>
      </c>
      <c r="E84" s="72">
        <f t="shared" si="3"/>
        <v>2.4460431654676258</v>
      </c>
      <c r="G84" t="s">
        <v>4853</v>
      </c>
      <c r="H84">
        <v>4</v>
      </c>
      <c r="I84" s="72">
        <v>1.6326530612244898</v>
      </c>
      <c r="K84" t="s">
        <v>162</v>
      </c>
      <c r="L84">
        <v>6</v>
      </c>
      <c r="M84" s="72">
        <v>1.3333333333333333</v>
      </c>
    </row>
    <row r="85" spans="1:13">
      <c r="A85" t="str">
        <f>CNAE_CBO_SEXO!B86</f>
        <v>ASSISTENTE ADMINISTRATIVO</v>
      </c>
      <c r="B85">
        <f>CNAE_CBO_SEXO!C86</f>
        <v>3</v>
      </c>
      <c r="C85">
        <f>CNAE_CBO_SEXO!E86</f>
        <v>7</v>
      </c>
      <c r="D85">
        <f>CNAE_CBO_SEXO!G86</f>
        <v>10</v>
      </c>
      <c r="E85" s="72">
        <f t="shared" si="3"/>
        <v>1.4388489208633093</v>
      </c>
      <c r="G85" t="s">
        <v>4854</v>
      </c>
      <c r="H85">
        <v>4</v>
      </c>
      <c r="I85" s="72">
        <v>1.6326530612244898</v>
      </c>
      <c r="K85" t="s">
        <v>4884</v>
      </c>
      <c r="L85">
        <v>6</v>
      </c>
      <c r="M85" s="72">
        <v>1.3333333333333333</v>
      </c>
    </row>
    <row r="86" spans="1:13">
      <c r="A86" t="str">
        <f>CNAE_CBO_SEXO!B87</f>
        <v>RECEPCIONISTA DE CONSULTORIO MEDICO OU DENTARIO</v>
      </c>
      <c r="B86">
        <f>CNAE_CBO_SEXO!C87</f>
        <v>0</v>
      </c>
      <c r="C86">
        <f>CNAE_CBO_SEXO!E87</f>
        <v>8</v>
      </c>
      <c r="D86">
        <f>CNAE_CBO_SEXO!G87</f>
        <v>8</v>
      </c>
      <c r="E86" s="72">
        <f t="shared" si="3"/>
        <v>1.1510791366906474</v>
      </c>
      <c r="G86" t="s">
        <v>4855</v>
      </c>
      <c r="H86">
        <v>4</v>
      </c>
      <c r="I86" s="72">
        <v>1.6326530612244898</v>
      </c>
      <c r="K86" t="s">
        <v>4885</v>
      </c>
      <c r="L86">
        <v>5</v>
      </c>
      <c r="M86" s="72">
        <v>1.1111111111111112</v>
      </c>
    </row>
    <row r="87" spans="1:13">
      <c r="A87" t="str">
        <f>CNAE_CBO_SEXO!B88</f>
        <v>AUXILIAR DE ESCRITORIO, EM GERAL</v>
      </c>
      <c r="B87">
        <f>CNAE_CBO_SEXO!C88</f>
        <v>1</v>
      </c>
      <c r="C87">
        <f>CNAE_CBO_SEXO!E88</f>
        <v>6</v>
      </c>
      <c r="D87">
        <f>CNAE_CBO_SEXO!G88</f>
        <v>7</v>
      </c>
      <c r="E87" s="72">
        <f t="shared" si="3"/>
        <v>1.0071942446043165</v>
      </c>
      <c r="G87" t="s">
        <v>4856</v>
      </c>
      <c r="H87">
        <v>4</v>
      </c>
      <c r="I87" s="72">
        <v>1.6326530612244898</v>
      </c>
      <c r="K87" t="s">
        <v>4859</v>
      </c>
      <c r="L87">
        <v>4</v>
      </c>
      <c r="M87" s="72">
        <v>0.88888888888888884</v>
      </c>
    </row>
    <row r="88" spans="1:13">
      <c r="A88" t="str">
        <f>CNAE_CBO_SEXO!B89</f>
        <v>MEDICO RESIDENTE</v>
      </c>
      <c r="B88">
        <f>CNAE_CBO_SEXO!C89</f>
        <v>3</v>
      </c>
      <c r="C88">
        <f>CNAE_CBO_SEXO!E89</f>
        <v>4</v>
      </c>
      <c r="D88">
        <f>CNAE_CBO_SEXO!G89</f>
        <v>7</v>
      </c>
      <c r="E88" s="72">
        <f t="shared" si="3"/>
        <v>1.0071942446043165</v>
      </c>
      <c r="G88" t="s">
        <v>4857</v>
      </c>
      <c r="H88">
        <v>4</v>
      </c>
      <c r="I88" s="72">
        <v>1.6326530612244898</v>
      </c>
      <c r="K88" t="s">
        <v>4886</v>
      </c>
      <c r="L88">
        <v>4</v>
      </c>
      <c r="M88" s="72">
        <v>0.88888888888888884</v>
      </c>
    </row>
    <row r="89" spans="1:13">
      <c r="A89" t="str">
        <f>CNAE_CBO_SEXO!B90</f>
        <v>ADMINISTRADOR</v>
      </c>
      <c r="B89">
        <f>CNAE_CBO_SEXO!C90</f>
        <v>4</v>
      </c>
      <c r="C89">
        <f>CNAE_CBO_SEXO!E90</f>
        <v>3</v>
      </c>
      <c r="D89">
        <f>CNAE_CBO_SEXO!G90</f>
        <v>7</v>
      </c>
      <c r="E89" s="72">
        <f t="shared" si="3"/>
        <v>1.0071942446043165</v>
      </c>
      <c r="G89" t="s">
        <v>4858</v>
      </c>
      <c r="H89">
        <v>3</v>
      </c>
      <c r="I89" s="72">
        <v>1.2244897959183674</v>
      </c>
      <c r="K89" t="s">
        <v>4943</v>
      </c>
      <c r="L89">
        <v>4</v>
      </c>
      <c r="M89" s="72">
        <v>0.88888888888888884</v>
      </c>
    </row>
    <row r="90" spans="1:13">
      <c r="A90" t="str">
        <f>CNAE_CBO_SEXO!B91</f>
        <v>MOTORISTA DE FURGAO OU VEICULO SIMILAR</v>
      </c>
      <c r="B90">
        <f>CNAE_CBO_SEXO!C91</f>
        <v>7</v>
      </c>
      <c r="C90">
        <f>CNAE_CBO_SEXO!E91</f>
        <v>0</v>
      </c>
      <c r="D90">
        <f>CNAE_CBO_SEXO!G91</f>
        <v>7</v>
      </c>
      <c r="E90" s="72">
        <f t="shared" si="3"/>
        <v>1.0071942446043165</v>
      </c>
      <c r="G90" t="s">
        <v>4859</v>
      </c>
      <c r="H90">
        <v>3</v>
      </c>
      <c r="I90" s="72">
        <v>1.2244897959183674</v>
      </c>
      <c r="K90" t="s">
        <v>4944</v>
      </c>
      <c r="L90">
        <v>4</v>
      </c>
      <c r="M90" s="72">
        <v>0.88888888888888884</v>
      </c>
    </row>
    <row r="91" spans="1:13">
      <c r="A91" t="str">
        <f>CNAE_CBO_SEXO!B92</f>
        <v>AUXILIAR DE LABORATORIO DE ANALISES CLINICAS</v>
      </c>
      <c r="B91">
        <f>CNAE_CBO_SEXO!C92</f>
        <v>1</v>
      </c>
      <c r="C91">
        <f>CNAE_CBO_SEXO!E92</f>
        <v>5</v>
      </c>
      <c r="D91">
        <f>CNAE_CBO_SEXO!G92</f>
        <v>6</v>
      </c>
      <c r="E91" s="72">
        <f t="shared" si="3"/>
        <v>0.86330935251798557</v>
      </c>
      <c r="G91" t="s">
        <v>4860</v>
      </c>
      <c r="H91">
        <v>3</v>
      </c>
      <c r="I91" s="72">
        <v>1.2244897959183674</v>
      </c>
      <c r="K91" t="s">
        <v>4945</v>
      </c>
      <c r="L91">
        <v>4</v>
      </c>
      <c r="M91" s="72">
        <v>0.88888888888888884</v>
      </c>
    </row>
    <row r="92" spans="1:13">
      <c r="A92" t="str">
        <f>CNAE_CBO_SEXO!B93</f>
        <v>SERVENTE DE OBRAS</v>
      </c>
      <c r="B92">
        <f>CNAE_CBO_SEXO!C93</f>
        <v>6</v>
      </c>
      <c r="C92">
        <f>CNAE_CBO_SEXO!E93</f>
        <v>0</v>
      </c>
      <c r="D92">
        <f>CNAE_CBO_SEXO!G93</f>
        <v>6</v>
      </c>
      <c r="E92" s="72">
        <f t="shared" si="3"/>
        <v>0.86330935251798557</v>
      </c>
      <c r="G92" t="s">
        <v>4861</v>
      </c>
      <c r="H92">
        <v>3</v>
      </c>
      <c r="I92" s="72">
        <v>1.2244897959183674</v>
      </c>
      <c r="K92" t="s">
        <v>4846</v>
      </c>
      <c r="L92">
        <v>3</v>
      </c>
      <c r="M92" s="72">
        <v>0.66666666666666663</v>
      </c>
    </row>
    <row r="93" spans="1:13">
      <c r="A93" t="str">
        <f>CNAE_CBO_SEXO!B94</f>
        <v>FARMACEUTICO</v>
      </c>
      <c r="B93">
        <f>CNAE_CBO_SEXO!C94</f>
        <v>1</v>
      </c>
      <c r="C93">
        <f>CNAE_CBO_SEXO!E94</f>
        <v>4</v>
      </c>
      <c r="D93">
        <f>CNAE_CBO_SEXO!G94</f>
        <v>5</v>
      </c>
      <c r="E93" s="72">
        <f t="shared" si="3"/>
        <v>0.71942446043165464</v>
      </c>
      <c r="G93" t="s">
        <v>4862</v>
      </c>
      <c r="H93">
        <v>3</v>
      </c>
      <c r="I93" s="72">
        <v>1.2244897959183674</v>
      </c>
      <c r="K93" t="s">
        <v>4853</v>
      </c>
      <c r="L93">
        <v>3</v>
      </c>
      <c r="M93" s="72">
        <v>0.66666666666666663</v>
      </c>
    </row>
    <row r="94" spans="1:13">
      <c r="A94" t="str">
        <f>CNAE_CBO_SEXO!B95</f>
        <v>ACOUGUEIRO</v>
      </c>
      <c r="B94">
        <f>CNAE_CBO_SEXO!C95</f>
        <v>5</v>
      </c>
      <c r="C94">
        <f>CNAE_CBO_SEXO!E95</f>
        <v>0</v>
      </c>
      <c r="D94">
        <f>CNAE_CBO_SEXO!G95</f>
        <v>5</v>
      </c>
      <c r="E94" s="72">
        <f t="shared" si="3"/>
        <v>0.71942446043165464</v>
      </c>
      <c r="G94" t="s">
        <v>4863</v>
      </c>
      <c r="H94">
        <v>3</v>
      </c>
      <c r="I94" s="72">
        <v>1.2244897959183674</v>
      </c>
      <c r="K94" t="s">
        <v>4887</v>
      </c>
      <c r="L94">
        <v>3</v>
      </c>
      <c r="M94" s="72">
        <v>0.66666666666666663</v>
      </c>
    </row>
    <row r="95" spans="1:13">
      <c r="A95" t="str">
        <f>CNAE_CBO_SEXO!B96</f>
        <v>COZINHEIRO GERAL</v>
      </c>
      <c r="B95">
        <f>CNAE_CBO_SEXO!C96</f>
        <v>0</v>
      </c>
      <c r="C95">
        <f>CNAE_CBO_SEXO!E96</f>
        <v>4</v>
      </c>
      <c r="D95">
        <f>CNAE_CBO_SEXO!G96</f>
        <v>4</v>
      </c>
      <c r="E95" s="72">
        <f t="shared" si="3"/>
        <v>0.57553956834532372</v>
      </c>
      <c r="G95" t="s">
        <v>4864</v>
      </c>
      <c r="H95">
        <v>3</v>
      </c>
      <c r="I95" s="72">
        <v>1.2244897959183674</v>
      </c>
      <c r="K95" t="s">
        <v>4888</v>
      </c>
      <c r="L95">
        <v>3</v>
      </c>
      <c r="M95" s="72">
        <v>0.66666666666666663</v>
      </c>
    </row>
    <row r="96" spans="1:13">
      <c r="A96" t="str">
        <f>CNAE_CBO_SEXO!B97</f>
        <v>BABA</v>
      </c>
      <c r="B96">
        <f>CNAE_CBO_SEXO!C97</f>
        <v>0</v>
      </c>
      <c r="C96">
        <f>CNAE_CBO_SEXO!E97</f>
        <v>4</v>
      </c>
      <c r="D96">
        <f>CNAE_CBO_SEXO!G97</f>
        <v>4</v>
      </c>
      <c r="E96" s="72">
        <f t="shared" si="3"/>
        <v>0.57553956834532372</v>
      </c>
      <c r="G96" t="s">
        <v>4865</v>
      </c>
      <c r="H96">
        <v>3</v>
      </c>
      <c r="I96" s="72">
        <v>1.2244897959183674</v>
      </c>
      <c r="K96" t="s">
        <v>4946</v>
      </c>
      <c r="L96">
        <v>3</v>
      </c>
      <c r="M96" s="72">
        <v>0.66666666666666663</v>
      </c>
    </row>
    <row r="97" spans="1:13">
      <c r="A97" t="str">
        <f>CNAE_CBO_SEXO!B98</f>
        <v>CUIDADOR DE IDOSOS</v>
      </c>
      <c r="B97">
        <f>CNAE_CBO_SEXO!C98</f>
        <v>0</v>
      </c>
      <c r="C97">
        <f>CNAE_CBO_SEXO!E98</f>
        <v>4</v>
      </c>
      <c r="D97">
        <f>CNAE_CBO_SEXO!G98</f>
        <v>4</v>
      </c>
      <c r="E97" s="72">
        <f t="shared" si="3"/>
        <v>0.57553956834532372</v>
      </c>
      <c r="G97" t="s">
        <v>4866</v>
      </c>
      <c r="H97">
        <v>2</v>
      </c>
      <c r="I97" s="72">
        <v>0.81632653061224492</v>
      </c>
      <c r="K97" t="s">
        <v>4947</v>
      </c>
      <c r="L97">
        <v>3</v>
      </c>
      <c r="M97" s="72">
        <v>0.66666666666666663</v>
      </c>
    </row>
    <row r="98" spans="1:13">
      <c r="A98" t="str">
        <f>CNAE_CBO_SEXO!B99</f>
        <v>ATENDENTE COMERCIAL (AGENCIA POSTAL)</v>
      </c>
      <c r="B98">
        <f>CNAE_CBO_SEXO!C99</f>
        <v>1</v>
      </c>
      <c r="C98">
        <f>CNAE_CBO_SEXO!E99</f>
        <v>3</v>
      </c>
      <c r="D98">
        <f>CNAE_CBO_SEXO!G99</f>
        <v>4</v>
      </c>
      <c r="E98" s="72">
        <f t="shared" si="3"/>
        <v>0.57553956834532372</v>
      </c>
      <c r="G98" t="s">
        <v>4867</v>
      </c>
      <c r="H98">
        <v>2</v>
      </c>
      <c r="I98" s="72">
        <v>0.81632653061224492</v>
      </c>
      <c r="K98" t="s">
        <v>4948</v>
      </c>
      <c r="L98">
        <v>3</v>
      </c>
      <c r="M98" s="72">
        <v>0.66666666666666663</v>
      </c>
    </row>
    <row r="99" spans="1:13">
      <c r="A99" t="str">
        <f>CNAE_CBO_SEXO!B100</f>
        <v>COPEIRO DE HOSPITAL</v>
      </c>
      <c r="B99">
        <f>CNAE_CBO_SEXO!C100</f>
        <v>1</v>
      </c>
      <c r="C99">
        <f>CNAE_CBO_SEXO!E100</f>
        <v>3</v>
      </c>
      <c r="D99">
        <f>CNAE_CBO_SEXO!G100</f>
        <v>4</v>
      </c>
      <c r="E99" s="72">
        <f t="shared" si="3"/>
        <v>0.57553956834532372</v>
      </c>
      <c r="G99" t="s">
        <v>4868</v>
      </c>
      <c r="H99">
        <v>2</v>
      </c>
      <c r="I99" s="72">
        <v>0.81632653061224492</v>
      </c>
      <c r="K99" t="s">
        <v>4949</v>
      </c>
      <c r="L99">
        <v>3</v>
      </c>
      <c r="M99" s="72">
        <v>0.66666666666666663</v>
      </c>
    </row>
    <row r="100" spans="1:13">
      <c r="A100" t="str">
        <f>CNAE_CBO_SEXO!B101</f>
        <v>VENDEDOR DE COMERCIO VAREJISTA</v>
      </c>
      <c r="B100">
        <f>CNAE_CBO_SEXO!C101</f>
        <v>2</v>
      </c>
      <c r="C100">
        <f>CNAE_CBO_SEXO!E101</f>
        <v>2</v>
      </c>
      <c r="D100">
        <f>CNAE_CBO_SEXO!G101</f>
        <v>4</v>
      </c>
      <c r="E100" s="72">
        <f t="shared" si="3"/>
        <v>0.57553956834532372</v>
      </c>
      <c r="G100" t="s">
        <v>4869</v>
      </c>
      <c r="H100">
        <v>2</v>
      </c>
      <c r="I100" s="72">
        <v>0.81632653061224492</v>
      </c>
      <c r="K100" t="s">
        <v>4848</v>
      </c>
      <c r="L100">
        <v>2</v>
      </c>
      <c r="M100" s="72">
        <v>0.44444444444444442</v>
      </c>
    </row>
    <row r="101" spans="1:13">
      <c r="A101" t="str">
        <f>CNAE_CBO_SEXO!B102</f>
        <v>COMERCIANTE VAREJISTA</v>
      </c>
      <c r="B101">
        <f>CNAE_CBO_SEXO!C102</f>
        <v>3</v>
      </c>
      <c r="C101">
        <f>CNAE_CBO_SEXO!E102</f>
        <v>1</v>
      </c>
      <c r="D101">
        <f>CNAE_CBO_SEXO!G102</f>
        <v>4</v>
      </c>
      <c r="E101" s="72">
        <f t="shared" si="3"/>
        <v>0.57553956834532372</v>
      </c>
      <c r="G101" t="s">
        <v>4870</v>
      </c>
      <c r="H101">
        <v>2</v>
      </c>
      <c r="I101" s="72">
        <v>0.81632653061224492</v>
      </c>
      <c r="K101" t="s">
        <v>4867</v>
      </c>
      <c r="L101">
        <v>2</v>
      </c>
      <c r="M101" s="72">
        <v>0.44444444444444442</v>
      </c>
    </row>
    <row r="102" spans="1:13">
      <c r="A102" t="str">
        <f>CNAE_CBO_SEXO!B103</f>
        <v>TECNICO EM RADIOLOGIA E IMAGENOLOGIA</v>
      </c>
      <c r="B102">
        <f>CNAE_CBO_SEXO!C103</f>
        <v>3</v>
      </c>
      <c r="C102">
        <f>CNAE_CBO_SEXO!E103</f>
        <v>1</v>
      </c>
      <c r="D102">
        <f>CNAE_CBO_SEXO!G103</f>
        <v>4</v>
      </c>
      <c r="E102" s="72">
        <f t="shared" si="3"/>
        <v>0.57553956834532372</v>
      </c>
      <c r="G102" t="s">
        <v>4871</v>
      </c>
      <c r="H102">
        <v>2</v>
      </c>
      <c r="I102" s="72">
        <v>0.81632653061224492</v>
      </c>
      <c r="K102" t="s">
        <v>4889</v>
      </c>
      <c r="L102">
        <v>2</v>
      </c>
      <c r="M102" s="72">
        <v>0.44444444444444442</v>
      </c>
    </row>
    <row r="103" spans="1:13">
      <c r="A103" t="str">
        <f>CNAE_CBO_SEXO!B104</f>
        <v>AUXILIAR DE CONTABILIDADE</v>
      </c>
      <c r="B103">
        <f>CNAE_CBO_SEXO!C104</f>
        <v>3</v>
      </c>
      <c r="C103">
        <f>CNAE_CBO_SEXO!E104</f>
        <v>1</v>
      </c>
      <c r="D103">
        <f>CNAE_CBO_SEXO!G104</f>
        <v>4</v>
      </c>
      <c r="E103" s="72">
        <f t="shared" si="3"/>
        <v>0.57553956834532372</v>
      </c>
      <c r="G103" t="s">
        <v>4872</v>
      </c>
      <c r="H103">
        <v>2</v>
      </c>
      <c r="I103" s="72">
        <v>0.81632653061224492</v>
      </c>
      <c r="K103" t="s">
        <v>4890</v>
      </c>
      <c r="L103">
        <v>2</v>
      </c>
      <c r="M103" s="72">
        <v>0.44444444444444442</v>
      </c>
    </row>
    <row r="104" spans="1:13">
      <c r="A104" t="str">
        <f>CNAE_CBO_SEXO!B105</f>
        <v>SOCORRISTA HABILITADO</v>
      </c>
      <c r="B104">
        <f>CNAE_CBO_SEXO!C105</f>
        <v>4</v>
      </c>
      <c r="C104">
        <f>CNAE_CBO_SEXO!E105</f>
        <v>0</v>
      </c>
      <c r="D104">
        <f>CNAE_CBO_SEXO!G105</f>
        <v>4</v>
      </c>
      <c r="E104" s="72">
        <f t="shared" si="3"/>
        <v>0.57553956834532372</v>
      </c>
      <c r="G104" t="s">
        <v>4873</v>
      </c>
      <c r="H104">
        <v>2</v>
      </c>
      <c r="I104" s="72">
        <v>0.81632653061224492</v>
      </c>
      <c r="K104" t="s">
        <v>4891</v>
      </c>
      <c r="L104">
        <v>2</v>
      </c>
      <c r="M104" s="72">
        <v>0.44444444444444442</v>
      </c>
    </row>
    <row r="105" spans="1:13">
      <c r="A105" t="str">
        <f>CNAE_CBO_SEXO!B106</f>
        <v>MONTADOR DE ESTRUTURAS METALICAS</v>
      </c>
      <c r="B105">
        <f>CNAE_CBO_SEXO!C106</f>
        <v>4</v>
      </c>
      <c r="C105">
        <f>CNAE_CBO_SEXO!E106</f>
        <v>0</v>
      </c>
      <c r="D105">
        <f>CNAE_CBO_SEXO!G106</f>
        <v>4</v>
      </c>
      <c r="E105" s="72">
        <f t="shared" ref="E105:E136" si="4">D105*100/695</f>
        <v>0.57553956834532372</v>
      </c>
      <c r="G105" t="s">
        <v>4874</v>
      </c>
      <c r="H105">
        <v>2</v>
      </c>
      <c r="I105" s="72">
        <v>0.81632653061224492</v>
      </c>
      <c r="K105" t="s">
        <v>4892</v>
      </c>
      <c r="L105">
        <v>2</v>
      </c>
      <c r="M105" s="72">
        <v>0.44444444444444442</v>
      </c>
    </row>
    <row r="106" spans="1:13">
      <c r="A106" t="str">
        <f>CNAE_CBO_SEXO!B107</f>
        <v>MOTORISTA DE CARRO DE PASSEIO</v>
      </c>
      <c r="B106">
        <f>CNAE_CBO_SEXO!C107</f>
        <v>4</v>
      </c>
      <c r="C106">
        <f>CNAE_CBO_SEXO!E107</f>
        <v>0</v>
      </c>
      <c r="D106">
        <f>CNAE_CBO_SEXO!G107</f>
        <v>4</v>
      </c>
      <c r="E106" s="72">
        <f t="shared" si="4"/>
        <v>0.57553956834532372</v>
      </c>
      <c r="G106" t="s">
        <v>4875</v>
      </c>
      <c r="H106">
        <v>2</v>
      </c>
      <c r="I106" s="72">
        <v>0.81632653061224492</v>
      </c>
      <c r="K106" t="s">
        <v>4950</v>
      </c>
      <c r="L106">
        <v>2</v>
      </c>
      <c r="M106" s="72">
        <v>0.44444444444444442</v>
      </c>
    </row>
    <row r="107" spans="1:13">
      <c r="A107" t="str">
        <f>CNAE_CBO_SEXO!B108</f>
        <v>MOTORISTA DE TAXI</v>
      </c>
      <c r="B107">
        <f>CNAE_CBO_SEXO!C108</f>
        <v>4</v>
      </c>
      <c r="C107">
        <f>CNAE_CBO_SEXO!E108</f>
        <v>0</v>
      </c>
      <c r="D107">
        <f>CNAE_CBO_SEXO!G108</f>
        <v>4</v>
      </c>
      <c r="E107" s="72">
        <f t="shared" si="4"/>
        <v>0.57553956834532372</v>
      </c>
      <c r="G107" t="s">
        <v>4876</v>
      </c>
      <c r="H107">
        <v>2</v>
      </c>
      <c r="I107" s="72">
        <v>0.81632653061224492</v>
      </c>
      <c r="K107" t="s">
        <v>4951</v>
      </c>
      <c r="L107">
        <v>2</v>
      </c>
      <c r="M107" s="72">
        <v>0.44444444444444442</v>
      </c>
    </row>
    <row r="108" spans="1:13">
      <c r="A108" t="str">
        <f>CNAE_CBO_SEXO!B109</f>
        <v>NUTRICIONISTA</v>
      </c>
      <c r="B108">
        <f>CNAE_CBO_SEXO!C109</f>
        <v>0</v>
      </c>
      <c r="C108">
        <f>CNAE_CBO_SEXO!E109</f>
        <v>3</v>
      </c>
      <c r="D108">
        <f>CNAE_CBO_SEXO!G109</f>
        <v>3</v>
      </c>
      <c r="E108" s="72">
        <f t="shared" si="4"/>
        <v>0.43165467625899279</v>
      </c>
      <c r="G108" t="s">
        <v>4877</v>
      </c>
      <c r="H108">
        <v>2</v>
      </c>
      <c r="I108" s="72">
        <v>0.81632653061224492</v>
      </c>
      <c r="K108" t="s">
        <v>4952</v>
      </c>
      <c r="L108">
        <v>2</v>
      </c>
      <c r="M108" s="72">
        <v>0.44444444444444442</v>
      </c>
    </row>
    <row r="109" spans="1:13">
      <c r="A109" t="str">
        <f>CNAE_CBO_SEXO!B110</f>
        <v>TECNICO EM PATOLOGIA CLINICA</v>
      </c>
      <c r="B109">
        <f>CNAE_CBO_SEXO!C110</f>
        <v>0</v>
      </c>
      <c r="C109">
        <f>CNAE_CBO_SEXO!E110</f>
        <v>3</v>
      </c>
      <c r="D109">
        <f>CNAE_CBO_SEXO!G110</f>
        <v>3</v>
      </c>
      <c r="E109" s="72">
        <f t="shared" si="4"/>
        <v>0.43165467625899279</v>
      </c>
      <c r="G109" t="s">
        <v>4878</v>
      </c>
      <c r="H109">
        <v>2</v>
      </c>
      <c r="I109" s="72">
        <v>0.81632653061224492</v>
      </c>
      <c r="K109" t="s">
        <v>4953</v>
      </c>
      <c r="L109">
        <v>2</v>
      </c>
      <c r="M109" s="72">
        <v>0.44444444444444442</v>
      </c>
    </row>
    <row r="110" spans="1:13">
      <c r="A110" t="str">
        <f>CNAE_CBO_SEXO!B111</f>
        <v>COLETOR DE RESIDUOS SOLIDOS DE SERVICOS DE SAUDE</v>
      </c>
      <c r="B110">
        <f>CNAE_CBO_SEXO!C111</f>
        <v>0</v>
      </c>
      <c r="C110">
        <f>CNAE_CBO_SEXO!E111</f>
        <v>3</v>
      </c>
      <c r="D110">
        <f>CNAE_CBO_SEXO!G111</f>
        <v>3</v>
      </c>
      <c r="E110" s="72">
        <f t="shared" si="4"/>
        <v>0.43165467625899279</v>
      </c>
      <c r="G110" t="s">
        <v>4879</v>
      </c>
      <c r="H110">
        <v>2</v>
      </c>
      <c r="I110" s="72">
        <v>0.81632653061224492</v>
      </c>
      <c r="K110" t="s">
        <v>4860</v>
      </c>
      <c r="L110">
        <v>1</v>
      </c>
      <c r="M110" s="72">
        <v>0.22222222222222221</v>
      </c>
    </row>
    <row r="111" spans="1:13">
      <c r="A111" t="str">
        <f>CNAE_CBO_SEXO!B112</f>
        <v>AUXILIAR DE LAVANDERIA</v>
      </c>
      <c r="B111">
        <f>CNAE_CBO_SEXO!C112</f>
        <v>0</v>
      </c>
      <c r="C111">
        <f>CNAE_CBO_SEXO!E112</f>
        <v>3</v>
      </c>
      <c r="D111">
        <f>CNAE_CBO_SEXO!G112</f>
        <v>3</v>
      </c>
      <c r="E111" s="72">
        <f t="shared" si="4"/>
        <v>0.43165467625899279</v>
      </c>
      <c r="G111" t="s">
        <v>4880</v>
      </c>
      <c r="H111">
        <v>2</v>
      </c>
      <c r="I111" s="72">
        <v>0.81632653061224492</v>
      </c>
      <c r="K111" t="s">
        <v>4861</v>
      </c>
      <c r="L111">
        <v>1</v>
      </c>
      <c r="M111" s="72">
        <v>0.22222222222222221</v>
      </c>
    </row>
    <row r="112" spans="1:13">
      <c r="A112" t="str">
        <f>CNAE_CBO_SEXO!B113</f>
        <v>MEDICO GINECOLOGISTA E OBSTETRA</v>
      </c>
      <c r="B112">
        <f>CNAE_CBO_SEXO!C113</f>
        <v>1</v>
      </c>
      <c r="C112">
        <f>CNAE_CBO_SEXO!E113</f>
        <v>2</v>
      </c>
      <c r="D112">
        <f>CNAE_CBO_SEXO!G113</f>
        <v>3</v>
      </c>
      <c r="E112" s="72">
        <f t="shared" si="4"/>
        <v>0.43165467625899279</v>
      </c>
      <c r="G112" t="s">
        <v>4881</v>
      </c>
      <c r="H112">
        <v>1</v>
      </c>
      <c r="I112" s="72">
        <v>0.40816326530612246</v>
      </c>
      <c r="K112" t="s">
        <v>4862</v>
      </c>
      <c r="L112">
        <v>1</v>
      </c>
      <c r="M112" s="72">
        <v>0.22222222222222221</v>
      </c>
    </row>
    <row r="113" spans="1:13">
      <c r="A113" t="str">
        <f>CNAE_CBO_SEXO!B114</f>
        <v>MEDICO PEDIATRA</v>
      </c>
      <c r="B113">
        <f>CNAE_CBO_SEXO!C114</f>
        <v>1</v>
      </c>
      <c r="C113">
        <f>CNAE_CBO_SEXO!E114</f>
        <v>2</v>
      </c>
      <c r="D113">
        <f>CNAE_CBO_SEXO!G114</f>
        <v>3</v>
      </c>
      <c r="E113" s="72">
        <f t="shared" si="4"/>
        <v>0.43165467625899279</v>
      </c>
      <c r="G113" t="s">
        <v>4882</v>
      </c>
      <c r="H113">
        <v>1</v>
      </c>
      <c r="I113" s="72">
        <v>0.40816326530612246</v>
      </c>
      <c r="K113" t="s">
        <v>4868</v>
      </c>
      <c r="L113">
        <v>1</v>
      </c>
      <c r="M113" s="72">
        <v>0.22222222222222221</v>
      </c>
    </row>
    <row r="114" spans="1:13">
      <c r="A114" t="str">
        <f>CNAE_CBO_SEXO!B115</f>
        <v>TECNICO EM SEGURANCA NO TRABALHO</v>
      </c>
      <c r="B114">
        <f>CNAE_CBO_SEXO!C115</f>
        <v>1</v>
      </c>
      <c r="C114">
        <f>CNAE_CBO_SEXO!E115</f>
        <v>2</v>
      </c>
      <c r="D114">
        <f>CNAE_CBO_SEXO!G115</f>
        <v>3</v>
      </c>
      <c r="E114" s="72">
        <f t="shared" si="4"/>
        <v>0.43165467625899279</v>
      </c>
      <c r="G114" t="s">
        <v>4883</v>
      </c>
      <c r="H114">
        <v>1</v>
      </c>
      <c r="I114" s="72">
        <v>0.40816326530612246</v>
      </c>
      <c r="K114" t="s">
        <v>4869</v>
      </c>
      <c r="L114">
        <v>1</v>
      </c>
      <c r="M114" s="72">
        <v>0.22222222222222221</v>
      </c>
    </row>
    <row r="115" spans="1:13">
      <c r="A115" t="str">
        <f>CNAE_CBO_SEXO!B116</f>
        <v>AUXILIAR NOS SERVICOS DE ALIMENTACAO</v>
      </c>
      <c r="B115">
        <f>CNAE_CBO_SEXO!C116</f>
        <v>1</v>
      </c>
      <c r="C115">
        <f>CNAE_CBO_SEXO!E116</f>
        <v>2</v>
      </c>
      <c r="D115">
        <f>CNAE_CBO_SEXO!G116</f>
        <v>3</v>
      </c>
      <c r="E115" s="72">
        <f t="shared" si="4"/>
        <v>0.43165467625899279</v>
      </c>
      <c r="G115" t="s">
        <v>4884</v>
      </c>
      <c r="H115">
        <v>1</v>
      </c>
      <c r="I115" s="72">
        <v>0.40816326530612246</v>
      </c>
      <c r="K115" t="s">
        <v>4893</v>
      </c>
      <c r="L115">
        <v>1</v>
      </c>
      <c r="M115" s="72">
        <v>0.22222222222222221</v>
      </c>
    </row>
    <row r="116" spans="1:13">
      <c r="A116" t="str">
        <f>CNAE_CBO_SEXO!B117</f>
        <v>MEDICO EM MEDICINA INTENSIVA</v>
      </c>
      <c r="B116">
        <f>CNAE_CBO_SEXO!C117</f>
        <v>2</v>
      </c>
      <c r="C116">
        <f>CNAE_CBO_SEXO!E117</f>
        <v>1</v>
      </c>
      <c r="D116">
        <f>CNAE_CBO_SEXO!G117</f>
        <v>3</v>
      </c>
      <c r="E116" s="72">
        <f t="shared" si="4"/>
        <v>0.43165467625899279</v>
      </c>
      <c r="G116" t="s">
        <v>4885</v>
      </c>
      <c r="H116">
        <v>1</v>
      </c>
      <c r="I116" s="72">
        <v>0.40816326530612246</v>
      </c>
      <c r="K116" t="s">
        <v>4894</v>
      </c>
      <c r="L116">
        <v>1</v>
      </c>
      <c r="M116" s="72">
        <v>0.22222222222222221</v>
      </c>
    </row>
    <row r="117" spans="1:13">
      <c r="A117" t="str">
        <f>CNAE_CBO_SEXO!B118</f>
        <v>ENFERMEIRO AUDITOR</v>
      </c>
      <c r="B117">
        <f>CNAE_CBO_SEXO!C118</f>
        <v>2</v>
      </c>
      <c r="C117">
        <f>CNAE_CBO_SEXO!E118</f>
        <v>1</v>
      </c>
      <c r="D117">
        <f>CNAE_CBO_SEXO!G118</f>
        <v>3</v>
      </c>
      <c r="E117" s="72">
        <f t="shared" si="4"/>
        <v>0.43165467625899279</v>
      </c>
      <c r="G117" t="s">
        <v>4886</v>
      </c>
      <c r="H117">
        <v>1</v>
      </c>
      <c r="I117" s="72">
        <v>0.40816326530612246</v>
      </c>
      <c r="K117" t="s">
        <v>4895</v>
      </c>
      <c r="L117">
        <v>1</v>
      </c>
      <c r="M117" s="72">
        <v>0.22222222222222221</v>
      </c>
    </row>
    <row r="118" spans="1:13">
      <c r="A118" t="str">
        <f>CNAE_CBO_SEXO!B119</f>
        <v>DIRETOR ADMINISTRATIVO</v>
      </c>
      <c r="B118">
        <f>CNAE_CBO_SEXO!C119</f>
        <v>3</v>
      </c>
      <c r="C118">
        <f>CNAE_CBO_SEXO!E119</f>
        <v>0</v>
      </c>
      <c r="D118">
        <f>CNAE_CBO_SEXO!G119</f>
        <v>3</v>
      </c>
      <c r="E118" s="72">
        <f t="shared" si="4"/>
        <v>0.43165467625899279</v>
      </c>
      <c r="G118" t="s">
        <v>4887</v>
      </c>
      <c r="H118">
        <v>1</v>
      </c>
      <c r="I118" s="72">
        <v>0.40816326530612246</v>
      </c>
      <c r="K118" t="s">
        <v>4896</v>
      </c>
      <c r="L118">
        <v>1</v>
      </c>
      <c r="M118" s="72">
        <v>0.22222222222222221</v>
      </c>
    </row>
    <row r="119" spans="1:13">
      <c r="A119" t="str">
        <f>CNAE_CBO_SEXO!B120</f>
        <v>PEDREIRO</v>
      </c>
      <c r="B119">
        <f>CNAE_CBO_SEXO!C120</f>
        <v>3</v>
      </c>
      <c r="C119">
        <f>CNAE_CBO_SEXO!E120</f>
        <v>0</v>
      </c>
      <c r="D119">
        <f>CNAE_CBO_SEXO!G120</f>
        <v>3</v>
      </c>
      <c r="E119" s="72">
        <f t="shared" si="4"/>
        <v>0.43165467625899279</v>
      </c>
      <c r="G119" t="s">
        <v>4888</v>
      </c>
      <c r="H119">
        <v>1</v>
      </c>
      <c r="I119" s="72">
        <v>0.40816326530612246</v>
      </c>
      <c r="K119" t="s">
        <v>4897</v>
      </c>
      <c r="L119">
        <v>1</v>
      </c>
      <c r="M119" s="72">
        <v>0.22222222222222221</v>
      </c>
    </row>
    <row r="120" spans="1:13">
      <c r="A120" t="str">
        <f>CNAE_CBO_SEXO!B121</f>
        <v>AJUDANTE DE MOTORISTA</v>
      </c>
      <c r="B120">
        <f>CNAE_CBO_SEXO!C121</f>
        <v>3</v>
      </c>
      <c r="C120">
        <f>CNAE_CBO_SEXO!E121</f>
        <v>0</v>
      </c>
      <c r="D120">
        <f>CNAE_CBO_SEXO!G121</f>
        <v>3</v>
      </c>
      <c r="E120" s="72">
        <f t="shared" si="4"/>
        <v>0.43165467625899279</v>
      </c>
      <c r="G120" t="s">
        <v>4889</v>
      </c>
      <c r="H120">
        <v>1</v>
      </c>
      <c r="I120" s="72">
        <v>0.40816326530612246</v>
      </c>
      <c r="K120" t="s">
        <v>4954</v>
      </c>
      <c r="L120">
        <v>1</v>
      </c>
      <c r="M120" s="72">
        <v>0.22222222222222221</v>
      </c>
    </row>
    <row r="121" spans="1:13">
      <c r="A121" t="str">
        <f>CNAE_CBO_SEXO!B122</f>
        <v>MEDICO OTORRINOLARINGOLOGISTA</v>
      </c>
      <c r="B121">
        <f>CNAE_CBO_SEXO!C122</f>
        <v>0</v>
      </c>
      <c r="C121">
        <f>CNAE_CBO_SEXO!E122</f>
        <v>2</v>
      </c>
      <c r="D121">
        <f>CNAE_CBO_SEXO!G122</f>
        <v>2</v>
      </c>
      <c r="E121" s="72">
        <f t="shared" si="4"/>
        <v>0.28776978417266186</v>
      </c>
      <c r="G121" t="s">
        <v>4890</v>
      </c>
      <c r="H121">
        <v>1</v>
      </c>
      <c r="I121" s="72">
        <v>0.40816326530612246</v>
      </c>
      <c r="K121" t="s">
        <v>4955</v>
      </c>
      <c r="L121">
        <v>1</v>
      </c>
      <c r="M121" s="72">
        <v>0.22222222222222221</v>
      </c>
    </row>
    <row r="122" spans="1:13">
      <c r="A122" t="str">
        <f>CNAE_CBO_SEXO!B123</f>
        <v>ASSISTENTE SOCIAL</v>
      </c>
      <c r="B122">
        <f>CNAE_CBO_SEXO!C123</f>
        <v>0</v>
      </c>
      <c r="C122">
        <f>CNAE_CBO_SEXO!E123</f>
        <v>2</v>
      </c>
      <c r="D122">
        <f>CNAE_CBO_SEXO!G123</f>
        <v>2</v>
      </c>
      <c r="E122" s="72">
        <f t="shared" si="4"/>
        <v>0.28776978417266186</v>
      </c>
      <c r="G122" t="s">
        <v>4891</v>
      </c>
      <c r="H122">
        <v>1</v>
      </c>
      <c r="I122" s="72">
        <v>0.40816326530612246</v>
      </c>
      <c r="K122" t="s">
        <v>4956</v>
      </c>
      <c r="L122">
        <v>1</v>
      </c>
      <c r="M122" s="72">
        <v>0.22222222222222221</v>
      </c>
    </row>
    <row r="123" spans="1:13">
      <c r="A123" t="str">
        <f>CNAE_CBO_SEXO!B124</f>
        <v>AUXILIAR EM SAUDE BUCAL DA ESTRATEGIA DE SAUDE DA FAMILIA</v>
      </c>
      <c r="B123">
        <f>CNAE_CBO_SEXO!C124</f>
        <v>0</v>
      </c>
      <c r="C123">
        <f>CNAE_CBO_SEXO!E124</f>
        <v>2</v>
      </c>
      <c r="D123">
        <f>CNAE_CBO_SEXO!G124</f>
        <v>2</v>
      </c>
      <c r="E123" s="72">
        <f t="shared" si="4"/>
        <v>0.28776978417266186</v>
      </c>
      <c r="G123" t="s">
        <v>4892</v>
      </c>
      <c r="H123">
        <v>1</v>
      </c>
      <c r="I123" s="72">
        <v>0.40816326530612246</v>
      </c>
      <c r="K123" t="s">
        <v>4957</v>
      </c>
      <c r="L123">
        <v>1</v>
      </c>
      <c r="M123" s="72">
        <v>0.22222222222222221</v>
      </c>
    </row>
    <row r="124" spans="1:13">
      <c r="A124" t="str">
        <f>CNAE_CBO_SEXO!B125</f>
        <v>AUXILIAR DE FARMACIA DE MANIPULACAO</v>
      </c>
      <c r="B124">
        <f>CNAE_CBO_SEXO!C125</f>
        <v>0</v>
      </c>
      <c r="C124">
        <f>CNAE_CBO_SEXO!E125</f>
        <v>2</v>
      </c>
      <c r="D124">
        <f>CNAE_CBO_SEXO!G125</f>
        <v>2</v>
      </c>
      <c r="E124" s="72">
        <f t="shared" si="4"/>
        <v>0.28776978417266186</v>
      </c>
      <c r="G124" t="s">
        <v>4893</v>
      </c>
      <c r="H124">
        <v>1</v>
      </c>
      <c r="I124" s="72">
        <v>0.40816326530612246</v>
      </c>
      <c r="K124" t="s">
        <v>4958</v>
      </c>
      <c r="L124">
        <v>1</v>
      </c>
      <c r="M124" s="72">
        <v>0.22222222222222221</v>
      </c>
    </row>
    <row r="125" spans="1:13">
      <c r="A125" t="str">
        <f>CNAE_CBO_SEXO!B126</f>
        <v>MEDICO PERITO</v>
      </c>
      <c r="B125">
        <f>CNAE_CBO_SEXO!C126</f>
        <v>1</v>
      </c>
      <c r="C125">
        <f>CNAE_CBO_SEXO!E126</f>
        <v>1</v>
      </c>
      <c r="D125">
        <f>CNAE_CBO_SEXO!G126</f>
        <v>2</v>
      </c>
      <c r="E125" s="72">
        <f t="shared" si="4"/>
        <v>0.28776978417266186</v>
      </c>
      <c r="G125" t="s">
        <v>4894</v>
      </c>
      <c r="H125">
        <v>1</v>
      </c>
      <c r="I125" s="72">
        <v>0.40816326530612246</v>
      </c>
      <c r="K125" t="s">
        <v>4959</v>
      </c>
      <c r="L125">
        <v>1</v>
      </c>
      <c r="M125" s="72">
        <v>0.22222222222222221</v>
      </c>
    </row>
    <row r="126" spans="1:13">
      <c r="A126" t="str">
        <f>CNAE_CBO_SEXO!B127</f>
        <v>AGENTE DE HIGIENE E SEGURANCA</v>
      </c>
      <c r="B126">
        <f>CNAE_CBO_SEXO!C127</f>
        <v>1</v>
      </c>
      <c r="C126">
        <f>CNAE_CBO_SEXO!E127</f>
        <v>1</v>
      </c>
      <c r="D126">
        <f>CNAE_CBO_SEXO!G127</f>
        <v>2</v>
      </c>
      <c r="E126" s="72">
        <f t="shared" si="4"/>
        <v>0.28776978417266186</v>
      </c>
      <c r="G126" t="s">
        <v>4895</v>
      </c>
      <c r="H126">
        <v>1</v>
      </c>
      <c r="I126" s="72">
        <v>0.40816326530612246</v>
      </c>
      <c r="K126" t="s">
        <v>4960</v>
      </c>
      <c r="L126">
        <v>1</v>
      </c>
      <c r="M126" s="72">
        <v>0.22222222222222221</v>
      </c>
    </row>
    <row r="127" spans="1:13">
      <c r="A127" t="str">
        <f>CNAE_CBO_SEXO!B128</f>
        <v>CONFERENTE DE CARGA E DESCARGA</v>
      </c>
      <c r="B127">
        <f>CNAE_CBO_SEXO!C128</f>
        <v>1</v>
      </c>
      <c r="C127">
        <f>CNAE_CBO_SEXO!E128</f>
        <v>1</v>
      </c>
      <c r="D127">
        <f>CNAE_CBO_SEXO!G128</f>
        <v>2</v>
      </c>
      <c r="E127" s="72">
        <f t="shared" si="4"/>
        <v>0.28776978417266186</v>
      </c>
      <c r="G127" t="s">
        <v>4896</v>
      </c>
      <c r="H127">
        <v>1</v>
      </c>
      <c r="I127" s="72">
        <v>0.40816326530612246</v>
      </c>
      <c r="K127" t="s">
        <v>4961</v>
      </c>
      <c r="L127">
        <v>1</v>
      </c>
      <c r="M127" s="72">
        <v>0.22222222222222221</v>
      </c>
    </row>
    <row r="128" spans="1:13">
      <c r="A128" t="str">
        <f>CNAE_CBO_SEXO!B129</f>
        <v>ATENDENTE DE FARMACIA - BALCONISTA</v>
      </c>
      <c r="B128">
        <f>CNAE_CBO_SEXO!C129</f>
        <v>1</v>
      </c>
      <c r="C128">
        <f>CNAE_CBO_SEXO!E129</f>
        <v>1</v>
      </c>
      <c r="D128">
        <f>CNAE_CBO_SEXO!G129</f>
        <v>2</v>
      </c>
      <c r="E128" s="72">
        <f t="shared" si="4"/>
        <v>0.28776978417266186</v>
      </c>
      <c r="G128" t="s">
        <v>4897</v>
      </c>
      <c r="H128">
        <v>1</v>
      </c>
      <c r="I128" s="72">
        <v>0.40816326530612246</v>
      </c>
      <c r="K128" t="s">
        <v>4962</v>
      </c>
      <c r="L128">
        <v>1</v>
      </c>
      <c r="M128" s="72">
        <v>0.22222222222222221</v>
      </c>
    </row>
    <row r="129" spans="1:13">
      <c r="A129" t="str">
        <f>CNAE_CBO_SEXO!B130</f>
        <v>ESTUDANTE</v>
      </c>
      <c r="B129">
        <f>CNAE_CBO_SEXO!C130</f>
        <v>1</v>
      </c>
      <c r="C129">
        <f>CNAE_CBO_SEXO!E130</f>
        <v>1</v>
      </c>
      <c r="D129">
        <f>CNAE_CBO_SEXO!G130</f>
        <v>2</v>
      </c>
      <c r="E129" s="72">
        <f t="shared" si="4"/>
        <v>0.28776978417266186</v>
      </c>
      <c r="G129" t="s">
        <v>4898</v>
      </c>
      <c r="H129">
        <v>1</v>
      </c>
      <c r="I129" s="72">
        <v>0.40816326530612246</v>
      </c>
      <c r="K129" t="s">
        <v>4963</v>
      </c>
      <c r="L129">
        <v>1</v>
      </c>
      <c r="M129" s="72">
        <v>0.22222222222222221</v>
      </c>
    </row>
    <row r="130" spans="1:13">
      <c r="A130" t="str">
        <f>CNAE_CBO_SEXO!B131</f>
        <v>SOLDADO DA POLICIA MILITAR</v>
      </c>
      <c r="B130">
        <f>CNAE_CBO_SEXO!C131</f>
        <v>2</v>
      </c>
      <c r="C130">
        <f>CNAE_CBO_SEXO!E131</f>
        <v>0</v>
      </c>
      <c r="D130">
        <f>CNAE_CBO_SEXO!G131</f>
        <v>2</v>
      </c>
      <c r="E130" s="72">
        <f t="shared" si="4"/>
        <v>0.28776978417266186</v>
      </c>
      <c r="G130" t="s">
        <v>4899</v>
      </c>
      <c r="H130">
        <v>1</v>
      </c>
      <c r="I130" s="72">
        <v>0.40816326530612246</v>
      </c>
      <c r="K130" t="s">
        <v>4964</v>
      </c>
      <c r="L130">
        <v>1</v>
      </c>
      <c r="M130" s="72">
        <v>0.22222222222222221</v>
      </c>
    </row>
    <row r="131" spans="1:13">
      <c r="A131" t="str">
        <f>CNAE_CBO_SEXO!B132</f>
        <v>COMERCIANTE ATACADISTA</v>
      </c>
      <c r="B131">
        <f>CNAE_CBO_SEXO!C132</f>
        <v>2</v>
      </c>
      <c r="C131">
        <f>CNAE_CBO_SEXO!E132</f>
        <v>0</v>
      </c>
      <c r="D131">
        <f>CNAE_CBO_SEXO!G132</f>
        <v>2</v>
      </c>
      <c r="E131" s="72">
        <f t="shared" si="4"/>
        <v>0.28776978417266186</v>
      </c>
      <c r="G131" t="s">
        <v>4900</v>
      </c>
      <c r="H131">
        <v>1</v>
      </c>
      <c r="I131" s="72">
        <v>0.40816326530612246</v>
      </c>
      <c r="K131" t="s">
        <v>4965</v>
      </c>
      <c r="L131">
        <v>1</v>
      </c>
      <c r="M131" s="72">
        <v>0.22222222222222221</v>
      </c>
    </row>
    <row r="132" spans="1:13">
      <c r="A132" t="str">
        <f>CNAE_CBO_SEXO!B133</f>
        <v>ENGENHEIRO CIVIL</v>
      </c>
      <c r="B132">
        <f>CNAE_CBO_SEXO!C133</f>
        <v>2</v>
      </c>
      <c r="C132">
        <f>CNAE_CBO_SEXO!E133</f>
        <v>0</v>
      </c>
      <c r="D132">
        <f>CNAE_CBO_SEXO!G133</f>
        <v>2</v>
      </c>
      <c r="E132" s="72">
        <f t="shared" si="4"/>
        <v>0.28776978417266186</v>
      </c>
      <c r="G132" t="s">
        <v>4901</v>
      </c>
      <c r="H132">
        <v>1</v>
      </c>
      <c r="I132" s="72">
        <v>0.40816326530612246</v>
      </c>
      <c r="K132" t="s">
        <v>4966</v>
      </c>
      <c r="L132">
        <v>1</v>
      </c>
      <c r="M132" s="72">
        <v>0.22222222222222221</v>
      </c>
    </row>
    <row r="133" spans="1:13">
      <c r="A133" t="str">
        <f>CNAE_CBO_SEXO!B134</f>
        <v>CIRURGIAO DENTISTA - CLINICO GERAL</v>
      </c>
      <c r="B133">
        <f>CNAE_CBO_SEXO!C134</f>
        <v>2</v>
      </c>
      <c r="C133">
        <f>CNAE_CBO_SEXO!E134</f>
        <v>0</v>
      </c>
      <c r="D133">
        <f>CNAE_CBO_SEXO!G134</f>
        <v>2</v>
      </c>
      <c r="E133" s="72">
        <f t="shared" si="4"/>
        <v>0.28776978417266186</v>
      </c>
      <c r="G133" t="s">
        <v>4902</v>
      </c>
      <c r="H133">
        <v>1</v>
      </c>
      <c r="I133" s="72">
        <v>0.40816326530612246</v>
      </c>
      <c r="K133" t="s">
        <v>4967</v>
      </c>
      <c r="L133">
        <v>1</v>
      </c>
      <c r="M133" s="72">
        <v>0.22222222222222221</v>
      </c>
    </row>
    <row r="134" spans="1:13">
      <c r="A134" t="str">
        <f>CNAE_CBO_SEXO!B135</f>
        <v>CIRURGIAO DENTISTA - DENTISTICA</v>
      </c>
      <c r="B134">
        <f>CNAE_CBO_SEXO!C135</f>
        <v>2</v>
      </c>
      <c r="C134">
        <f>CNAE_CBO_SEXO!E135</f>
        <v>0</v>
      </c>
      <c r="D134">
        <f>CNAE_CBO_SEXO!G135</f>
        <v>2</v>
      </c>
      <c r="E134" s="72">
        <f t="shared" si="4"/>
        <v>0.28776978417266186</v>
      </c>
      <c r="G134" t="s">
        <v>4903</v>
      </c>
      <c r="H134">
        <v>1</v>
      </c>
      <c r="I134" s="72">
        <v>0.40816326530612246</v>
      </c>
      <c r="K134" t="s">
        <v>4968</v>
      </c>
      <c r="L134">
        <v>1</v>
      </c>
      <c r="M134" s="72">
        <v>0.22222222222222221</v>
      </c>
    </row>
    <row r="135" spans="1:13">
      <c r="A135" t="str">
        <f>CNAE_CBO_SEXO!B136</f>
        <v>AUXILIAR DE PESSOAL</v>
      </c>
      <c r="B135">
        <f>CNAE_CBO_SEXO!C136</f>
        <v>2</v>
      </c>
      <c r="C135">
        <f>CNAE_CBO_SEXO!E136</f>
        <v>0</v>
      </c>
      <c r="D135">
        <f>CNAE_CBO_SEXO!G136</f>
        <v>2</v>
      </c>
      <c r="E135" s="72">
        <f t="shared" si="4"/>
        <v>0.28776978417266186</v>
      </c>
      <c r="G135" t="s">
        <v>4904</v>
      </c>
      <c r="H135">
        <v>1</v>
      </c>
      <c r="I135" s="72">
        <v>0.40816326530612246</v>
      </c>
      <c r="K135" t="s">
        <v>4969</v>
      </c>
      <c r="L135">
        <v>1</v>
      </c>
      <c r="M135" s="72">
        <v>0.22222222222222221</v>
      </c>
    </row>
    <row r="136" spans="1:13">
      <c r="A136" t="str">
        <f>CNAE_CBO_SEXO!B137</f>
        <v>GUARDA-CIVIL MUNICIPAL</v>
      </c>
      <c r="B136">
        <f>CNAE_CBO_SEXO!C137</f>
        <v>2</v>
      </c>
      <c r="C136">
        <f>CNAE_CBO_SEXO!E137</f>
        <v>0</v>
      </c>
      <c r="D136">
        <f>CNAE_CBO_SEXO!G137</f>
        <v>2</v>
      </c>
      <c r="E136" s="72">
        <f t="shared" si="4"/>
        <v>0.28776978417266186</v>
      </c>
      <c r="G136" t="s">
        <v>4905</v>
      </c>
      <c r="H136">
        <v>1</v>
      </c>
      <c r="I136" s="72">
        <v>0.40816326530612246</v>
      </c>
      <c r="K136" t="s">
        <v>4970</v>
      </c>
      <c r="L136">
        <v>1</v>
      </c>
      <c r="M136" s="72">
        <v>0.22222222222222221</v>
      </c>
    </row>
    <row r="137" spans="1:13">
      <c r="A137" t="str">
        <f>CNAE_CBO_SEXO!B138</f>
        <v>AGENTE DE SEGURANCA</v>
      </c>
      <c r="B137">
        <f>CNAE_CBO_SEXO!C138</f>
        <v>2</v>
      </c>
      <c r="C137">
        <f>CNAE_CBO_SEXO!E138</f>
        <v>0</v>
      </c>
      <c r="D137">
        <f>CNAE_CBO_SEXO!G138</f>
        <v>2</v>
      </c>
      <c r="E137" s="72">
        <f t="shared" ref="E137:E168" si="5">D137*100/695</f>
        <v>0.28776978417266186</v>
      </c>
      <c r="G137" t="s">
        <v>4906</v>
      </c>
      <c r="H137">
        <v>1</v>
      </c>
      <c r="I137" s="72">
        <v>0.40816326530612246</v>
      </c>
      <c r="K137" t="s">
        <v>4971</v>
      </c>
      <c r="L137">
        <v>1</v>
      </c>
      <c r="M137" s="72">
        <v>0.22222222222222221</v>
      </c>
    </row>
    <row r="138" spans="1:13">
      <c r="A138" t="str">
        <f>CNAE_CBO_SEXO!B139</f>
        <v>VIGIA</v>
      </c>
      <c r="B138">
        <f>CNAE_CBO_SEXO!C139</f>
        <v>2</v>
      </c>
      <c r="C138">
        <f>CNAE_CBO_SEXO!E139</f>
        <v>0</v>
      </c>
      <c r="D138">
        <f>CNAE_CBO_SEXO!G139</f>
        <v>2</v>
      </c>
      <c r="E138" s="72">
        <f t="shared" si="5"/>
        <v>0.28776978417266186</v>
      </c>
      <c r="G138" t="s">
        <v>4907</v>
      </c>
      <c r="H138">
        <v>1</v>
      </c>
      <c r="I138" s="72">
        <v>0.40816326530612246</v>
      </c>
      <c r="K138" t="s">
        <v>4972</v>
      </c>
      <c r="L138">
        <v>1</v>
      </c>
      <c r="M138" s="72">
        <v>0.22222222222222221</v>
      </c>
    </row>
    <row r="139" spans="1:13">
      <c r="A139" t="str">
        <f>CNAE_CBO_SEXO!B140</f>
        <v>OPERADOR DE MAQUINAS DE CONSTRUCAO CIVIL E MINERACAO</v>
      </c>
      <c r="B139">
        <f>CNAE_CBO_SEXO!C140</f>
        <v>2</v>
      </c>
      <c r="C139">
        <f>CNAE_CBO_SEXO!E140</f>
        <v>0</v>
      </c>
      <c r="D139">
        <f>CNAE_CBO_SEXO!G140</f>
        <v>2</v>
      </c>
      <c r="E139" s="72">
        <f t="shared" si="5"/>
        <v>0.28776978417266186</v>
      </c>
      <c r="G139" t="s">
        <v>4908</v>
      </c>
      <c r="H139">
        <v>1</v>
      </c>
      <c r="I139" s="72">
        <v>0.40816326530612246</v>
      </c>
      <c r="K139" t="s">
        <v>4973</v>
      </c>
      <c r="L139">
        <v>1</v>
      </c>
      <c r="M139" s="72">
        <v>0.22222222222222221</v>
      </c>
    </row>
    <row r="140" spans="1:13">
      <c r="A140" t="str">
        <f>CNAE_CBO_SEXO!B141</f>
        <v>OPERADOR DE GUINDASTE (FIXO)</v>
      </c>
      <c r="B140">
        <f>CNAE_CBO_SEXO!C141</f>
        <v>2</v>
      </c>
      <c r="C140">
        <f>CNAE_CBO_SEXO!E141</f>
        <v>0</v>
      </c>
      <c r="D140">
        <f>CNAE_CBO_SEXO!G141</f>
        <v>2</v>
      </c>
      <c r="E140" s="72">
        <f t="shared" si="5"/>
        <v>0.28776978417266186</v>
      </c>
      <c r="G140" t="s">
        <v>4909</v>
      </c>
      <c r="H140">
        <v>1</v>
      </c>
      <c r="I140" s="72">
        <v>0.40816326530612246</v>
      </c>
      <c r="K140" t="s">
        <v>4974</v>
      </c>
      <c r="L140">
        <v>1</v>
      </c>
      <c r="M140" s="72">
        <v>0.22222222222222221</v>
      </c>
    </row>
    <row r="141" spans="1:13">
      <c r="A141" t="str">
        <f>CNAE_CBO_SEXO!B142</f>
        <v>MEDICO DERMATOLOGISTA</v>
      </c>
      <c r="B141">
        <f>CNAE_CBO_SEXO!C142</f>
        <v>0</v>
      </c>
      <c r="C141">
        <f>CNAE_CBO_SEXO!E142</f>
        <v>1</v>
      </c>
      <c r="D141">
        <f>CNAE_CBO_SEXO!G142</f>
        <v>1</v>
      </c>
      <c r="E141" s="72">
        <f t="shared" si="5"/>
        <v>0.14388489208633093</v>
      </c>
      <c r="G141" t="s">
        <v>4910</v>
      </c>
      <c r="H141">
        <v>1</v>
      </c>
      <c r="I141" s="72">
        <v>0.40816326530612246</v>
      </c>
      <c r="K141" t="s">
        <v>4975</v>
      </c>
      <c r="L141">
        <v>1</v>
      </c>
      <c r="M141" s="72">
        <v>0.22222222222222221</v>
      </c>
    </row>
    <row r="142" spans="1:13">
      <c r="A142" t="str">
        <f>CNAE_CBO_SEXO!B143</f>
        <v>MEDICO DO TRABALHO</v>
      </c>
      <c r="B142">
        <f>CNAE_CBO_SEXO!C143</f>
        <v>0</v>
      </c>
      <c r="C142">
        <f>CNAE_CBO_SEXO!E143</f>
        <v>1</v>
      </c>
      <c r="D142">
        <f>CNAE_CBO_SEXO!G143</f>
        <v>1</v>
      </c>
      <c r="E142" s="72">
        <f t="shared" si="5"/>
        <v>0.14388489208633093</v>
      </c>
      <c r="G142" t="s">
        <v>4911</v>
      </c>
      <c r="H142">
        <v>1</v>
      </c>
      <c r="I142" s="72">
        <v>0.40816326530612246</v>
      </c>
      <c r="K142" t="s">
        <v>4976</v>
      </c>
      <c r="L142">
        <v>1</v>
      </c>
      <c r="M142" s="72">
        <v>0.22222222222222221</v>
      </c>
    </row>
    <row r="143" spans="1:13">
      <c r="A143" t="str">
        <f>CNAE_CBO_SEXO!B144</f>
        <v>MEDICO NEFROLOGISTA</v>
      </c>
      <c r="B143">
        <f>CNAE_CBO_SEXO!C144</f>
        <v>0</v>
      </c>
      <c r="C143">
        <f>CNAE_CBO_SEXO!E144</f>
        <v>1</v>
      </c>
      <c r="D143">
        <f>CNAE_CBO_SEXO!G144</f>
        <v>1</v>
      </c>
      <c r="E143" s="72">
        <f t="shared" si="5"/>
        <v>0.14388489208633093</v>
      </c>
      <c r="G143" t="s">
        <v>4912</v>
      </c>
      <c r="H143">
        <v>1</v>
      </c>
      <c r="I143" s="72">
        <v>0.40816326530612246</v>
      </c>
      <c r="K143" t="s">
        <v>4977</v>
      </c>
      <c r="L143">
        <v>1</v>
      </c>
      <c r="M143" s="72">
        <v>0.22222222222222221</v>
      </c>
    </row>
    <row r="144" spans="1:13">
      <c r="A144" t="str">
        <f>CNAE_CBO_SEXO!B145</f>
        <v>MEDICO PNEUMOLOGISTA</v>
      </c>
      <c r="B144">
        <f>CNAE_CBO_SEXO!C145</f>
        <v>0</v>
      </c>
      <c r="C144">
        <f>CNAE_CBO_SEXO!E145</f>
        <v>1</v>
      </c>
      <c r="D144">
        <f>CNAE_CBO_SEXO!G145</f>
        <v>1</v>
      </c>
      <c r="E144" s="72">
        <f t="shared" si="5"/>
        <v>0.14388489208633093</v>
      </c>
      <c r="G144" t="s">
        <v>4913</v>
      </c>
      <c r="H144">
        <v>1</v>
      </c>
      <c r="I144" s="72">
        <v>0.40816326530612246</v>
      </c>
      <c r="K144" t="s">
        <v>4978</v>
      </c>
      <c r="L144">
        <v>1</v>
      </c>
      <c r="M144" s="72">
        <v>0.22222222222222221</v>
      </c>
    </row>
    <row r="145" spans="1:13">
      <c r="A145" t="str">
        <f>CNAE_CBO_SEXO!B146</f>
        <v>MEDICO SANITARISTA</v>
      </c>
      <c r="B145">
        <f>CNAE_CBO_SEXO!C146</f>
        <v>0</v>
      </c>
      <c r="C145">
        <f>CNAE_CBO_SEXO!E146</f>
        <v>1</v>
      </c>
      <c r="D145">
        <f>CNAE_CBO_SEXO!G146</f>
        <v>1</v>
      </c>
      <c r="E145" s="72">
        <f t="shared" si="5"/>
        <v>0.14388489208633093</v>
      </c>
      <c r="G145" t="s">
        <v>4914</v>
      </c>
      <c r="H145">
        <v>1</v>
      </c>
      <c r="I145" s="72">
        <v>0.40816326530612246</v>
      </c>
      <c r="K145" t="s">
        <v>4979</v>
      </c>
      <c r="L145">
        <v>1</v>
      </c>
      <c r="M145" s="72">
        <v>0.22222222222222221</v>
      </c>
    </row>
    <row r="146" spans="1:13">
      <c r="A146" t="str">
        <f>CNAE_CBO_SEXO!B147</f>
        <v>CIRURGIAO DENTISTA - ENDODONTISTA</v>
      </c>
      <c r="B146">
        <f>CNAE_CBO_SEXO!C147</f>
        <v>0</v>
      </c>
      <c r="C146">
        <f>CNAE_CBO_SEXO!E147</f>
        <v>1</v>
      </c>
      <c r="D146">
        <f>CNAE_CBO_SEXO!G147</f>
        <v>1</v>
      </c>
      <c r="E146" s="72">
        <f t="shared" si="5"/>
        <v>0.14388489208633093</v>
      </c>
      <c r="G146" t="s">
        <v>4915</v>
      </c>
      <c r="H146">
        <v>1</v>
      </c>
      <c r="I146" s="72">
        <v>0.40816326530612246</v>
      </c>
      <c r="K146" t="s">
        <v>4980</v>
      </c>
      <c r="L146">
        <v>1</v>
      </c>
      <c r="M146" s="72">
        <v>0.22222222222222221</v>
      </c>
    </row>
    <row r="147" spans="1:13">
      <c r="A147" t="str">
        <f>CNAE_CBO_SEXO!B148</f>
        <v>CIRURGIAO-DENTISTA DA ESTRATEGIA DE SAUDE DA FAMILIA</v>
      </c>
      <c r="B147">
        <f>CNAE_CBO_SEXO!C148</f>
        <v>0</v>
      </c>
      <c r="C147">
        <f>CNAE_CBO_SEXO!E148</f>
        <v>1</v>
      </c>
      <c r="D147">
        <f>CNAE_CBO_SEXO!G148</f>
        <v>1</v>
      </c>
      <c r="E147" s="72">
        <f t="shared" si="5"/>
        <v>0.14388489208633093</v>
      </c>
      <c r="G147" t="s">
        <v>4916</v>
      </c>
      <c r="H147">
        <v>1</v>
      </c>
      <c r="I147" s="72">
        <v>0.40816326530612246</v>
      </c>
      <c r="K147" t="s">
        <v>4981</v>
      </c>
      <c r="L147">
        <v>1</v>
      </c>
      <c r="M147" s="72">
        <v>0.22222222222222221</v>
      </c>
    </row>
    <row r="148" spans="1:13">
      <c r="A148" t="str">
        <f>CNAE_CBO_SEXO!B149</f>
        <v>CIRURGIAO DENTISTA DE SAUDE DA FAMILIA</v>
      </c>
      <c r="B148">
        <f>CNAE_CBO_SEXO!C149</f>
        <v>0</v>
      </c>
      <c r="C148">
        <f>CNAE_CBO_SEXO!E149</f>
        <v>1</v>
      </c>
      <c r="D148">
        <f>CNAE_CBO_SEXO!G149</f>
        <v>1</v>
      </c>
      <c r="E148" s="72">
        <f t="shared" si="5"/>
        <v>0.14388489208633093</v>
      </c>
      <c r="G148" t="s">
        <v>4917</v>
      </c>
      <c r="H148">
        <v>1</v>
      </c>
      <c r="I148" s="72">
        <v>0.40816326530612246</v>
      </c>
      <c r="K148" t="s">
        <v>4982</v>
      </c>
      <c r="L148">
        <v>1</v>
      </c>
      <c r="M148" s="72">
        <v>0.22222222222222221</v>
      </c>
    </row>
    <row r="149" spans="1:13">
      <c r="A149" t="str">
        <f>CNAE_CBO_SEXO!B150</f>
        <v>TERAPEUTA OCUPACIONAL</v>
      </c>
      <c r="B149">
        <f>CNAE_CBO_SEXO!C150</f>
        <v>0</v>
      </c>
      <c r="C149">
        <f>CNAE_CBO_SEXO!E150</f>
        <v>1</v>
      </c>
      <c r="D149">
        <f>CNAE_CBO_SEXO!G150</f>
        <v>1</v>
      </c>
      <c r="E149" s="72">
        <f t="shared" si="5"/>
        <v>0.14388489208633093</v>
      </c>
      <c r="G149" t="s">
        <v>4918</v>
      </c>
      <c r="H149">
        <v>1</v>
      </c>
      <c r="I149" s="72">
        <v>0.40816326530612246</v>
      </c>
      <c r="K149" t="s">
        <v>4983</v>
      </c>
      <c r="L149">
        <v>1</v>
      </c>
      <c r="M149" s="72">
        <v>0.22222222222222221</v>
      </c>
    </row>
    <row r="150" spans="1:13">
      <c r="A150" t="str">
        <f>CNAE_CBO_SEXO!B151</f>
        <v>PSICOLOGO CLINICO</v>
      </c>
      <c r="B150">
        <f>CNAE_CBO_SEXO!C151</f>
        <v>0</v>
      </c>
      <c r="C150">
        <f>CNAE_CBO_SEXO!E151</f>
        <v>1</v>
      </c>
      <c r="D150">
        <f>CNAE_CBO_SEXO!G151</f>
        <v>1</v>
      </c>
      <c r="E150" s="72">
        <f t="shared" si="5"/>
        <v>0.14388489208633093</v>
      </c>
      <c r="G150" t="s">
        <v>4919</v>
      </c>
      <c r="H150">
        <v>1</v>
      </c>
      <c r="I150" s="72">
        <v>0.40816326530612246</v>
      </c>
      <c r="K150" t="s">
        <v>4984</v>
      </c>
      <c r="L150">
        <v>1</v>
      </c>
      <c r="M150" s="72">
        <v>0.22222222222222221</v>
      </c>
    </row>
    <row r="151" spans="1:13">
      <c r="A151" t="str">
        <f>CNAE_CBO_SEXO!B152</f>
        <v>PSICOLOGO DO TRABALHO</v>
      </c>
      <c r="B151">
        <f>CNAE_CBO_SEXO!C152</f>
        <v>0</v>
      </c>
      <c r="C151">
        <f>CNAE_CBO_SEXO!E152</f>
        <v>1</v>
      </c>
      <c r="D151">
        <f>CNAE_CBO_SEXO!G152</f>
        <v>1</v>
      </c>
      <c r="E151" s="72">
        <f t="shared" si="5"/>
        <v>0.14388489208633093</v>
      </c>
      <c r="G151" t="s">
        <v>4920</v>
      </c>
      <c r="H151">
        <v>1</v>
      </c>
      <c r="I151" s="72">
        <v>0.40816326530612246</v>
      </c>
      <c r="K151" t="s">
        <v>4985</v>
      </c>
      <c r="L151">
        <v>1</v>
      </c>
      <c r="M151" s="72">
        <v>0.22222222222222221</v>
      </c>
    </row>
    <row r="152" spans="1:13">
      <c r="A152" t="str">
        <f>CNAE_CBO_SEXO!B153</f>
        <v>SECRETARIA EXECUTIVA</v>
      </c>
      <c r="B152">
        <f>CNAE_CBO_SEXO!C153</f>
        <v>0</v>
      </c>
      <c r="C152">
        <f>CNAE_CBO_SEXO!E153</f>
        <v>1</v>
      </c>
      <c r="D152">
        <f>CNAE_CBO_SEXO!G153</f>
        <v>1</v>
      </c>
      <c r="E152" s="72">
        <f t="shared" si="5"/>
        <v>0.14388489208633093</v>
      </c>
      <c r="G152" t="s">
        <v>4921</v>
      </c>
      <c r="H152">
        <v>1</v>
      </c>
      <c r="I152" s="72">
        <v>0.40816326530612246</v>
      </c>
      <c r="K152" t="s">
        <v>4986</v>
      </c>
      <c r="L152">
        <v>1</v>
      </c>
      <c r="M152" s="72">
        <v>0.22222222222222221</v>
      </c>
    </row>
    <row r="153" spans="1:13">
      <c r="A153" t="str">
        <f>CNAE_CBO_SEXO!B154</f>
        <v>ANALISTA DE RECURSOS HUMANOS</v>
      </c>
      <c r="B153">
        <f>CNAE_CBO_SEXO!C154</f>
        <v>0</v>
      </c>
      <c r="C153">
        <f>CNAE_CBO_SEXO!E154</f>
        <v>1</v>
      </c>
      <c r="D153">
        <f>CNAE_CBO_SEXO!G154</f>
        <v>1</v>
      </c>
      <c r="E153" s="72">
        <f t="shared" si="5"/>
        <v>0.14388489208633093</v>
      </c>
      <c r="G153" t="s">
        <v>4922</v>
      </c>
      <c r="H153">
        <v>1</v>
      </c>
      <c r="I153" s="72">
        <v>0.40816326530612246</v>
      </c>
      <c r="K153" t="s">
        <v>4849</v>
      </c>
      <c r="L153">
        <v>0</v>
      </c>
      <c r="M153" s="72">
        <v>0</v>
      </c>
    </row>
    <row r="154" spans="1:13">
      <c r="A154" t="str">
        <f>CNAE_CBO_SEXO!B155</f>
        <v>ANALISTA FINANCEIRO (INSTITUICOES FINANCEIRAS)</v>
      </c>
      <c r="B154">
        <f>CNAE_CBO_SEXO!C155</f>
        <v>0</v>
      </c>
      <c r="C154">
        <f>CNAE_CBO_SEXO!E155</f>
        <v>1</v>
      </c>
      <c r="D154">
        <f>CNAE_CBO_SEXO!G155</f>
        <v>1</v>
      </c>
      <c r="E154" s="72">
        <f t="shared" si="5"/>
        <v>0.14388489208633093</v>
      </c>
      <c r="G154" t="s">
        <v>4923</v>
      </c>
      <c r="H154">
        <v>1</v>
      </c>
      <c r="I154" s="72">
        <v>0.40816326530612246</v>
      </c>
      <c r="K154" t="s">
        <v>4850</v>
      </c>
      <c r="L154">
        <v>0</v>
      </c>
      <c r="M154" s="72">
        <v>0</v>
      </c>
    </row>
    <row r="155" spans="1:13">
      <c r="A155" t="str">
        <f>CNAE_CBO_SEXO!B156</f>
        <v>TECNICO DE LABORATORIO DE ANALISES FISICO-QUIMICAS (MATERIAIS DE CONSTRUCAO)</v>
      </c>
      <c r="B155">
        <f>CNAE_CBO_SEXO!C156</f>
        <v>0</v>
      </c>
      <c r="C155">
        <f>CNAE_CBO_SEXO!E156</f>
        <v>1</v>
      </c>
      <c r="D155">
        <f>CNAE_CBO_SEXO!G156</f>
        <v>1</v>
      </c>
      <c r="E155" s="72">
        <f t="shared" si="5"/>
        <v>0.14388489208633093</v>
      </c>
      <c r="G155" t="s">
        <v>4924</v>
      </c>
      <c r="H155">
        <v>1</v>
      </c>
      <c r="I155" s="72">
        <v>0.40816326530612246</v>
      </c>
      <c r="K155" t="s">
        <v>4851</v>
      </c>
      <c r="L155">
        <v>0</v>
      </c>
      <c r="M155" s="72">
        <v>0</v>
      </c>
    </row>
    <row r="156" spans="1:13">
      <c r="A156" t="str">
        <f>CNAE_CBO_SEXO!B157</f>
        <v>AUXILIAR DE ENFERMAGEM DA ESTRATEGIA DE SAUDE DA FAMILIA</v>
      </c>
      <c r="B156">
        <f>CNAE_CBO_SEXO!C157</f>
        <v>0</v>
      </c>
      <c r="C156">
        <f>CNAE_CBO_SEXO!E157</f>
        <v>1</v>
      </c>
      <c r="D156">
        <f>CNAE_CBO_SEXO!G157</f>
        <v>1</v>
      </c>
      <c r="E156" s="72">
        <f t="shared" si="5"/>
        <v>0.14388489208633093</v>
      </c>
      <c r="G156" t="s">
        <v>4925</v>
      </c>
      <c r="H156">
        <v>1</v>
      </c>
      <c r="I156" s="72">
        <v>0.40816326530612246</v>
      </c>
      <c r="K156" t="s">
        <v>4854</v>
      </c>
      <c r="L156">
        <v>0</v>
      </c>
      <c r="M156" s="72">
        <v>0</v>
      </c>
    </row>
    <row r="157" spans="1:13">
      <c r="A157" t="str">
        <f>CNAE_CBO_SEXO!B158</f>
        <v>AUXILIAR TECNICO EM LABORATORIO DE FARMACIA</v>
      </c>
      <c r="B157">
        <f>CNAE_CBO_SEXO!C158</f>
        <v>0</v>
      </c>
      <c r="C157">
        <f>CNAE_CBO_SEXO!E158</f>
        <v>1</v>
      </c>
      <c r="D157">
        <f>CNAE_CBO_SEXO!G158</f>
        <v>1</v>
      </c>
      <c r="E157" s="72">
        <f t="shared" si="5"/>
        <v>0.14388489208633093</v>
      </c>
      <c r="G157" t="s">
        <v>4926</v>
      </c>
      <c r="H157">
        <v>1</v>
      </c>
      <c r="I157" s="72">
        <v>0.40816326530612246</v>
      </c>
      <c r="K157" t="s">
        <v>4855</v>
      </c>
      <c r="L157">
        <v>0</v>
      </c>
      <c r="M157" s="72">
        <v>0</v>
      </c>
    </row>
    <row r="158" spans="1:13">
      <c r="A158" t="str">
        <f>CNAE_CBO_SEXO!B159</f>
        <v>TECNICO EM FARMACIA</v>
      </c>
      <c r="B158">
        <f>CNAE_CBO_SEXO!C159</f>
        <v>0</v>
      </c>
      <c r="C158">
        <f>CNAE_CBO_SEXO!E159</f>
        <v>1</v>
      </c>
      <c r="D158">
        <f>CNAE_CBO_SEXO!G159</f>
        <v>1</v>
      </c>
      <c r="E158" s="72">
        <f t="shared" si="5"/>
        <v>0.14388489208633093</v>
      </c>
      <c r="G158" t="s">
        <v>4927</v>
      </c>
      <c r="H158">
        <v>1</v>
      </c>
      <c r="I158" s="72">
        <v>0.40816326530612246</v>
      </c>
      <c r="K158" t="s">
        <v>4856</v>
      </c>
      <c r="L158">
        <v>0</v>
      </c>
      <c r="M158" s="72">
        <v>0</v>
      </c>
    </row>
    <row r="159" spans="1:13">
      <c r="A159" t="str">
        <f>CNAE_CBO_SEXO!B160</f>
        <v>ESCRIVAO DE POLICIA</v>
      </c>
      <c r="B159">
        <f>CNAE_CBO_SEXO!C160</f>
        <v>0</v>
      </c>
      <c r="C159">
        <f>CNAE_CBO_SEXO!E160</f>
        <v>1</v>
      </c>
      <c r="D159">
        <f>CNAE_CBO_SEXO!G160</f>
        <v>1</v>
      </c>
      <c r="E159" s="72">
        <f t="shared" si="5"/>
        <v>0.14388489208633093</v>
      </c>
      <c r="G159" t="s">
        <v>4928</v>
      </c>
      <c r="H159">
        <v>1</v>
      </c>
      <c r="I159" s="72">
        <v>0.40816326530612246</v>
      </c>
      <c r="K159" t="s">
        <v>4857</v>
      </c>
      <c r="L159">
        <v>0</v>
      </c>
      <c r="M159" s="72">
        <v>0</v>
      </c>
    </row>
    <row r="160" spans="1:13">
      <c r="A160" t="str">
        <f>CNAE_CBO_SEXO!B161</f>
        <v>TESOUREIRO DE BANCO</v>
      </c>
      <c r="B160">
        <f>CNAE_CBO_SEXO!C161</f>
        <v>0</v>
      </c>
      <c r="C160">
        <f>CNAE_CBO_SEXO!E161</f>
        <v>1</v>
      </c>
      <c r="D160">
        <f>CNAE_CBO_SEXO!G161</f>
        <v>1</v>
      </c>
      <c r="E160" s="72">
        <f t="shared" si="5"/>
        <v>0.14388489208633093</v>
      </c>
      <c r="G160" t="s">
        <v>4929</v>
      </c>
      <c r="H160">
        <v>1</v>
      </c>
      <c r="I160" s="72">
        <v>0.40816326530612246</v>
      </c>
      <c r="K160" t="s">
        <v>4863</v>
      </c>
      <c r="L160">
        <v>0</v>
      </c>
      <c r="M160" s="72">
        <v>0</v>
      </c>
    </row>
    <row r="161" spans="1:13">
      <c r="A161" t="str">
        <f>CNAE_CBO_SEXO!B162</f>
        <v>SUPERVISOR ADMINISTRATIVO</v>
      </c>
      <c r="B161">
        <f>CNAE_CBO_SEXO!C162</f>
        <v>0</v>
      </c>
      <c r="C161">
        <f>CNAE_CBO_SEXO!E162</f>
        <v>1</v>
      </c>
      <c r="D161">
        <f>CNAE_CBO_SEXO!G162</f>
        <v>1</v>
      </c>
      <c r="E161" s="72">
        <f t="shared" si="5"/>
        <v>0.14388489208633093</v>
      </c>
      <c r="G161" t="s">
        <v>4930</v>
      </c>
      <c r="H161">
        <v>1</v>
      </c>
      <c r="I161" s="72">
        <v>0.40816326530612246</v>
      </c>
      <c r="K161" t="s">
        <v>4864</v>
      </c>
      <c r="L161">
        <v>0</v>
      </c>
      <c r="M161" s="72">
        <v>0</v>
      </c>
    </row>
    <row r="162" spans="1:13">
      <c r="A162" t="str">
        <f>CNAE_CBO_SEXO!B163</f>
        <v>AUXILIAR DE FATURAMENTO</v>
      </c>
      <c r="B162">
        <f>CNAE_CBO_SEXO!C163</f>
        <v>0</v>
      </c>
      <c r="C162">
        <f>CNAE_CBO_SEXO!E163</f>
        <v>1</v>
      </c>
      <c r="D162">
        <f>CNAE_CBO_SEXO!G163</f>
        <v>1</v>
      </c>
      <c r="E162" s="72">
        <f t="shared" si="5"/>
        <v>0.14388489208633093</v>
      </c>
      <c r="G162" t="s">
        <v>4931</v>
      </c>
      <c r="H162">
        <v>1</v>
      </c>
      <c r="I162" s="72">
        <v>0.40816326530612246</v>
      </c>
      <c r="K162" t="s">
        <v>4865</v>
      </c>
      <c r="L162">
        <v>0</v>
      </c>
      <c r="M162" s="72">
        <v>0</v>
      </c>
    </row>
    <row r="163" spans="1:13">
      <c r="A163" t="str">
        <f>CNAE_CBO_SEXO!B164</f>
        <v>ATENDENTE DE AGENCIA</v>
      </c>
      <c r="B163">
        <f>CNAE_CBO_SEXO!C164</f>
        <v>0</v>
      </c>
      <c r="C163">
        <f>CNAE_CBO_SEXO!E164</f>
        <v>1</v>
      </c>
      <c r="D163">
        <f>CNAE_CBO_SEXO!G164</f>
        <v>1</v>
      </c>
      <c r="E163" s="72">
        <f t="shared" si="5"/>
        <v>0.14388489208633093</v>
      </c>
      <c r="G163" t="s">
        <v>4932</v>
      </c>
      <c r="H163">
        <v>1</v>
      </c>
      <c r="I163" s="72">
        <v>0.40816326530612246</v>
      </c>
      <c r="K163" t="s">
        <v>4870</v>
      </c>
      <c r="L163">
        <v>0</v>
      </c>
      <c r="M163" s="72">
        <v>0</v>
      </c>
    </row>
    <row r="164" spans="1:13">
      <c r="A164" t="str">
        <f>CNAE_CBO_SEXO!B165</f>
        <v>OPERADOR DE CAIXA</v>
      </c>
      <c r="B164">
        <f>CNAE_CBO_SEXO!C165</f>
        <v>0</v>
      </c>
      <c r="C164">
        <f>CNAE_CBO_SEXO!E165</f>
        <v>1</v>
      </c>
      <c r="D164">
        <f>CNAE_CBO_SEXO!G165</f>
        <v>1</v>
      </c>
      <c r="E164" s="72">
        <f t="shared" si="5"/>
        <v>0.14388489208633093</v>
      </c>
      <c r="G164" t="s">
        <v>4933</v>
      </c>
      <c r="H164">
        <v>1</v>
      </c>
      <c r="I164" s="72">
        <v>0.40816326530612246</v>
      </c>
      <c r="K164" t="s">
        <v>4871</v>
      </c>
      <c r="L164">
        <v>0</v>
      </c>
      <c r="M164" s="72">
        <v>0</v>
      </c>
    </row>
    <row r="165" spans="1:13">
      <c r="A165" t="str">
        <f>CNAE_CBO_SEXO!B166</f>
        <v>TELEFONISTA</v>
      </c>
      <c r="B165">
        <f>CNAE_CBO_SEXO!C166</f>
        <v>0</v>
      </c>
      <c r="C165">
        <f>CNAE_CBO_SEXO!E166</f>
        <v>1</v>
      </c>
      <c r="D165">
        <f>CNAE_CBO_SEXO!G166</f>
        <v>1</v>
      </c>
      <c r="E165" s="72">
        <f t="shared" si="5"/>
        <v>0.14388489208633093</v>
      </c>
      <c r="G165" t="s">
        <v>4934</v>
      </c>
      <c r="H165">
        <v>1</v>
      </c>
      <c r="I165" s="72">
        <v>0.40816326530612246</v>
      </c>
      <c r="K165" t="s">
        <v>4872</v>
      </c>
      <c r="L165">
        <v>0</v>
      </c>
      <c r="M165" s="72">
        <v>0</v>
      </c>
    </row>
    <row r="166" spans="1:13">
      <c r="A166" t="str">
        <f>CNAE_CBO_SEXO!B167</f>
        <v>OPERADOR DE TELEMARKETING RECEPTIVO</v>
      </c>
      <c r="B166">
        <f>CNAE_CBO_SEXO!C167</f>
        <v>0</v>
      </c>
      <c r="C166">
        <f>CNAE_CBO_SEXO!E167</f>
        <v>1</v>
      </c>
      <c r="D166">
        <f>CNAE_CBO_SEXO!G167</f>
        <v>1</v>
      </c>
      <c r="E166" s="72">
        <f t="shared" si="5"/>
        <v>0.14388489208633093</v>
      </c>
      <c r="G166" t="s">
        <v>4935</v>
      </c>
      <c r="H166">
        <v>1</v>
      </c>
      <c r="I166" s="72">
        <v>0.40816326530612246</v>
      </c>
      <c r="K166" t="s">
        <v>4873</v>
      </c>
      <c r="L166">
        <v>0</v>
      </c>
      <c r="M166" s="72">
        <v>0</v>
      </c>
    </row>
    <row r="167" spans="1:13">
      <c r="A167" t="str">
        <f>CNAE_CBO_SEXO!B168</f>
        <v>EMPREGADO DOMESTICO FAXINEIRO</v>
      </c>
      <c r="B167">
        <f>CNAE_CBO_SEXO!C168</f>
        <v>0</v>
      </c>
      <c r="C167">
        <f>CNAE_CBO_SEXO!E168</f>
        <v>1</v>
      </c>
      <c r="D167">
        <f>CNAE_CBO_SEXO!G168</f>
        <v>1</v>
      </c>
      <c r="E167" s="72">
        <f t="shared" si="5"/>
        <v>0.14388489208633093</v>
      </c>
      <c r="G167" t="s">
        <v>4936</v>
      </c>
      <c r="H167">
        <v>1</v>
      </c>
      <c r="I167" s="72">
        <v>0.40816326530612246</v>
      </c>
      <c r="K167" t="s">
        <v>4874</v>
      </c>
      <c r="L167">
        <v>0</v>
      </c>
      <c r="M167" s="72">
        <v>0</v>
      </c>
    </row>
    <row r="168" spans="1:13">
      <c r="A168" t="str">
        <f>CNAE_CBO_SEXO!B169</f>
        <v>COZINHEIRO DE HOSPITAL</v>
      </c>
      <c r="B168">
        <f>CNAE_CBO_SEXO!C169</f>
        <v>0</v>
      </c>
      <c r="C168">
        <f>CNAE_CBO_SEXO!E169</f>
        <v>1</v>
      </c>
      <c r="D168">
        <f>CNAE_CBO_SEXO!G169</f>
        <v>1</v>
      </c>
      <c r="E168" s="72">
        <f t="shared" si="5"/>
        <v>0.14388489208633093</v>
      </c>
      <c r="G168" t="s">
        <v>4937</v>
      </c>
      <c r="H168">
        <v>1</v>
      </c>
      <c r="I168" s="72">
        <v>0.40816326530612246</v>
      </c>
      <c r="K168" t="s">
        <v>4875</v>
      </c>
      <c r="L168">
        <v>0</v>
      </c>
      <c r="M168" s="72">
        <v>0</v>
      </c>
    </row>
    <row r="169" spans="1:13">
      <c r="A169" t="str">
        <f>CNAE_CBO_SEXO!B170</f>
        <v>AUXILIAR DE MANUTENCAO PREDIAL</v>
      </c>
      <c r="B169">
        <f>CNAE_CBO_SEXO!C170</f>
        <v>0</v>
      </c>
      <c r="C169">
        <f>CNAE_CBO_SEXO!E170</f>
        <v>1</v>
      </c>
      <c r="D169">
        <f>CNAE_CBO_SEXO!G170</f>
        <v>1</v>
      </c>
      <c r="E169" s="72">
        <f t="shared" ref="E169:E200" si="6">D169*100/695</f>
        <v>0.14388489208633093</v>
      </c>
      <c r="G169" t="s">
        <v>4938</v>
      </c>
      <c r="H169">
        <v>1</v>
      </c>
      <c r="I169" s="72">
        <v>0.40816326530612246</v>
      </c>
      <c r="K169" t="s">
        <v>4876</v>
      </c>
      <c r="L169">
        <v>0</v>
      </c>
      <c r="M169" s="72">
        <v>0</v>
      </c>
    </row>
    <row r="170" spans="1:13">
      <c r="A170" t="str">
        <f>CNAE_CBO_SEXO!B171</f>
        <v>CUIDADOR EM SAUDE</v>
      </c>
      <c r="B170">
        <f>CNAE_CBO_SEXO!C171</f>
        <v>0</v>
      </c>
      <c r="C170">
        <f>CNAE_CBO_SEXO!E171</f>
        <v>1</v>
      </c>
      <c r="D170">
        <f>CNAE_CBO_SEXO!G171</f>
        <v>1</v>
      </c>
      <c r="E170" s="72">
        <f t="shared" si="6"/>
        <v>0.14388489208633093</v>
      </c>
      <c r="G170" t="s">
        <v>4939</v>
      </c>
      <c r="H170">
        <v>1</v>
      </c>
      <c r="I170" s="72">
        <v>0.40816326530612246</v>
      </c>
      <c r="K170" t="s">
        <v>4877</v>
      </c>
      <c r="L170">
        <v>0</v>
      </c>
      <c r="M170" s="72">
        <v>0</v>
      </c>
    </row>
    <row r="171" spans="1:13">
      <c r="A171" t="str">
        <f>CNAE_CBO_SEXO!B172</f>
        <v>LAVADEIRO, EM GERAL</v>
      </c>
      <c r="B171">
        <f>CNAE_CBO_SEXO!C172</f>
        <v>0</v>
      </c>
      <c r="C171">
        <f>CNAE_CBO_SEXO!E172</f>
        <v>1</v>
      </c>
      <c r="D171">
        <f>CNAE_CBO_SEXO!G172</f>
        <v>1</v>
      </c>
      <c r="E171" s="72">
        <f t="shared" si="6"/>
        <v>0.14388489208633093</v>
      </c>
      <c r="G171" t="s">
        <v>4940</v>
      </c>
      <c r="H171">
        <v>1</v>
      </c>
      <c r="I171" s="72">
        <v>0.40816326530612246</v>
      </c>
      <c r="K171" t="s">
        <v>4878</v>
      </c>
      <c r="L171">
        <v>0</v>
      </c>
      <c r="M171" s="72">
        <v>0</v>
      </c>
    </row>
    <row r="172" spans="1:13">
      <c r="A172" t="str">
        <f>CNAE_CBO_SEXO!B173</f>
        <v>SUPERVISOR DE VENDAS DE SERVICOS</v>
      </c>
      <c r="B172">
        <f>CNAE_CBO_SEXO!C173</f>
        <v>0</v>
      </c>
      <c r="C172">
        <f>CNAE_CBO_SEXO!E173</f>
        <v>1</v>
      </c>
      <c r="D172">
        <f>CNAE_CBO_SEXO!G173</f>
        <v>1</v>
      </c>
      <c r="E172" s="72">
        <f t="shared" si="6"/>
        <v>0.14388489208633093</v>
      </c>
      <c r="G172" t="s">
        <v>4941</v>
      </c>
      <c r="H172">
        <v>1</v>
      </c>
      <c r="I172" s="72">
        <v>0.40816326530612246</v>
      </c>
      <c r="K172" t="s">
        <v>4879</v>
      </c>
      <c r="L172">
        <v>0</v>
      </c>
      <c r="M172" s="72">
        <v>0</v>
      </c>
    </row>
    <row r="173" spans="1:13">
      <c r="A173" t="str">
        <f>CNAE_CBO_SEXO!B174</f>
        <v>COZINHADOR (CONSERVACAO DE ALIMENTOS)</v>
      </c>
      <c r="B173">
        <f>CNAE_CBO_SEXO!C174</f>
        <v>0</v>
      </c>
      <c r="C173">
        <f>CNAE_CBO_SEXO!E174</f>
        <v>1</v>
      </c>
      <c r="D173">
        <f>CNAE_CBO_SEXO!G174</f>
        <v>1</v>
      </c>
      <c r="E173" s="72">
        <f t="shared" si="6"/>
        <v>0.14388489208633093</v>
      </c>
      <c r="G173" t="s">
        <v>4942</v>
      </c>
      <c r="H173">
        <v>0</v>
      </c>
      <c r="I173" s="72">
        <v>0</v>
      </c>
      <c r="K173" t="s">
        <v>4880</v>
      </c>
      <c r="L173">
        <v>0</v>
      </c>
      <c r="M173" s="72">
        <v>0</v>
      </c>
    </row>
    <row r="174" spans="1:13">
      <c r="A174" t="str">
        <f>CNAE_CBO_SEXO!B175</f>
        <v>CBO SEM DEFINICAO</v>
      </c>
      <c r="B174">
        <f>CNAE_CBO_SEXO!C175</f>
        <v>1</v>
      </c>
      <c r="C174">
        <f>CNAE_CBO_SEXO!E175</f>
        <v>0</v>
      </c>
      <c r="D174">
        <f>CNAE_CBO_SEXO!G175</f>
        <v>1</v>
      </c>
      <c r="E174" s="72">
        <f t="shared" si="6"/>
        <v>0.14388489208633093</v>
      </c>
      <c r="G174" t="s">
        <v>4943</v>
      </c>
      <c r="H174">
        <v>0</v>
      </c>
      <c r="I174" s="72">
        <v>0</v>
      </c>
      <c r="K174" t="s">
        <v>4898</v>
      </c>
      <c r="L174">
        <v>0</v>
      </c>
      <c r="M174" s="72">
        <v>0</v>
      </c>
    </row>
    <row r="175" spans="1:13">
      <c r="A175" t="str">
        <f>CNAE_CBO_SEXO!B176</f>
        <v>SECRETARIO - EXECUTIVO</v>
      </c>
      <c r="B175">
        <f>CNAE_CBO_SEXO!C176</f>
        <v>1</v>
      </c>
      <c r="C175">
        <f>CNAE_CBO_SEXO!E176</f>
        <v>0</v>
      </c>
      <c r="D175">
        <f>CNAE_CBO_SEXO!G176</f>
        <v>1</v>
      </c>
      <c r="E175" s="72">
        <f t="shared" si="6"/>
        <v>0.14388489208633093</v>
      </c>
      <c r="G175" t="s">
        <v>4944</v>
      </c>
      <c r="H175">
        <v>0</v>
      </c>
      <c r="I175" s="72">
        <v>0</v>
      </c>
      <c r="K175" t="s">
        <v>4899</v>
      </c>
      <c r="L175">
        <v>0</v>
      </c>
      <c r="M175" s="72">
        <v>0</v>
      </c>
    </row>
    <row r="176" spans="1:13">
      <c r="A176" t="str">
        <f>CNAE_CBO_SEXO!B177</f>
        <v>GERENTE DE VENDAS</v>
      </c>
      <c r="B176">
        <f>CNAE_CBO_SEXO!C177</f>
        <v>1</v>
      </c>
      <c r="C176">
        <f>CNAE_CBO_SEXO!E177</f>
        <v>0</v>
      </c>
      <c r="D176">
        <f>CNAE_CBO_SEXO!G177</f>
        <v>1</v>
      </c>
      <c r="E176" s="72">
        <f t="shared" si="6"/>
        <v>0.14388489208633093</v>
      </c>
      <c r="G176" t="s">
        <v>4945</v>
      </c>
      <c r="H176">
        <v>0</v>
      </c>
      <c r="I176" s="72">
        <v>0</v>
      </c>
      <c r="K176" t="s">
        <v>4900</v>
      </c>
      <c r="L176">
        <v>0</v>
      </c>
      <c r="M176" s="72">
        <v>0</v>
      </c>
    </row>
    <row r="177" spans="1:13">
      <c r="A177" t="str">
        <f>CNAE_CBO_SEXO!B178</f>
        <v>ADMINISTRADOR DE SISTEMAS OPERACIONAIS</v>
      </c>
      <c r="B177">
        <f>CNAE_CBO_SEXO!C178</f>
        <v>1</v>
      </c>
      <c r="C177">
        <f>CNAE_CBO_SEXO!E178</f>
        <v>0</v>
      </c>
      <c r="D177">
        <f>CNAE_CBO_SEXO!G178</f>
        <v>1</v>
      </c>
      <c r="E177" s="72">
        <f t="shared" si="6"/>
        <v>0.14388489208633093</v>
      </c>
      <c r="G177" t="s">
        <v>4946</v>
      </c>
      <c r="H177">
        <v>0</v>
      </c>
      <c r="I177" s="72">
        <v>0</v>
      </c>
      <c r="K177" t="s">
        <v>4901</v>
      </c>
      <c r="L177">
        <v>0</v>
      </c>
      <c r="M177" s="72">
        <v>0</v>
      </c>
    </row>
    <row r="178" spans="1:13">
      <c r="A178" t="str">
        <f>CNAE_CBO_SEXO!B179</f>
        <v>ANALISTA DE SUPORTE COMPUTACIONAL</v>
      </c>
      <c r="B178">
        <f>CNAE_CBO_SEXO!C179</f>
        <v>1</v>
      </c>
      <c r="C178">
        <f>CNAE_CBO_SEXO!E179</f>
        <v>0</v>
      </c>
      <c r="D178">
        <f>CNAE_CBO_SEXO!G179</f>
        <v>1</v>
      </c>
      <c r="E178" s="72">
        <f t="shared" si="6"/>
        <v>0.14388489208633093</v>
      </c>
      <c r="G178" t="s">
        <v>4947</v>
      </c>
      <c r="H178">
        <v>0</v>
      </c>
      <c r="I178" s="72">
        <v>0</v>
      </c>
      <c r="K178" t="s">
        <v>4902</v>
      </c>
      <c r="L178">
        <v>0</v>
      </c>
      <c r="M178" s="72">
        <v>0</v>
      </c>
    </row>
    <row r="179" spans="1:13">
      <c r="A179" t="str">
        <f>CNAE_CBO_SEXO!B180</f>
        <v>FISICO</v>
      </c>
      <c r="B179">
        <f>CNAE_CBO_SEXO!C180</f>
        <v>1</v>
      </c>
      <c r="C179">
        <f>CNAE_CBO_SEXO!E180</f>
        <v>0</v>
      </c>
      <c r="D179">
        <f>CNAE_CBO_SEXO!G180</f>
        <v>1</v>
      </c>
      <c r="E179" s="72">
        <f t="shared" si="6"/>
        <v>0.14388489208633093</v>
      </c>
      <c r="G179" t="s">
        <v>4948</v>
      </c>
      <c r="H179">
        <v>0</v>
      </c>
      <c r="I179" s="72">
        <v>0</v>
      </c>
      <c r="K179" t="s">
        <v>4903</v>
      </c>
      <c r="L179">
        <v>0</v>
      </c>
      <c r="M179" s="72">
        <v>0</v>
      </c>
    </row>
    <row r="180" spans="1:13">
      <c r="A180" t="str">
        <f>CNAE_CBO_SEXO!B181</f>
        <v>ENGENHEIRO DE SEGURANCA DO TRABALHO</v>
      </c>
      <c r="B180">
        <f>CNAE_CBO_SEXO!C181</f>
        <v>1</v>
      </c>
      <c r="C180">
        <f>CNAE_CBO_SEXO!E181</f>
        <v>0</v>
      </c>
      <c r="D180">
        <f>CNAE_CBO_SEXO!G181</f>
        <v>1</v>
      </c>
      <c r="E180" s="72">
        <f t="shared" si="6"/>
        <v>0.14388489208633093</v>
      </c>
      <c r="G180" t="s">
        <v>4949</v>
      </c>
      <c r="H180">
        <v>0</v>
      </c>
      <c r="I180" s="72">
        <v>0</v>
      </c>
      <c r="K180" t="s">
        <v>4904</v>
      </c>
      <c r="L180">
        <v>0</v>
      </c>
      <c r="M180" s="72">
        <v>0</v>
      </c>
    </row>
    <row r="181" spans="1:13">
      <c r="A181" t="str">
        <f>CNAE_CBO_SEXO!B182</f>
        <v>MEDICO ANESTESIOLOGISTA</v>
      </c>
      <c r="B181">
        <f>CNAE_CBO_SEXO!C182</f>
        <v>1</v>
      </c>
      <c r="C181">
        <f>CNAE_CBO_SEXO!E182</f>
        <v>0</v>
      </c>
      <c r="D181">
        <f>CNAE_CBO_SEXO!G182</f>
        <v>1</v>
      </c>
      <c r="E181" s="72">
        <f t="shared" si="6"/>
        <v>0.14388489208633093</v>
      </c>
      <c r="G181" t="s">
        <v>4950</v>
      </c>
      <c r="H181">
        <v>0</v>
      </c>
      <c r="I181" s="72">
        <v>0</v>
      </c>
      <c r="K181" t="s">
        <v>4905</v>
      </c>
      <c r="L181">
        <v>0</v>
      </c>
      <c r="M181" s="72">
        <v>0</v>
      </c>
    </row>
    <row r="182" spans="1:13">
      <c r="A182" t="str">
        <f>CNAE_CBO_SEXO!B183</f>
        <v>MEDICO CIRURGIAO CARDIOVASCULAR</v>
      </c>
      <c r="B182">
        <f>CNAE_CBO_SEXO!C183</f>
        <v>1</v>
      </c>
      <c r="C182">
        <f>CNAE_CBO_SEXO!E183</f>
        <v>0</v>
      </c>
      <c r="D182">
        <f>CNAE_CBO_SEXO!G183</f>
        <v>1</v>
      </c>
      <c r="E182" s="72">
        <f t="shared" si="6"/>
        <v>0.14388489208633093</v>
      </c>
      <c r="G182" t="s">
        <v>4951</v>
      </c>
      <c r="H182">
        <v>0</v>
      </c>
      <c r="I182" s="72">
        <v>0</v>
      </c>
      <c r="K182" t="s">
        <v>4906</v>
      </c>
      <c r="L182">
        <v>0</v>
      </c>
      <c r="M182" s="72">
        <v>0</v>
      </c>
    </row>
    <row r="183" spans="1:13">
      <c r="A183" t="str">
        <f>CNAE_CBO_SEXO!B184</f>
        <v>MEDICO CIRURGIAO GERAL</v>
      </c>
      <c r="B183">
        <f>CNAE_CBO_SEXO!C184</f>
        <v>1</v>
      </c>
      <c r="C183">
        <f>CNAE_CBO_SEXO!E184</f>
        <v>0</v>
      </c>
      <c r="D183">
        <f>CNAE_CBO_SEXO!G184</f>
        <v>1</v>
      </c>
      <c r="E183" s="72">
        <f t="shared" si="6"/>
        <v>0.14388489208633093</v>
      </c>
      <c r="G183" t="s">
        <v>4952</v>
      </c>
      <c r="H183">
        <v>0</v>
      </c>
      <c r="I183" s="72">
        <v>0</v>
      </c>
      <c r="K183" t="s">
        <v>4907</v>
      </c>
      <c r="L183">
        <v>0</v>
      </c>
      <c r="M183" s="72">
        <v>0</v>
      </c>
    </row>
    <row r="184" spans="1:13">
      <c r="A184" t="str">
        <f>CNAE_CBO_SEXO!B185</f>
        <v>MEDICO EM MEDICINA DE FAMILIA E COMUNIDADE</v>
      </c>
      <c r="B184">
        <f>CNAE_CBO_SEXO!C185</f>
        <v>1</v>
      </c>
      <c r="C184">
        <f>CNAE_CBO_SEXO!E185</f>
        <v>0</v>
      </c>
      <c r="D184">
        <f>CNAE_CBO_SEXO!G185</f>
        <v>1</v>
      </c>
      <c r="E184" s="72">
        <f t="shared" si="6"/>
        <v>0.14388489208633093</v>
      </c>
      <c r="G184" t="s">
        <v>4953</v>
      </c>
      <c r="H184">
        <v>0</v>
      </c>
      <c r="I184" s="72">
        <v>0</v>
      </c>
      <c r="K184" t="s">
        <v>4908</v>
      </c>
      <c r="L184">
        <v>0</v>
      </c>
      <c r="M184" s="72">
        <v>0</v>
      </c>
    </row>
    <row r="185" spans="1:13">
      <c r="A185" t="str">
        <f>CNAE_CBO_SEXO!B186</f>
        <v>ENFERMEIRO DE TERAPIA INTENSIVA</v>
      </c>
      <c r="B185">
        <f>CNAE_CBO_SEXO!C186</f>
        <v>1</v>
      </c>
      <c r="C185">
        <f>CNAE_CBO_SEXO!E186</f>
        <v>0</v>
      </c>
      <c r="D185">
        <f>CNAE_CBO_SEXO!G186</f>
        <v>1</v>
      </c>
      <c r="E185" s="72">
        <f t="shared" si="6"/>
        <v>0.14388489208633093</v>
      </c>
      <c r="G185" t="s">
        <v>4954</v>
      </c>
      <c r="H185">
        <v>0</v>
      </c>
      <c r="I185" s="72">
        <v>0</v>
      </c>
      <c r="K185" t="s">
        <v>4909</v>
      </c>
      <c r="L185">
        <v>0</v>
      </c>
      <c r="M185" s="72">
        <v>0</v>
      </c>
    </row>
    <row r="186" spans="1:13">
      <c r="A186" t="str">
        <f>CNAE_CBO_SEXO!B187</f>
        <v>DIETISTA</v>
      </c>
      <c r="B186">
        <f>CNAE_CBO_SEXO!C187</f>
        <v>1</v>
      </c>
      <c r="C186">
        <f>CNAE_CBO_SEXO!E187</f>
        <v>0</v>
      </c>
      <c r="D186">
        <f>CNAE_CBO_SEXO!G187</f>
        <v>1</v>
      </c>
      <c r="E186" s="72">
        <f t="shared" si="6"/>
        <v>0.14388489208633093</v>
      </c>
      <c r="G186" t="s">
        <v>4955</v>
      </c>
      <c r="H186">
        <v>0</v>
      </c>
      <c r="I186" s="72">
        <v>0</v>
      </c>
      <c r="K186" t="s">
        <v>4910</v>
      </c>
      <c r="L186">
        <v>0</v>
      </c>
      <c r="M186" s="72">
        <v>0</v>
      </c>
    </row>
    <row r="187" spans="1:13">
      <c r="A187" t="str">
        <f>CNAE_CBO_SEXO!B188</f>
        <v>ADVOGADO</v>
      </c>
      <c r="B187">
        <f>CNAE_CBO_SEXO!C188</f>
        <v>1</v>
      </c>
      <c r="C187">
        <f>CNAE_CBO_SEXO!E188</f>
        <v>0</v>
      </c>
      <c r="D187">
        <f>CNAE_CBO_SEXO!G188</f>
        <v>1</v>
      </c>
      <c r="E187" s="72">
        <f t="shared" si="6"/>
        <v>0.14388489208633093</v>
      </c>
      <c r="G187" t="s">
        <v>4956</v>
      </c>
      <c r="H187">
        <v>0</v>
      </c>
      <c r="I187" s="72">
        <v>0</v>
      </c>
      <c r="K187" t="s">
        <v>4911</v>
      </c>
      <c r="L187">
        <v>0</v>
      </c>
      <c r="M187" s="72">
        <v>0</v>
      </c>
    </row>
    <row r="188" spans="1:13">
      <c r="A188" t="str">
        <f>CNAE_CBO_SEXO!B189</f>
        <v>ADVOGADO DE EMPRESA</v>
      </c>
      <c r="B188">
        <f>CNAE_CBO_SEXO!C189</f>
        <v>1</v>
      </c>
      <c r="C188">
        <f>CNAE_CBO_SEXO!E189</f>
        <v>0</v>
      </c>
      <c r="D188">
        <f>CNAE_CBO_SEXO!G189</f>
        <v>1</v>
      </c>
      <c r="E188" s="72">
        <f t="shared" si="6"/>
        <v>0.14388489208633093</v>
      </c>
      <c r="G188" t="s">
        <v>4957</v>
      </c>
      <c r="H188">
        <v>0</v>
      </c>
      <c r="I188" s="72">
        <v>0</v>
      </c>
      <c r="K188" t="s">
        <v>4912</v>
      </c>
      <c r="L188">
        <v>0</v>
      </c>
      <c r="M188" s="72">
        <v>0</v>
      </c>
    </row>
    <row r="189" spans="1:13">
      <c r="A189" t="str">
        <f>CNAE_CBO_SEXO!B190</f>
        <v>ANALISTA DE NEGOCIOS</v>
      </c>
      <c r="B189">
        <f>CNAE_CBO_SEXO!C190</f>
        <v>1</v>
      </c>
      <c r="C189">
        <f>CNAE_CBO_SEXO!E190</f>
        <v>0</v>
      </c>
      <c r="D189">
        <f>CNAE_CBO_SEXO!G190</f>
        <v>1</v>
      </c>
      <c r="E189" s="72">
        <f t="shared" si="6"/>
        <v>0.14388489208633093</v>
      </c>
      <c r="G189" t="s">
        <v>4958</v>
      </c>
      <c r="H189">
        <v>0</v>
      </c>
      <c r="I189" s="72">
        <v>0</v>
      </c>
      <c r="K189" t="s">
        <v>4913</v>
      </c>
      <c r="L189">
        <v>0</v>
      </c>
      <c r="M189" s="72">
        <v>0</v>
      </c>
    </row>
    <row r="190" spans="1:13">
      <c r="A190" t="str">
        <f>CNAE_CBO_SEXO!B191</f>
        <v>TECNICO DE MANUTENCAO ELETRICA DE MAQUINA</v>
      </c>
      <c r="B190">
        <f>CNAE_CBO_SEXO!C191</f>
        <v>1</v>
      </c>
      <c r="C190">
        <f>CNAE_CBO_SEXO!E191</f>
        <v>0</v>
      </c>
      <c r="D190">
        <f>CNAE_CBO_SEXO!G191</f>
        <v>1</v>
      </c>
      <c r="E190" s="72">
        <f t="shared" si="6"/>
        <v>0.14388489208633093</v>
      </c>
      <c r="G190" t="s">
        <v>4959</v>
      </c>
      <c r="H190">
        <v>0</v>
      </c>
      <c r="I190" s="72">
        <v>0</v>
      </c>
      <c r="K190" t="s">
        <v>4914</v>
      </c>
      <c r="L190">
        <v>0</v>
      </c>
      <c r="M190" s="72">
        <v>0</v>
      </c>
    </row>
    <row r="191" spans="1:13">
      <c r="A191" t="str">
        <f>CNAE_CBO_SEXO!B192</f>
        <v>ENCARREGADO DE MANUTENCAO DE INSTRUMENTOS DE CONTROLE, MEDICAO E SIMILARES</v>
      </c>
      <c r="B191">
        <f>CNAE_CBO_SEXO!C192</f>
        <v>1</v>
      </c>
      <c r="C191">
        <f>CNAE_CBO_SEXO!E192</f>
        <v>0</v>
      </c>
      <c r="D191">
        <f>CNAE_CBO_SEXO!G192</f>
        <v>1</v>
      </c>
      <c r="E191" s="72">
        <f t="shared" si="6"/>
        <v>0.14388489208633093</v>
      </c>
      <c r="G191" t="s">
        <v>4960</v>
      </c>
      <c r="H191">
        <v>0</v>
      </c>
      <c r="I191" s="72">
        <v>0</v>
      </c>
      <c r="K191" t="s">
        <v>4915</v>
      </c>
      <c r="L191">
        <v>0</v>
      </c>
      <c r="M191" s="72">
        <v>0</v>
      </c>
    </row>
    <row r="192" spans="1:13">
      <c r="A192" t="str">
        <f>CNAE_CBO_SEXO!B193</f>
        <v>TECNICO DE APOIO AO USUARIO DE INFORMATICA (HELPDESK)</v>
      </c>
      <c r="B192">
        <f>CNAE_CBO_SEXO!C193</f>
        <v>1</v>
      </c>
      <c r="C192">
        <f>CNAE_CBO_SEXO!E193</f>
        <v>0</v>
      </c>
      <c r="D192">
        <f>CNAE_CBO_SEXO!G193</f>
        <v>1</v>
      </c>
      <c r="E192" s="72">
        <f t="shared" si="6"/>
        <v>0.14388489208633093</v>
      </c>
      <c r="G192" t="s">
        <v>4961</v>
      </c>
      <c r="H192">
        <v>0</v>
      </c>
      <c r="I192" s="72">
        <v>0</v>
      </c>
      <c r="K192" t="s">
        <v>4916</v>
      </c>
      <c r="L192">
        <v>0</v>
      </c>
      <c r="M192" s="72">
        <v>0</v>
      </c>
    </row>
    <row r="193" spans="1:13">
      <c r="A193" t="str">
        <f>CNAE_CBO_SEXO!B194</f>
        <v>AUXILIAR DE CONSULTORIO DENTARIO DE SAUDE DA FAMILIA</v>
      </c>
      <c r="B193">
        <f>CNAE_CBO_SEXO!C194</f>
        <v>1</v>
      </c>
      <c r="C193">
        <f>CNAE_CBO_SEXO!E194</f>
        <v>0</v>
      </c>
      <c r="D193">
        <f>CNAE_CBO_SEXO!G194</f>
        <v>1</v>
      </c>
      <c r="E193" s="72">
        <f t="shared" si="6"/>
        <v>0.14388489208633093</v>
      </c>
      <c r="G193" t="s">
        <v>4962</v>
      </c>
      <c r="H193">
        <v>0</v>
      </c>
      <c r="I193" s="72">
        <v>0</v>
      </c>
      <c r="K193" t="s">
        <v>4917</v>
      </c>
      <c r="L193">
        <v>0</v>
      </c>
      <c r="M193" s="72">
        <v>0</v>
      </c>
    </row>
    <row r="194" spans="1:13">
      <c r="A194" t="str">
        <f>CNAE_CBO_SEXO!B195</f>
        <v>DIGITADOR</v>
      </c>
      <c r="B194">
        <f>CNAE_CBO_SEXO!C195</f>
        <v>1</v>
      </c>
      <c r="C194">
        <f>CNAE_CBO_SEXO!E195</f>
        <v>0</v>
      </c>
      <c r="D194">
        <f>CNAE_CBO_SEXO!G195</f>
        <v>1</v>
      </c>
      <c r="E194" s="72">
        <f t="shared" si="6"/>
        <v>0.14388489208633093</v>
      </c>
      <c r="G194" t="s">
        <v>4963</v>
      </c>
      <c r="H194">
        <v>0</v>
      </c>
      <c r="I194" s="72">
        <v>0</v>
      </c>
      <c r="K194" t="s">
        <v>4918</v>
      </c>
      <c r="L194">
        <v>0</v>
      </c>
      <c r="M194" s="72">
        <v>0</v>
      </c>
    </row>
    <row r="195" spans="1:13">
      <c r="A195" t="str">
        <f>CNAE_CBO_SEXO!B196</f>
        <v>ALMOXARIFE</v>
      </c>
      <c r="B195">
        <f>CNAE_CBO_SEXO!C196</f>
        <v>1</v>
      </c>
      <c r="C195">
        <f>CNAE_CBO_SEXO!E196</f>
        <v>0</v>
      </c>
      <c r="D195">
        <f>CNAE_CBO_SEXO!G196</f>
        <v>1</v>
      </c>
      <c r="E195" s="72">
        <f t="shared" si="6"/>
        <v>0.14388489208633093</v>
      </c>
      <c r="G195" t="s">
        <v>4964</v>
      </c>
      <c r="H195">
        <v>0</v>
      </c>
      <c r="I195" s="72">
        <v>0</v>
      </c>
      <c r="K195" t="s">
        <v>4919</v>
      </c>
      <c r="L195">
        <v>0</v>
      </c>
      <c r="M195" s="72">
        <v>0</v>
      </c>
    </row>
    <row r="196" spans="1:13">
      <c r="A196" t="str">
        <f>CNAE_CBO_SEXO!B197</f>
        <v>GARI</v>
      </c>
      <c r="B196">
        <f>CNAE_CBO_SEXO!C197</f>
        <v>1</v>
      </c>
      <c r="C196">
        <f>CNAE_CBO_SEXO!E197</f>
        <v>0</v>
      </c>
      <c r="D196">
        <f>CNAE_CBO_SEXO!G197</f>
        <v>1</v>
      </c>
      <c r="E196" s="72">
        <f t="shared" si="6"/>
        <v>0.14388489208633093</v>
      </c>
      <c r="G196" t="s">
        <v>4965</v>
      </c>
      <c r="H196">
        <v>0</v>
      </c>
      <c r="I196" s="72">
        <v>0</v>
      </c>
      <c r="K196" t="s">
        <v>4920</v>
      </c>
      <c r="L196">
        <v>0</v>
      </c>
      <c r="M196" s="72">
        <v>0</v>
      </c>
    </row>
    <row r="197" spans="1:13">
      <c r="A197" t="str">
        <f>CNAE_CBO_SEXO!B198</f>
        <v>AUXILIAR DE PRODUCAO FARMACEUTICA</v>
      </c>
      <c r="B197">
        <f>CNAE_CBO_SEXO!C198</f>
        <v>1</v>
      </c>
      <c r="C197">
        <f>CNAE_CBO_SEXO!E198</f>
        <v>0</v>
      </c>
      <c r="D197">
        <f>CNAE_CBO_SEXO!G198</f>
        <v>1</v>
      </c>
      <c r="E197" s="72">
        <f t="shared" si="6"/>
        <v>0.14388489208633093</v>
      </c>
      <c r="G197" t="s">
        <v>4966</v>
      </c>
      <c r="H197">
        <v>0</v>
      </c>
      <c r="I197" s="72">
        <v>0</v>
      </c>
      <c r="K197" t="s">
        <v>4921</v>
      </c>
      <c r="L197">
        <v>0</v>
      </c>
      <c r="M197" s="72">
        <v>0</v>
      </c>
    </row>
    <row r="198" spans="1:13">
      <c r="A198" t="str">
        <f>CNAE_CBO_SEXO!B199</f>
        <v>AGENTE FUNERARIO</v>
      </c>
      <c r="B198">
        <f>CNAE_CBO_SEXO!C199</f>
        <v>1</v>
      </c>
      <c r="C198">
        <f>CNAE_CBO_SEXO!E199</f>
        <v>0</v>
      </c>
      <c r="D198">
        <f>CNAE_CBO_SEXO!G199</f>
        <v>1</v>
      </c>
      <c r="E198" s="72">
        <f t="shared" si="6"/>
        <v>0.14388489208633093</v>
      </c>
      <c r="G198" t="s">
        <v>4967</v>
      </c>
      <c r="H198">
        <v>0</v>
      </c>
      <c r="I198" s="72">
        <v>0</v>
      </c>
      <c r="K198" t="s">
        <v>4922</v>
      </c>
      <c r="L198">
        <v>0</v>
      </c>
      <c r="M198" s="72">
        <v>0</v>
      </c>
    </row>
    <row r="199" spans="1:13">
      <c r="A199" t="str">
        <f>CNAE_CBO_SEXO!B200</f>
        <v>AGENTE DE POLICIA FEDERAL</v>
      </c>
      <c r="B199">
        <f>CNAE_CBO_SEXO!C200</f>
        <v>1</v>
      </c>
      <c r="C199">
        <f>CNAE_CBO_SEXO!E200</f>
        <v>0</v>
      </c>
      <c r="D199">
        <f>CNAE_CBO_SEXO!G200</f>
        <v>1</v>
      </c>
      <c r="E199" s="72">
        <f t="shared" si="6"/>
        <v>0.14388489208633093</v>
      </c>
      <c r="G199" t="s">
        <v>4968</v>
      </c>
      <c r="H199">
        <v>0</v>
      </c>
      <c r="I199" s="72">
        <v>0</v>
      </c>
      <c r="K199" t="s">
        <v>4923</v>
      </c>
      <c r="L199">
        <v>0</v>
      </c>
      <c r="M199" s="72">
        <v>0</v>
      </c>
    </row>
    <row r="200" spans="1:13">
      <c r="A200" t="str">
        <f>CNAE_CBO_SEXO!B201</f>
        <v>POLICIAL RODOVIARIO FEDERAL</v>
      </c>
      <c r="B200">
        <f>CNAE_CBO_SEXO!C201</f>
        <v>1</v>
      </c>
      <c r="C200">
        <f>CNAE_CBO_SEXO!E201</f>
        <v>0</v>
      </c>
      <c r="D200">
        <f>CNAE_CBO_SEXO!G201</f>
        <v>1</v>
      </c>
      <c r="E200" s="72">
        <f t="shared" si="6"/>
        <v>0.14388489208633093</v>
      </c>
      <c r="G200" t="s">
        <v>4969</v>
      </c>
      <c r="H200">
        <v>0</v>
      </c>
      <c r="I200" s="72">
        <v>0</v>
      </c>
      <c r="K200" t="s">
        <v>4924</v>
      </c>
      <c r="L200">
        <v>0</v>
      </c>
      <c r="M200" s="72">
        <v>0</v>
      </c>
    </row>
    <row r="201" spans="1:13">
      <c r="A201" t="str">
        <f>CNAE_CBO_SEXO!B202</f>
        <v>PORTEIRO DE EDIFICIOS</v>
      </c>
      <c r="B201">
        <f>CNAE_CBO_SEXO!C202</f>
        <v>1</v>
      </c>
      <c r="C201">
        <f>CNAE_CBO_SEXO!E202</f>
        <v>0</v>
      </c>
      <c r="D201">
        <f>CNAE_CBO_SEXO!G202</f>
        <v>1</v>
      </c>
      <c r="E201" s="72">
        <f t="shared" ref="E201:E217" si="7">D201*100/695</f>
        <v>0.14388489208633093</v>
      </c>
      <c r="G201" t="s">
        <v>4970</v>
      </c>
      <c r="H201">
        <v>0</v>
      </c>
      <c r="I201" s="72">
        <v>0</v>
      </c>
      <c r="K201" t="s">
        <v>4925</v>
      </c>
      <c r="L201">
        <v>0</v>
      </c>
      <c r="M201" s="72">
        <v>0</v>
      </c>
    </row>
    <row r="202" spans="1:13">
      <c r="A202" t="str">
        <f>CNAE_CBO_SEXO!B203</f>
        <v>PORTEIRO DE LOCAIS DE DIVERSAO</v>
      </c>
      <c r="B202">
        <f>CNAE_CBO_SEXO!C203</f>
        <v>1</v>
      </c>
      <c r="C202">
        <f>CNAE_CBO_SEXO!E203</f>
        <v>0</v>
      </c>
      <c r="D202">
        <f>CNAE_CBO_SEXO!G203</f>
        <v>1</v>
      </c>
      <c r="E202" s="72">
        <f t="shared" si="7"/>
        <v>0.14388489208633093</v>
      </c>
      <c r="G202" t="s">
        <v>4971</v>
      </c>
      <c r="H202">
        <v>0</v>
      </c>
      <c r="I202" s="72">
        <v>0</v>
      </c>
      <c r="K202" t="s">
        <v>4926</v>
      </c>
      <c r="L202">
        <v>0</v>
      </c>
      <c r="M202" s="72">
        <v>0</v>
      </c>
    </row>
    <row r="203" spans="1:13">
      <c r="A203" t="str">
        <f>CNAE_CBO_SEXO!B204</f>
        <v>MOTOCICLISTA NO TRANSPORTE DE DOCUMENTOS E PEQUENOS VOLUMES</v>
      </c>
      <c r="B203">
        <f>CNAE_CBO_SEXO!C204</f>
        <v>1</v>
      </c>
      <c r="C203">
        <f>CNAE_CBO_SEXO!E204</f>
        <v>0</v>
      </c>
      <c r="D203">
        <f>CNAE_CBO_SEXO!G204</f>
        <v>1</v>
      </c>
      <c r="E203" s="72">
        <f t="shared" si="7"/>
        <v>0.14388489208633093</v>
      </c>
      <c r="G203" t="s">
        <v>4972</v>
      </c>
      <c r="H203">
        <v>0</v>
      </c>
      <c r="I203" s="72">
        <v>0</v>
      </c>
      <c r="K203" t="s">
        <v>4927</v>
      </c>
      <c r="L203">
        <v>0</v>
      </c>
      <c r="M203" s="72">
        <v>0</v>
      </c>
    </row>
    <row r="204" spans="1:13">
      <c r="A204" t="str">
        <f>CNAE_CBO_SEXO!B205</f>
        <v>VENDEDOR PERMISSIONARIO</v>
      </c>
      <c r="B204">
        <f>CNAE_CBO_SEXO!C205</f>
        <v>1</v>
      </c>
      <c r="C204">
        <f>CNAE_CBO_SEXO!E205</f>
        <v>0</v>
      </c>
      <c r="D204">
        <f>CNAE_CBO_SEXO!G205</f>
        <v>1</v>
      </c>
      <c r="E204" s="72">
        <f t="shared" si="7"/>
        <v>0.14388489208633093</v>
      </c>
      <c r="G204" t="s">
        <v>4973</v>
      </c>
      <c r="H204">
        <v>0</v>
      </c>
      <c r="I204" s="72">
        <v>0</v>
      </c>
      <c r="K204" t="s">
        <v>4928</v>
      </c>
      <c r="L204">
        <v>0</v>
      </c>
      <c r="M204" s="72">
        <v>0</v>
      </c>
    </row>
    <row r="205" spans="1:13">
      <c r="A205" t="str">
        <f>CNAE_CBO_SEXO!B206</f>
        <v>VENDEDOR AMBULANTE</v>
      </c>
      <c r="B205">
        <f>CNAE_CBO_SEXO!C206</f>
        <v>1</v>
      </c>
      <c r="C205">
        <f>CNAE_CBO_SEXO!E206</f>
        <v>0</v>
      </c>
      <c r="D205">
        <f>CNAE_CBO_SEXO!G206</f>
        <v>1</v>
      </c>
      <c r="E205" s="72">
        <f t="shared" si="7"/>
        <v>0.14388489208633093</v>
      </c>
      <c r="G205" t="s">
        <v>4974</v>
      </c>
      <c r="H205">
        <v>0</v>
      </c>
      <c r="I205" s="72">
        <v>0</v>
      </c>
      <c r="K205" t="s">
        <v>4929</v>
      </c>
      <c r="L205">
        <v>0</v>
      </c>
      <c r="M205" s="72">
        <v>0</v>
      </c>
    </row>
    <row r="206" spans="1:13">
      <c r="A206" t="str">
        <f>CNAE_CBO_SEXO!B207</f>
        <v>OPERADOR DE MOTOSSERRA</v>
      </c>
      <c r="B206">
        <f>CNAE_CBO_SEXO!C207</f>
        <v>1</v>
      </c>
      <c r="C206">
        <f>CNAE_CBO_SEXO!E207</f>
        <v>0</v>
      </c>
      <c r="D206">
        <f>CNAE_CBO_SEXO!G207</f>
        <v>1</v>
      </c>
      <c r="E206" s="72">
        <f t="shared" si="7"/>
        <v>0.14388489208633093</v>
      </c>
      <c r="G206" t="s">
        <v>4975</v>
      </c>
      <c r="H206">
        <v>0</v>
      </c>
      <c r="I206" s="72">
        <v>0</v>
      </c>
      <c r="K206" t="s">
        <v>4930</v>
      </c>
      <c r="L206">
        <v>0</v>
      </c>
      <c r="M206" s="72">
        <v>0</v>
      </c>
    </row>
    <row r="207" spans="1:13">
      <c r="A207" t="str">
        <f>CNAE_CBO_SEXO!B208</f>
        <v>OPERADOR DE ESCAVADEIRA</v>
      </c>
      <c r="B207">
        <f>CNAE_CBO_SEXO!C208</f>
        <v>1</v>
      </c>
      <c r="C207">
        <f>CNAE_CBO_SEXO!E208</f>
        <v>0</v>
      </c>
      <c r="D207">
        <f>CNAE_CBO_SEXO!G208</f>
        <v>1</v>
      </c>
      <c r="E207" s="72">
        <f t="shared" si="7"/>
        <v>0.14388489208633093</v>
      </c>
      <c r="G207" t="s">
        <v>4976</v>
      </c>
      <c r="H207">
        <v>0</v>
      </c>
      <c r="I207" s="72">
        <v>0</v>
      </c>
      <c r="K207" t="s">
        <v>4931</v>
      </c>
      <c r="L207">
        <v>0</v>
      </c>
      <c r="M207" s="72">
        <v>0</v>
      </c>
    </row>
    <row r="208" spans="1:13">
      <c r="A208" t="str">
        <f>CNAE_CBO_SEXO!B209</f>
        <v>MONTADOR DE ANDAIMES (EDIFICACOES)</v>
      </c>
      <c r="B208">
        <f>CNAE_CBO_SEXO!C209</f>
        <v>1</v>
      </c>
      <c r="C208">
        <f>CNAE_CBO_SEXO!E209</f>
        <v>0</v>
      </c>
      <c r="D208">
        <f>CNAE_CBO_SEXO!G209</f>
        <v>1</v>
      </c>
      <c r="E208" s="72">
        <f t="shared" si="7"/>
        <v>0.14388489208633093</v>
      </c>
      <c r="G208" t="s">
        <v>4977</v>
      </c>
      <c r="H208">
        <v>0</v>
      </c>
      <c r="I208" s="72">
        <v>0</v>
      </c>
      <c r="K208" t="s">
        <v>4932</v>
      </c>
      <c r="L208">
        <v>0</v>
      </c>
      <c r="M208" s="72">
        <v>0</v>
      </c>
    </row>
    <row r="209" spans="1:13">
      <c r="A209" t="str">
        <f>CNAE_CBO_SEXO!B210</f>
        <v>ELETRICISTA DE INSTALACOES (EDIFICIOS)</v>
      </c>
      <c r="B209">
        <f>CNAE_CBO_SEXO!C210</f>
        <v>1</v>
      </c>
      <c r="C209">
        <f>CNAE_CBO_SEXO!E210</f>
        <v>0</v>
      </c>
      <c r="D209">
        <f>CNAE_CBO_SEXO!G210</f>
        <v>1</v>
      </c>
      <c r="E209" s="72">
        <f t="shared" si="7"/>
        <v>0.14388489208633093</v>
      </c>
      <c r="G209" t="s">
        <v>4978</v>
      </c>
      <c r="H209">
        <v>0</v>
      </c>
      <c r="I209" s="72">
        <v>0</v>
      </c>
      <c r="K209" t="s">
        <v>4933</v>
      </c>
      <c r="L209">
        <v>0</v>
      </c>
      <c r="M209" s="72">
        <v>0</v>
      </c>
    </row>
    <row r="210" spans="1:13">
      <c r="A210" t="str">
        <f>CNAE_CBO_SEXO!B211</f>
        <v>ELETRICISTA DE INSTALACOES</v>
      </c>
      <c r="B210">
        <f>CNAE_CBO_SEXO!C211</f>
        <v>1</v>
      </c>
      <c r="C210">
        <f>CNAE_CBO_SEXO!E211</f>
        <v>0</v>
      </c>
      <c r="D210">
        <f>CNAE_CBO_SEXO!G211</f>
        <v>1</v>
      </c>
      <c r="E210" s="72">
        <f t="shared" si="7"/>
        <v>0.14388489208633093</v>
      </c>
      <c r="G210" t="s">
        <v>4979</v>
      </c>
      <c r="H210">
        <v>0</v>
      </c>
      <c r="I210" s="72">
        <v>0</v>
      </c>
      <c r="K210" t="s">
        <v>4934</v>
      </c>
      <c r="L210">
        <v>0</v>
      </c>
      <c r="M210" s="72">
        <v>0</v>
      </c>
    </row>
    <row r="211" spans="1:13">
      <c r="A211" t="str">
        <f>CNAE_CBO_SEXO!B212</f>
        <v>MESTRE DE TREFILACAO DE METAIS</v>
      </c>
      <c r="B211">
        <f>CNAE_CBO_SEXO!C212</f>
        <v>1</v>
      </c>
      <c r="C211">
        <f>CNAE_CBO_SEXO!E212</f>
        <v>0</v>
      </c>
      <c r="D211">
        <f>CNAE_CBO_SEXO!G212</f>
        <v>1</v>
      </c>
      <c r="E211" s="72">
        <f t="shared" si="7"/>
        <v>0.14388489208633093</v>
      </c>
      <c r="G211" t="s">
        <v>4980</v>
      </c>
      <c r="H211">
        <v>0</v>
      </c>
      <c r="I211" s="72">
        <v>0</v>
      </c>
      <c r="K211" t="s">
        <v>4935</v>
      </c>
      <c r="L211">
        <v>0</v>
      </c>
      <c r="M211" s="72">
        <v>0</v>
      </c>
    </row>
    <row r="212" spans="1:13">
      <c r="A212" t="str">
        <f>CNAE_CBO_SEXO!B213</f>
        <v>MONTADOR DE EQUIPAMENTO DE LEVANTAMENTO</v>
      </c>
      <c r="B212">
        <f>CNAE_CBO_SEXO!C213</f>
        <v>1</v>
      </c>
      <c r="C212">
        <f>CNAE_CBO_SEXO!E213</f>
        <v>0</v>
      </c>
      <c r="D212">
        <f>CNAE_CBO_SEXO!G213</f>
        <v>1</v>
      </c>
      <c r="E212" s="72">
        <f t="shared" si="7"/>
        <v>0.14388489208633093</v>
      </c>
      <c r="G212" t="s">
        <v>4981</v>
      </c>
      <c r="H212">
        <v>0</v>
      </c>
      <c r="I212" s="72">
        <v>0</v>
      </c>
      <c r="K212" t="s">
        <v>4936</v>
      </c>
      <c r="L212">
        <v>0</v>
      </c>
      <c r="M212" s="72">
        <v>0</v>
      </c>
    </row>
    <row r="213" spans="1:13">
      <c r="A213" t="str">
        <f>CNAE_CBO_SEXO!B214</f>
        <v>AUXILIAR DE RADIOLOGIA (REVELACAO FOTOGRAFICA)</v>
      </c>
      <c r="B213">
        <f>CNAE_CBO_SEXO!C214</f>
        <v>1</v>
      </c>
      <c r="C213">
        <f>CNAE_CBO_SEXO!E214</f>
        <v>0</v>
      </c>
      <c r="D213">
        <f>CNAE_CBO_SEXO!G214</f>
        <v>1</v>
      </c>
      <c r="E213" s="72">
        <f t="shared" si="7"/>
        <v>0.14388489208633093</v>
      </c>
      <c r="G213" t="s">
        <v>4982</v>
      </c>
      <c r="H213">
        <v>0</v>
      </c>
      <c r="I213" s="72">
        <v>0</v>
      </c>
      <c r="K213" t="s">
        <v>4937</v>
      </c>
      <c r="L213">
        <v>0</v>
      </c>
      <c r="M213" s="72">
        <v>0</v>
      </c>
    </row>
    <row r="214" spans="1:13">
      <c r="A214" t="str">
        <f>CNAE_CBO_SEXO!B215</f>
        <v>OPERADOR DE GUINDASTE MOVEL</v>
      </c>
      <c r="B214">
        <f>CNAE_CBO_SEXO!C215</f>
        <v>1</v>
      </c>
      <c r="C214">
        <f>CNAE_CBO_SEXO!E215</f>
        <v>0</v>
      </c>
      <c r="D214">
        <f>CNAE_CBO_SEXO!G215</f>
        <v>1</v>
      </c>
      <c r="E214" s="72">
        <f t="shared" si="7"/>
        <v>0.14388489208633093</v>
      </c>
      <c r="G214" t="s">
        <v>4983</v>
      </c>
      <c r="H214">
        <v>0</v>
      </c>
      <c r="I214" s="72">
        <v>0</v>
      </c>
      <c r="K214" t="s">
        <v>4938</v>
      </c>
      <c r="L214">
        <v>0</v>
      </c>
      <c r="M214" s="72">
        <v>0</v>
      </c>
    </row>
    <row r="215" spans="1:13">
      <c r="A215" t="str">
        <f>CNAE_CBO_SEXO!B216</f>
        <v>MOTORISTA DE CAMINHAO (ROTAS REGIONAIS E INTERNACIONAIS)</v>
      </c>
      <c r="B215">
        <f>CNAE_CBO_SEXO!C216</f>
        <v>1</v>
      </c>
      <c r="C215">
        <f>CNAE_CBO_SEXO!E216</f>
        <v>0</v>
      </c>
      <c r="D215">
        <f>CNAE_CBO_SEXO!G216</f>
        <v>1</v>
      </c>
      <c r="E215" s="72">
        <f t="shared" si="7"/>
        <v>0.14388489208633093</v>
      </c>
      <c r="G215" t="s">
        <v>4984</v>
      </c>
      <c r="H215">
        <v>0</v>
      </c>
      <c r="I215" s="72">
        <v>0</v>
      </c>
      <c r="K215" t="s">
        <v>4939</v>
      </c>
      <c r="L215">
        <v>0</v>
      </c>
      <c r="M215" s="72">
        <v>0</v>
      </c>
    </row>
    <row r="216" spans="1:13">
      <c r="A216" t="str">
        <f>CNAE_CBO_SEXO!B217</f>
        <v>OPERADOR DE MAQUINA DE ENVASAR LIQUIDOS</v>
      </c>
      <c r="B216">
        <f>CNAE_CBO_SEXO!C217</f>
        <v>1</v>
      </c>
      <c r="C216">
        <f>CNAE_CBO_SEXO!E217</f>
        <v>0</v>
      </c>
      <c r="D216">
        <f>CNAE_CBO_SEXO!G217</f>
        <v>1</v>
      </c>
      <c r="E216" s="72">
        <f t="shared" si="7"/>
        <v>0.14388489208633093</v>
      </c>
      <c r="G216" t="s">
        <v>4985</v>
      </c>
      <c r="H216">
        <v>0</v>
      </c>
      <c r="I216" s="72">
        <v>0</v>
      </c>
      <c r="K216" t="s">
        <v>4940</v>
      </c>
      <c r="L216">
        <v>0</v>
      </c>
      <c r="M216" s="72">
        <v>0</v>
      </c>
    </row>
    <row r="217" spans="1:13">
      <c r="A217" t="str">
        <f>CNAE_CBO_SEXO!B218</f>
        <v>ENCARREGADO DE MANUTENCAO MECANICA DE SISTEMAS OPERACIONAIS</v>
      </c>
      <c r="B217">
        <f>CNAE_CBO_SEXO!C218</f>
        <v>1</v>
      </c>
      <c r="C217">
        <f>CNAE_CBO_SEXO!E218</f>
        <v>0</v>
      </c>
      <c r="D217">
        <f>CNAE_CBO_SEXO!G218</f>
        <v>1</v>
      </c>
      <c r="E217" s="72">
        <f t="shared" si="7"/>
        <v>0.14388489208633093</v>
      </c>
      <c r="G217" t="s">
        <v>4986</v>
      </c>
      <c r="H217">
        <v>0</v>
      </c>
      <c r="I217" s="72">
        <v>0</v>
      </c>
      <c r="K217" t="s">
        <v>4941</v>
      </c>
      <c r="L217">
        <v>0</v>
      </c>
      <c r="M217" s="72">
        <v>0</v>
      </c>
    </row>
    <row r="218" spans="1:13">
      <c r="A218" t="str">
        <f>CNAE_CBO_SEXO!B219</f>
        <v>Total</v>
      </c>
      <c r="B218">
        <f>CNAE_CBO_SEXO!C219</f>
        <v>245</v>
      </c>
      <c r="C218">
        <f>CNAE_CBO_SEXO!E219</f>
        <v>450</v>
      </c>
      <c r="D218">
        <f>CNAE_CBO_SEXO!G219</f>
        <v>695</v>
      </c>
      <c r="E218" s="72">
        <f>D218*100/695</f>
        <v>100</v>
      </c>
      <c r="G218" t="s">
        <v>36</v>
      </c>
      <c r="H218">
        <v>245</v>
      </c>
      <c r="I218" s="72">
        <v>100</v>
      </c>
      <c r="K218" t="s">
        <v>36</v>
      </c>
      <c r="L218">
        <v>450</v>
      </c>
      <c r="M218" s="72">
        <v>100</v>
      </c>
    </row>
  </sheetData>
  <sortState ref="K73:M217">
    <sortCondition descending="1" ref="M73:M217"/>
  </sortState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>
  <sheetPr codeName="Plan14"/>
  <dimension ref="A3:AF2641"/>
  <sheetViews>
    <sheetView topLeftCell="A34" workbookViewId="0">
      <selection activeCell="B36" sqref="B36"/>
    </sheetView>
  </sheetViews>
  <sheetFormatPr defaultRowHeight="15.75"/>
  <cols>
    <col min="1" max="1" width="43.125" customWidth="1"/>
    <col min="2" max="2" width="50.25" customWidth="1"/>
    <col min="8" max="8" width="6.875" customWidth="1"/>
    <col min="11" max="11" width="13.5" customWidth="1"/>
    <col min="15" max="15" width="50.125" customWidth="1"/>
    <col min="16" max="16" width="20.375" customWidth="1"/>
    <col min="18" max="18" width="13" customWidth="1"/>
  </cols>
  <sheetData>
    <row r="3" spans="1:32">
      <c r="A3" s="82"/>
      <c r="B3" s="82" t="s">
        <v>4800</v>
      </c>
      <c r="E3" s="82" t="s">
        <v>4799</v>
      </c>
      <c r="K3" s="10" t="s">
        <v>140</v>
      </c>
      <c r="L3" s="82" t="s">
        <v>4799</v>
      </c>
      <c r="O3" s="10" t="s">
        <v>141</v>
      </c>
      <c r="S3" s="84" t="s">
        <v>4800</v>
      </c>
      <c r="V3" s="82" t="s">
        <v>4799</v>
      </c>
      <c r="AA3" s="84" t="s">
        <v>4800</v>
      </c>
      <c r="AB3" s="82" t="s">
        <v>4799</v>
      </c>
      <c r="AE3" s="84" t="s">
        <v>4800</v>
      </c>
    </row>
    <row r="4" spans="1:32">
      <c r="A4" s="82"/>
      <c r="B4" s="82">
        <f>COUNTA(B9:B27)</f>
        <v>19</v>
      </c>
      <c r="C4" s="83"/>
      <c r="D4" s="83"/>
      <c r="E4" s="82">
        <f>COUNTIF(E9:E27,"&gt;0")</f>
        <v>14</v>
      </c>
      <c r="F4" s="82">
        <f>COUNTIF(F9:F27,"&gt;0")</f>
        <v>9</v>
      </c>
      <c r="G4" s="82">
        <f>COUNTIF(G9:G27,"&gt;0")</f>
        <v>14</v>
      </c>
      <c r="J4" s="82"/>
      <c r="K4" s="82"/>
      <c r="L4" s="82">
        <f>COUNTIF(L9:L27,"&gt;0")</f>
        <v>14</v>
      </c>
      <c r="M4" s="82"/>
      <c r="N4" s="82"/>
      <c r="O4" s="82">
        <f>COUNTA(O9:O27)</f>
        <v>19</v>
      </c>
      <c r="P4" s="82">
        <f>COUNTIF(P9:P27,"&gt;0")</f>
        <v>9</v>
      </c>
      <c r="Q4" s="82"/>
      <c r="R4" s="82"/>
      <c r="S4" s="82">
        <f>COUNTA(S9:S30)</f>
        <v>22</v>
      </c>
      <c r="T4" s="83"/>
      <c r="U4" s="83"/>
      <c r="V4" s="82">
        <f>COUNTIF(V9:V30,"&gt;0")</f>
        <v>6</v>
      </c>
      <c r="W4" s="82">
        <f>COUNTIF(W9:W30,"&gt;0")</f>
        <v>8</v>
      </c>
      <c r="X4" s="82">
        <f>COUNTIF(X9:X30,"&gt;0")</f>
        <v>9</v>
      </c>
      <c r="AA4" t="s">
        <v>140</v>
      </c>
      <c r="AB4" s="82">
        <f>COUNTIF(AB9:AB30,"&gt;0")</f>
        <v>6</v>
      </c>
      <c r="AE4" t="s">
        <v>141</v>
      </c>
      <c r="AF4" s="82">
        <f>COUNTIF(AF9:AF30,"&gt;0")</f>
        <v>8</v>
      </c>
    </row>
    <row r="5" spans="1:32">
      <c r="B5" t="s">
        <v>37</v>
      </c>
      <c r="D5" s="82"/>
      <c r="K5" t="s">
        <v>37</v>
      </c>
      <c r="O5" t="s">
        <v>37</v>
      </c>
      <c r="S5" s="15" t="s">
        <v>37</v>
      </c>
      <c r="T5" s="82"/>
      <c r="U5" s="82"/>
      <c r="V5" s="82"/>
      <c r="W5" s="82"/>
      <c r="X5" s="82"/>
      <c r="AA5" s="15" t="s">
        <v>37</v>
      </c>
      <c r="AB5" s="82"/>
      <c r="AE5" s="15" t="s">
        <v>37</v>
      </c>
      <c r="AF5" s="82"/>
    </row>
    <row r="6" spans="1:32">
      <c r="B6" t="s">
        <v>142</v>
      </c>
      <c r="K6" s="10" t="s">
        <v>142</v>
      </c>
      <c r="O6" s="10" t="s">
        <v>142</v>
      </c>
      <c r="P6" s="10"/>
      <c r="S6" s="16" t="s">
        <v>2722</v>
      </c>
      <c r="AA6" s="16" t="s">
        <v>2722</v>
      </c>
      <c r="AE6" s="16" t="s">
        <v>2722</v>
      </c>
    </row>
    <row r="7" spans="1:32">
      <c r="A7" s="15"/>
      <c r="B7" s="15" t="s">
        <v>4729</v>
      </c>
      <c r="C7">
        <v>2020</v>
      </c>
      <c r="K7" s="15" t="s">
        <v>4729</v>
      </c>
      <c r="O7" s="15" t="s">
        <v>4729</v>
      </c>
      <c r="S7" s="15" t="s">
        <v>4729</v>
      </c>
      <c r="T7">
        <v>2020</v>
      </c>
      <c r="AA7" s="15" t="s">
        <v>4729</v>
      </c>
      <c r="AE7" s="15" t="s">
        <v>4729</v>
      </c>
    </row>
    <row r="8" spans="1:32">
      <c r="A8" t="s">
        <v>4802</v>
      </c>
      <c r="B8" s="11" t="s">
        <v>143</v>
      </c>
      <c r="C8" t="s">
        <v>2736</v>
      </c>
      <c r="D8" t="s">
        <v>2737</v>
      </c>
      <c r="E8" t="s">
        <v>140</v>
      </c>
      <c r="F8" t="s">
        <v>141</v>
      </c>
      <c r="G8" t="s">
        <v>36</v>
      </c>
      <c r="H8" s="10"/>
      <c r="I8" s="10"/>
      <c r="J8" t="s">
        <v>4802</v>
      </c>
      <c r="K8" s="11" t="s">
        <v>143</v>
      </c>
      <c r="L8" t="s">
        <v>29</v>
      </c>
      <c r="N8" t="s">
        <v>4802</v>
      </c>
      <c r="O8" s="11" t="s">
        <v>143</v>
      </c>
      <c r="P8" t="s">
        <v>29</v>
      </c>
      <c r="S8" t="s">
        <v>3625</v>
      </c>
      <c r="T8" t="s">
        <v>2736</v>
      </c>
      <c r="U8" t="s">
        <v>2737</v>
      </c>
      <c r="V8" t="s">
        <v>140</v>
      </c>
      <c r="W8" t="s">
        <v>141</v>
      </c>
      <c r="X8" t="s">
        <v>36</v>
      </c>
      <c r="AA8" t="s">
        <v>3625</v>
      </c>
      <c r="AB8" t="s">
        <v>29</v>
      </c>
      <c r="AE8" t="s">
        <v>3625</v>
      </c>
      <c r="AF8" t="s">
        <v>141</v>
      </c>
    </row>
    <row r="9" spans="1:32">
      <c r="A9" t="s">
        <v>4803</v>
      </c>
      <c r="B9" t="s">
        <v>146</v>
      </c>
      <c r="C9">
        <v>0</v>
      </c>
      <c r="D9">
        <v>0</v>
      </c>
      <c r="E9">
        <v>77</v>
      </c>
      <c r="F9">
        <v>157</v>
      </c>
      <c r="G9">
        <v>234</v>
      </c>
      <c r="J9" t="s">
        <v>4803</v>
      </c>
      <c r="K9" t="s">
        <v>146</v>
      </c>
      <c r="L9">
        <v>77</v>
      </c>
      <c r="N9" t="s">
        <v>4803</v>
      </c>
      <c r="O9" t="s">
        <v>146</v>
      </c>
      <c r="P9">
        <v>157</v>
      </c>
      <c r="R9" t="s">
        <v>4838</v>
      </c>
      <c r="S9" t="s">
        <v>2737</v>
      </c>
      <c r="T9">
        <v>0</v>
      </c>
      <c r="U9">
        <v>0</v>
      </c>
      <c r="V9">
        <v>141</v>
      </c>
      <c r="W9">
        <v>238</v>
      </c>
      <c r="X9">
        <v>379</v>
      </c>
      <c r="Z9" t="s">
        <v>4838</v>
      </c>
      <c r="AA9" t="s">
        <v>2737</v>
      </c>
      <c r="AB9">
        <v>141</v>
      </c>
      <c r="AD9" t="s">
        <v>4838</v>
      </c>
      <c r="AE9" t="s">
        <v>4838</v>
      </c>
      <c r="AF9">
        <v>238</v>
      </c>
    </row>
    <row r="10" spans="1:32">
      <c r="A10" t="s">
        <v>4804</v>
      </c>
      <c r="B10" t="s">
        <v>147</v>
      </c>
      <c r="C10">
        <v>0</v>
      </c>
      <c r="D10">
        <v>0</v>
      </c>
      <c r="E10">
        <v>32</v>
      </c>
      <c r="F10">
        <v>166</v>
      </c>
      <c r="G10">
        <v>198</v>
      </c>
      <c r="J10" t="s">
        <v>4804</v>
      </c>
      <c r="K10" t="s">
        <v>147</v>
      </c>
      <c r="L10">
        <v>32</v>
      </c>
      <c r="N10" t="s">
        <v>4804</v>
      </c>
      <c r="O10" t="s">
        <v>147</v>
      </c>
      <c r="P10">
        <v>166</v>
      </c>
      <c r="R10" t="s">
        <v>4817</v>
      </c>
      <c r="S10" t="s">
        <v>3641</v>
      </c>
      <c r="T10">
        <v>0</v>
      </c>
      <c r="U10">
        <v>0</v>
      </c>
      <c r="V10">
        <v>62</v>
      </c>
      <c r="W10">
        <v>168</v>
      </c>
      <c r="X10">
        <v>230</v>
      </c>
      <c r="Z10" t="str">
        <f>MID(AA10,3,51)</f>
        <v>Educação</v>
      </c>
      <c r="AA10" t="s">
        <v>3641</v>
      </c>
      <c r="AB10">
        <v>62</v>
      </c>
      <c r="AD10" t="str">
        <f t="shared" ref="AD10:AD30" si="0">MID(AE10,3,51)</f>
        <v>Educação</v>
      </c>
      <c r="AE10" t="s">
        <v>3641</v>
      </c>
      <c r="AF10">
        <v>168</v>
      </c>
    </row>
    <row r="11" spans="1:32">
      <c r="A11" t="s">
        <v>4813</v>
      </c>
      <c r="B11" t="s">
        <v>149</v>
      </c>
      <c r="C11">
        <v>0</v>
      </c>
      <c r="D11">
        <v>0</v>
      </c>
      <c r="E11">
        <v>35</v>
      </c>
      <c r="F11">
        <v>66</v>
      </c>
      <c r="G11">
        <v>101</v>
      </c>
      <c r="J11" t="s">
        <v>4805</v>
      </c>
      <c r="K11" t="s">
        <v>149</v>
      </c>
      <c r="L11">
        <v>35</v>
      </c>
      <c r="N11" t="s">
        <v>4805</v>
      </c>
      <c r="O11" t="s">
        <v>149</v>
      </c>
      <c r="P11">
        <v>66</v>
      </c>
      <c r="R11" t="s">
        <v>4818</v>
      </c>
      <c r="S11" t="s">
        <v>3642</v>
      </c>
      <c r="T11">
        <v>0</v>
      </c>
      <c r="U11">
        <v>0</v>
      </c>
      <c r="V11">
        <v>12</v>
      </c>
      <c r="W11">
        <v>25</v>
      </c>
      <c r="X11">
        <v>37</v>
      </c>
      <c r="Z11" t="str">
        <f t="shared" ref="Z11:Z30" si="1">MID(AA11,3,51)</f>
        <v>Saúde humana e serviços sociais</v>
      </c>
      <c r="AA11" t="s">
        <v>3642</v>
      </c>
      <c r="AB11">
        <v>12</v>
      </c>
      <c r="AD11" t="str">
        <f t="shared" si="0"/>
        <v>Saúde humana e serviços sociais</v>
      </c>
      <c r="AE11" t="s">
        <v>3642</v>
      </c>
      <c r="AF11">
        <v>25</v>
      </c>
    </row>
    <row r="12" spans="1:32">
      <c r="A12" t="s">
        <v>4806</v>
      </c>
      <c r="B12" t="s">
        <v>148</v>
      </c>
      <c r="C12">
        <v>0</v>
      </c>
      <c r="D12">
        <v>0</v>
      </c>
      <c r="E12">
        <v>14</v>
      </c>
      <c r="F12">
        <v>42</v>
      </c>
      <c r="G12">
        <v>56</v>
      </c>
      <c r="J12" t="s">
        <v>4806</v>
      </c>
      <c r="K12" t="s">
        <v>148</v>
      </c>
      <c r="L12">
        <v>14</v>
      </c>
      <c r="N12" t="s">
        <v>4806</v>
      </c>
      <c r="O12" t="s">
        <v>148</v>
      </c>
      <c r="P12">
        <v>42</v>
      </c>
      <c r="R12" t="s">
        <v>4819</v>
      </c>
      <c r="S12" t="s">
        <v>3632</v>
      </c>
      <c r="T12">
        <v>0</v>
      </c>
      <c r="U12">
        <v>0</v>
      </c>
      <c r="V12">
        <v>21</v>
      </c>
      <c r="W12">
        <v>1</v>
      </c>
      <c r="X12">
        <v>22</v>
      </c>
      <c r="Z12" t="str">
        <f t="shared" si="1"/>
        <v>Comércio, reparação veículos automotores, motoci</v>
      </c>
      <c r="AA12" t="s">
        <v>3632</v>
      </c>
      <c r="AB12">
        <v>21</v>
      </c>
      <c r="AD12" t="str">
        <f t="shared" si="0"/>
        <v>Atividades profissionais, científicas e técnicas</v>
      </c>
      <c r="AE12" t="s">
        <v>3638</v>
      </c>
      <c r="AF12">
        <v>15</v>
      </c>
    </row>
    <row r="13" spans="1:32">
      <c r="A13" t="s">
        <v>4814</v>
      </c>
      <c r="B13" t="s">
        <v>151</v>
      </c>
      <c r="C13">
        <v>0</v>
      </c>
      <c r="D13">
        <v>0</v>
      </c>
      <c r="E13">
        <v>45</v>
      </c>
      <c r="F13">
        <v>0</v>
      </c>
      <c r="G13">
        <v>45</v>
      </c>
      <c r="J13" t="s">
        <v>4807</v>
      </c>
      <c r="K13" t="s">
        <v>151</v>
      </c>
      <c r="L13">
        <v>45</v>
      </c>
      <c r="N13" t="s">
        <v>4807</v>
      </c>
      <c r="O13" t="s">
        <v>151</v>
      </c>
      <c r="P13">
        <v>0</v>
      </c>
      <c r="R13" t="s">
        <v>4820</v>
      </c>
      <c r="S13" t="s">
        <v>3638</v>
      </c>
      <c r="T13">
        <v>0</v>
      </c>
      <c r="U13">
        <v>0</v>
      </c>
      <c r="V13">
        <v>4</v>
      </c>
      <c r="W13">
        <v>15</v>
      </c>
      <c r="X13">
        <v>19</v>
      </c>
      <c r="Z13" t="str">
        <f t="shared" si="1"/>
        <v>Atividades profissionais, científicas e técnicas</v>
      </c>
      <c r="AA13" t="s">
        <v>3638</v>
      </c>
      <c r="AB13">
        <v>4</v>
      </c>
      <c r="AD13" t="str">
        <f t="shared" si="0"/>
        <v>Comércio, reparação veículos automotores, motoci</v>
      </c>
      <c r="AE13" t="s">
        <v>3632</v>
      </c>
      <c r="AF13">
        <v>1</v>
      </c>
    </row>
    <row r="14" spans="1:32">
      <c r="A14" t="s">
        <v>159</v>
      </c>
      <c r="B14" t="s">
        <v>159</v>
      </c>
      <c r="C14">
        <v>0</v>
      </c>
      <c r="D14">
        <v>0</v>
      </c>
      <c r="E14">
        <v>17</v>
      </c>
      <c r="F14">
        <v>10</v>
      </c>
      <c r="G14">
        <v>27</v>
      </c>
      <c r="J14" t="s">
        <v>159</v>
      </c>
      <c r="K14" t="s">
        <v>159</v>
      </c>
      <c r="L14">
        <v>17</v>
      </c>
      <c r="N14" t="s">
        <v>159</v>
      </c>
      <c r="O14" t="s">
        <v>159</v>
      </c>
      <c r="P14">
        <v>10</v>
      </c>
      <c r="R14" t="s">
        <v>4821</v>
      </c>
      <c r="S14" t="s">
        <v>3631</v>
      </c>
      <c r="T14">
        <v>0</v>
      </c>
      <c r="U14">
        <v>0</v>
      </c>
      <c r="V14">
        <v>5</v>
      </c>
      <c r="W14">
        <v>0</v>
      </c>
      <c r="X14">
        <v>5</v>
      </c>
      <c r="Z14" t="str">
        <f t="shared" si="1"/>
        <v>Construção</v>
      </c>
      <c r="AA14" t="s">
        <v>3631</v>
      </c>
      <c r="AB14">
        <v>5</v>
      </c>
      <c r="AD14" t="str">
        <f t="shared" si="0"/>
        <v>Informação e comunicação</v>
      </c>
      <c r="AE14" t="s">
        <v>3635</v>
      </c>
      <c r="AF14">
        <v>1</v>
      </c>
    </row>
    <row r="15" spans="1:32">
      <c r="A15" t="s">
        <v>4808</v>
      </c>
      <c r="B15" t="s">
        <v>145</v>
      </c>
      <c r="C15">
        <v>0</v>
      </c>
      <c r="D15">
        <v>0</v>
      </c>
      <c r="E15">
        <v>10</v>
      </c>
      <c r="F15">
        <v>1</v>
      </c>
      <c r="G15">
        <v>11</v>
      </c>
      <c r="J15" t="s">
        <v>4808</v>
      </c>
      <c r="K15" t="s">
        <v>145</v>
      </c>
      <c r="L15">
        <v>10</v>
      </c>
      <c r="N15" t="s">
        <v>4808</v>
      </c>
      <c r="O15" t="s">
        <v>145</v>
      </c>
      <c r="P15">
        <v>1</v>
      </c>
      <c r="R15" t="s">
        <v>4822</v>
      </c>
      <c r="S15" t="s">
        <v>3635</v>
      </c>
      <c r="T15">
        <v>0</v>
      </c>
      <c r="U15">
        <v>0</v>
      </c>
      <c r="V15">
        <v>0</v>
      </c>
      <c r="W15">
        <v>1</v>
      </c>
      <c r="X15">
        <v>1</v>
      </c>
      <c r="Z15" t="str">
        <f t="shared" si="1"/>
        <v>Informação e comunicação</v>
      </c>
      <c r="AA15" t="s">
        <v>3635</v>
      </c>
      <c r="AB15">
        <v>0</v>
      </c>
      <c r="AD15" t="str">
        <f t="shared" si="0"/>
        <v>Atividades financeiras, de seguros e serviços re</v>
      </c>
      <c r="AE15" t="s">
        <v>3636</v>
      </c>
      <c r="AF15">
        <v>1</v>
      </c>
    </row>
    <row r="16" spans="1:32">
      <c r="A16" t="s">
        <v>162</v>
      </c>
      <c r="B16" t="s">
        <v>162</v>
      </c>
      <c r="C16">
        <v>0</v>
      </c>
      <c r="D16">
        <v>0</v>
      </c>
      <c r="E16">
        <v>4</v>
      </c>
      <c r="F16">
        <v>6</v>
      </c>
      <c r="G16">
        <v>10</v>
      </c>
      <c r="J16" t="s">
        <v>162</v>
      </c>
      <c r="K16" t="s">
        <v>162</v>
      </c>
      <c r="L16">
        <v>4</v>
      </c>
      <c r="N16" t="s">
        <v>162</v>
      </c>
      <c r="O16" t="s">
        <v>162</v>
      </c>
      <c r="P16">
        <v>6</v>
      </c>
      <c r="R16" t="s">
        <v>4823</v>
      </c>
      <c r="S16" t="s">
        <v>3636</v>
      </c>
      <c r="T16">
        <v>0</v>
      </c>
      <c r="U16">
        <v>0</v>
      </c>
      <c r="V16">
        <v>0</v>
      </c>
      <c r="W16">
        <v>1</v>
      </c>
      <c r="X16">
        <v>1</v>
      </c>
      <c r="Z16" t="str">
        <f t="shared" si="1"/>
        <v>Atividades financeiras, de seguros e serviços re</v>
      </c>
      <c r="AA16" t="s">
        <v>3636</v>
      </c>
      <c r="AB16">
        <v>0</v>
      </c>
      <c r="AD16" t="str">
        <f t="shared" si="0"/>
        <v>Outras atividades de serviços</v>
      </c>
      <c r="AE16" t="s">
        <v>3644</v>
      </c>
      <c r="AF16">
        <v>1</v>
      </c>
    </row>
    <row r="17" spans="1:32">
      <c r="A17" t="s">
        <v>4815</v>
      </c>
      <c r="B17" t="s">
        <v>152</v>
      </c>
      <c r="C17">
        <v>0</v>
      </c>
      <c r="D17">
        <v>0</v>
      </c>
      <c r="E17">
        <v>5</v>
      </c>
      <c r="F17">
        <v>1</v>
      </c>
      <c r="G17">
        <v>6</v>
      </c>
      <c r="J17" t="s">
        <v>4809</v>
      </c>
      <c r="K17" t="s">
        <v>152</v>
      </c>
      <c r="L17">
        <v>5</v>
      </c>
      <c r="N17" t="s">
        <v>4809</v>
      </c>
      <c r="O17" t="s">
        <v>152</v>
      </c>
      <c r="P17">
        <v>1</v>
      </c>
      <c r="R17" t="s">
        <v>4824</v>
      </c>
      <c r="S17" t="s">
        <v>3644</v>
      </c>
      <c r="T17">
        <v>0</v>
      </c>
      <c r="U17">
        <v>0</v>
      </c>
      <c r="V17">
        <v>0</v>
      </c>
      <c r="W17">
        <v>1</v>
      </c>
      <c r="X17">
        <v>1</v>
      </c>
      <c r="Z17" t="str">
        <f t="shared" si="1"/>
        <v>Outras atividades de serviços</v>
      </c>
      <c r="AA17" t="s">
        <v>3644</v>
      </c>
      <c r="AB17">
        <v>0</v>
      </c>
      <c r="AD17" t="str">
        <f t="shared" si="0"/>
        <v>Construção</v>
      </c>
      <c r="AE17" t="s">
        <v>3631</v>
      </c>
      <c r="AF17">
        <v>0</v>
      </c>
    </row>
    <row r="18" spans="1:32">
      <c r="A18" t="s">
        <v>4810</v>
      </c>
      <c r="B18" t="s">
        <v>144</v>
      </c>
      <c r="C18">
        <v>0</v>
      </c>
      <c r="D18">
        <v>0</v>
      </c>
      <c r="E18">
        <v>2</v>
      </c>
      <c r="F18">
        <v>0</v>
      </c>
      <c r="G18">
        <v>2</v>
      </c>
      <c r="J18" t="s">
        <v>4810</v>
      </c>
      <c r="K18" t="s">
        <v>144</v>
      </c>
      <c r="L18">
        <v>2</v>
      </c>
      <c r="N18" t="s">
        <v>4810</v>
      </c>
      <c r="O18" t="s">
        <v>144</v>
      </c>
      <c r="P18">
        <v>0</v>
      </c>
      <c r="R18" t="s">
        <v>4825</v>
      </c>
      <c r="S18" t="s">
        <v>3626</v>
      </c>
      <c r="T18">
        <v>0</v>
      </c>
      <c r="U18">
        <v>0</v>
      </c>
      <c r="V18">
        <v>0</v>
      </c>
      <c r="W18">
        <v>0</v>
      </c>
      <c r="X18">
        <v>0</v>
      </c>
      <c r="Z18" t="str">
        <f t="shared" si="1"/>
        <v>Agricultura, pecuária, prod florestal, pesca e a</v>
      </c>
      <c r="AA18" t="s">
        <v>3626</v>
      </c>
      <c r="AB18">
        <v>0</v>
      </c>
      <c r="AD18" t="str">
        <f t="shared" si="0"/>
        <v>Agricultura, pecuária, prod florestal, pesca e a</v>
      </c>
      <c r="AE18" t="s">
        <v>3626</v>
      </c>
      <c r="AF18">
        <v>0</v>
      </c>
    </row>
    <row r="19" spans="1:32">
      <c r="A19" t="s">
        <v>154</v>
      </c>
      <c r="B19" t="s">
        <v>154</v>
      </c>
      <c r="C19">
        <v>0</v>
      </c>
      <c r="D19">
        <v>0</v>
      </c>
      <c r="E19">
        <v>1</v>
      </c>
      <c r="F19">
        <v>1</v>
      </c>
      <c r="G19">
        <v>2</v>
      </c>
      <c r="J19" t="s">
        <v>154</v>
      </c>
      <c r="K19" t="s">
        <v>154</v>
      </c>
      <c r="L19">
        <v>1</v>
      </c>
      <c r="N19" t="s">
        <v>154</v>
      </c>
      <c r="O19" t="s">
        <v>154</v>
      </c>
      <c r="P19">
        <v>1</v>
      </c>
      <c r="R19" t="s">
        <v>4826</v>
      </c>
      <c r="S19" t="s">
        <v>3627</v>
      </c>
      <c r="T19">
        <v>0</v>
      </c>
      <c r="U19">
        <v>0</v>
      </c>
      <c r="V19">
        <v>0</v>
      </c>
      <c r="W19">
        <v>0</v>
      </c>
      <c r="X19">
        <v>0</v>
      </c>
      <c r="Z19" t="str">
        <f t="shared" si="1"/>
        <v>Indústrias extrativas</v>
      </c>
      <c r="AA19" t="s">
        <v>3627</v>
      </c>
      <c r="AB19">
        <v>0</v>
      </c>
      <c r="AD19" t="str">
        <f t="shared" si="0"/>
        <v>Indústrias extrativas</v>
      </c>
      <c r="AE19" t="s">
        <v>3627</v>
      </c>
      <c r="AF19">
        <v>0</v>
      </c>
    </row>
    <row r="20" spans="1:32">
      <c r="A20" t="s">
        <v>4816</v>
      </c>
      <c r="B20" t="s">
        <v>150</v>
      </c>
      <c r="C20">
        <v>0</v>
      </c>
      <c r="D20">
        <v>0</v>
      </c>
      <c r="E20">
        <v>1</v>
      </c>
      <c r="F20">
        <v>0</v>
      </c>
      <c r="G20">
        <v>1</v>
      </c>
      <c r="J20" t="s">
        <v>4811</v>
      </c>
      <c r="K20" t="s">
        <v>150</v>
      </c>
      <c r="L20">
        <v>1</v>
      </c>
      <c r="N20" t="s">
        <v>4811</v>
      </c>
      <c r="O20" t="s">
        <v>150</v>
      </c>
      <c r="P20">
        <v>0</v>
      </c>
      <c r="R20" t="s">
        <v>4827</v>
      </c>
      <c r="S20" t="s">
        <v>3628</v>
      </c>
      <c r="T20">
        <v>0</v>
      </c>
      <c r="U20">
        <v>0</v>
      </c>
      <c r="V20">
        <v>0</v>
      </c>
      <c r="W20">
        <v>0</v>
      </c>
      <c r="X20">
        <v>0</v>
      </c>
      <c r="Z20" t="str">
        <f t="shared" si="1"/>
        <v>Indústrias de transformação</v>
      </c>
      <c r="AA20" t="s">
        <v>3628</v>
      </c>
      <c r="AB20">
        <v>0</v>
      </c>
      <c r="AD20" t="str">
        <f t="shared" si="0"/>
        <v>Indústrias de transformação</v>
      </c>
      <c r="AE20" t="s">
        <v>3628</v>
      </c>
      <c r="AF20">
        <v>0</v>
      </c>
    </row>
    <row r="21" spans="1:32">
      <c r="A21" t="s">
        <v>4812</v>
      </c>
      <c r="B21" t="s">
        <v>153</v>
      </c>
      <c r="C21">
        <v>0</v>
      </c>
      <c r="D21">
        <v>0</v>
      </c>
      <c r="E21">
        <v>1</v>
      </c>
      <c r="F21">
        <v>0</v>
      </c>
      <c r="G21">
        <v>1</v>
      </c>
      <c r="J21" t="s">
        <v>4812</v>
      </c>
      <c r="K21" t="s">
        <v>153</v>
      </c>
      <c r="L21">
        <v>1</v>
      </c>
      <c r="N21" t="s">
        <v>4812</v>
      </c>
      <c r="O21" t="s">
        <v>153</v>
      </c>
      <c r="P21">
        <v>0</v>
      </c>
      <c r="R21" t="s">
        <v>4828</v>
      </c>
      <c r="S21" t="s">
        <v>3629</v>
      </c>
      <c r="T21">
        <v>0</v>
      </c>
      <c r="U21">
        <v>0</v>
      </c>
      <c r="V21">
        <v>0</v>
      </c>
      <c r="W21">
        <v>0</v>
      </c>
      <c r="X21">
        <v>0</v>
      </c>
      <c r="Z21" t="str">
        <f t="shared" si="1"/>
        <v>Eletricidade e gás</v>
      </c>
      <c r="AA21" t="s">
        <v>3629</v>
      </c>
      <c r="AB21">
        <v>0</v>
      </c>
      <c r="AD21" t="str">
        <f t="shared" si="0"/>
        <v>Eletricidade e gás</v>
      </c>
      <c r="AE21" t="s">
        <v>3629</v>
      </c>
      <c r="AF21">
        <v>0</v>
      </c>
    </row>
    <row r="22" spans="1:32">
      <c r="A22" t="s">
        <v>161</v>
      </c>
      <c r="B22" t="s">
        <v>161</v>
      </c>
      <c r="C22">
        <v>0</v>
      </c>
      <c r="D22">
        <v>0</v>
      </c>
      <c r="E22">
        <v>1</v>
      </c>
      <c r="F22">
        <v>0</v>
      </c>
      <c r="G22">
        <v>1</v>
      </c>
      <c r="J22" t="s">
        <v>161</v>
      </c>
      <c r="K22" t="s">
        <v>161</v>
      </c>
      <c r="L22">
        <v>1</v>
      </c>
      <c r="N22" t="s">
        <v>161</v>
      </c>
      <c r="O22" t="s">
        <v>161</v>
      </c>
      <c r="P22">
        <v>0</v>
      </c>
      <c r="R22" t="s">
        <v>4829</v>
      </c>
      <c r="S22" t="s">
        <v>3630</v>
      </c>
      <c r="T22">
        <v>0</v>
      </c>
      <c r="U22">
        <v>0</v>
      </c>
      <c r="V22">
        <v>0</v>
      </c>
      <c r="W22">
        <v>0</v>
      </c>
      <c r="X22">
        <v>0</v>
      </c>
      <c r="Z22" t="str">
        <f t="shared" si="1"/>
        <v>Água, esgoto, ativ. gestão de resíduos e descont</v>
      </c>
      <c r="AA22" t="s">
        <v>3630</v>
      </c>
      <c r="AB22">
        <v>0</v>
      </c>
      <c r="AD22" t="str">
        <f t="shared" si="0"/>
        <v>Água, esgoto, ativ. gestão de resíduos e descont</v>
      </c>
      <c r="AE22" t="s">
        <v>3630</v>
      </c>
      <c r="AF22">
        <v>0</v>
      </c>
    </row>
    <row r="23" spans="1:32">
      <c r="A23" t="s">
        <v>155</v>
      </c>
      <c r="B23" t="s">
        <v>155</v>
      </c>
      <c r="C23">
        <v>0</v>
      </c>
      <c r="D23">
        <v>0</v>
      </c>
      <c r="E23">
        <v>0</v>
      </c>
      <c r="F23">
        <v>0</v>
      </c>
      <c r="G23">
        <v>0</v>
      </c>
      <c r="J23" t="s">
        <v>155</v>
      </c>
      <c r="K23" t="s">
        <v>155</v>
      </c>
      <c r="L23">
        <v>0</v>
      </c>
      <c r="N23" t="s">
        <v>155</v>
      </c>
      <c r="O23" t="s">
        <v>155</v>
      </c>
      <c r="P23">
        <v>0</v>
      </c>
      <c r="R23" t="s">
        <v>4830</v>
      </c>
      <c r="S23" t="s">
        <v>3633</v>
      </c>
      <c r="T23">
        <v>0</v>
      </c>
      <c r="U23">
        <v>0</v>
      </c>
      <c r="V23">
        <v>0</v>
      </c>
      <c r="W23">
        <v>0</v>
      </c>
      <c r="X23">
        <v>0</v>
      </c>
      <c r="Z23" t="str">
        <f t="shared" si="1"/>
        <v>Transporte, armazenagem e correio</v>
      </c>
      <c r="AA23" t="s">
        <v>3633</v>
      </c>
      <c r="AB23">
        <v>0</v>
      </c>
      <c r="AD23" t="str">
        <f t="shared" si="0"/>
        <v>Transporte, armazenagem e correio</v>
      </c>
      <c r="AE23" t="s">
        <v>3633</v>
      </c>
      <c r="AF23">
        <v>0</v>
      </c>
    </row>
    <row r="24" spans="1:32">
      <c r="A24" t="s">
        <v>156</v>
      </c>
      <c r="B24" t="s">
        <v>156</v>
      </c>
      <c r="C24">
        <v>0</v>
      </c>
      <c r="D24">
        <v>0</v>
      </c>
      <c r="E24">
        <v>0</v>
      </c>
      <c r="F24">
        <v>0</v>
      </c>
      <c r="G24">
        <v>0</v>
      </c>
      <c r="J24" t="s">
        <v>156</v>
      </c>
      <c r="K24" t="s">
        <v>156</v>
      </c>
      <c r="L24">
        <v>0</v>
      </c>
      <c r="N24" t="s">
        <v>156</v>
      </c>
      <c r="O24" t="s">
        <v>156</v>
      </c>
      <c r="P24">
        <v>0</v>
      </c>
      <c r="R24" t="s">
        <v>4831</v>
      </c>
      <c r="S24" t="s">
        <v>3634</v>
      </c>
      <c r="T24">
        <v>0</v>
      </c>
      <c r="U24">
        <v>0</v>
      </c>
      <c r="V24">
        <v>0</v>
      </c>
      <c r="W24">
        <v>0</v>
      </c>
      <c r="X24">
        <v>0</v>
      </c>
      <c r="Z24" t="str">
        <f t="shared" si="1"/>
        <v>Alojamento e alimentação</v>
      </c>
      <c r="AA24" t="s">
        <v>3634</v>
      </c>
      <c r="AB24">
        <v>0</v>
      </c>
      <c r="AD24" t="str">
        <f t="shared" si="0"/>
        <v>Alojamento e alimentação</v>
      </c>
      <c r="AE24" t="s">
        <v>3634</v>
      </c>
      <c r="AF24">
        <v>0</v>
      </c>
    </row>
    <row r="25" spans="1:32">
      <c r="A25" t="s">
        <v>157</v>
      </c>
      <c r="B25" t="s">
        <v>157</v>
      </c>
      <c r="C25">
        <v>0</v>
      </c>
      <c r="D25">
        <v>0</v>
      </c>
      <c r="E25">
        <v>0</v>
      </c>
      <c r="F25">
        <v>0</v>
      </c>
      <c r="G25">
        <v>0</v>
      </c>
      <c r="J25" t="s">
        <v>157</v>
      </c>
      <c r="K25" t="s">
        <v>157</v>
      </c>
      <c r="L25">
        <v>0</v>
      </c>
      <c r="N25" t="s">
        <v>157</v>
      </c>
      <c r="O25" t="s">
        <v>157</v>
      </c>
      <c r="P25">
        <v>0</v>
      </c>
      <c r="R25" t="s">
        <v>4832</v>
      </c>
      <c r="S25" t="s">
        <v>3637</v>
      </c>
      <c r="T25">
        <v>0</v>
      </c>
      <c r="U25">
        <v>0</v>
      </c>
      <c r="V25">
        <v>0</v>
      </c>
      <c r="W25">
        <v>0</v>
      </c>
      <c r="X25">
        <v>0</v>
      </c>
      <c r="Z25" t="str">
        <f t="shared" si="1"/>
        <v>Atividades imobiliárias</v>
      </c>
      <c r="AA25" t="s">
        <v>3637</v>
      </c>
      <c r="AB25">
        <v>0</v>
      </c>
      <c r="AD25" t="str">
        <f t="shared" si="0"/>
        <v>Atividades imobiliárias</v>
      </c>
      <c r="AE25" t="s">
        <v>3637</v>
      </c>
      <c r="AF25">
        <v>0</v>
      </c>
    </row>
    <row r="26" spans="1:32">
      <c r="A26" t="s">
        <v>158</v>
      </c>
      <c r="B26" t="s">
        <v>158</v>
      </c>
      <c r="C26">
        <v>0</v>
      </c>
      <c r="D26">
        <v>0</v>
      </c>
      <c r="E26">
        <v>0</v>
      </c>
      <c r="F26">
        <v>0</v>
      </c>
      <c r="G26">
        <v>0</v>
      </c>
      <c r="J26" t="s">
        <v>158</v>
      </c>
      <c r="K26" t="s">
        <v>158</v>
      </c>
      <c r="L26">
        <v>0</v>
      </c>
      <c r="N26" t="s">
        <v>158</v>
      </c>
      <c r="O26" t="s">
        <v>158</v>
      </c>
      <c r="P26">
        <v>0</v>
      </c>
      <c r="R26" t="s">
        <v>4833</v>
      </c>
      <c r="S26" t="s">
        <v>3639</v>
      </c>
      <c r="T26">
        <v>0</v>
      </c>
      <c r="U26">
        <v>0</v>
      </c>
      <c r="V26">
        <v>0</v>
      </c>
      <c r="W26">
        <v>0</v>
      </c>
      <c r="X26">
        <v>0</v>
      </c>
      <c r="Z26" t="str">
        <f t="shared" si="1"/>
        <v>Atividades administrativas e serviços complement</v>
      </c>
      <c r="AA26" t="s">
        <v>3639</v>
      </c>
      <c r="AB26">
        <v>0</v>
      </c>
      <c r="AD26" t="str">
        <f t="shared" si="0"/>
        <v>Atividades administrativas e serviços complement</v>
      </c>
      <c r="AE26" t="s">
        <v>3639</v>
      </c>
      <c r="AF26">
        <v>0</v>
      </c>
    </row>
    <row r="27" spans="1:32">
      <c r="A27" t="s">
        <v>160</v>
      </c>
      <c r="B27" t="s">
        <v>160</v>
      </c>
      <c r="C27">
        <v>0</v>
      </c>
      <c r="D27">
        <v>0</v>
      </c>
      <c r="E27">
        <v>0</v>
      </c>
      <c r="F27">
        <v>0</v>
      </c>
      <c r="G27">
        <v>0</v>
      </c>
      <c r="J27" t="s">
        <v>160</v>
      </c>
      <c r="K27" t="s">
        <v>160</v>
      </c>
      <c r="L27">
        <v>0</v>
      </c>
      <c r="N27" t="s">
        <v>160</v>
      </c>
      <c r="O27" t="s">
        <v>160</v>
      </c>
      <c r="P27">
        <v>0</v>
      </c>
      <c r="R27" t="s">
        <v>4834</v>
      </c>
      <c r="S27" t="s">
        <v>3640</v>
      </c>
      <c r="T27">
        <v>0</v>
      </c>
      <c r="U27">
        <v>0</v>
      </c>
      <c r="V27">
        <v>0</v>
      </c>
      <c r="W27">
        <v>0</v>
      </c>
      <c r="X27">
        <v>0</v>
      </c>
      <c r="Z27" t="str">
        <f t="shared" si="1"/>
        <v>Administração pública, defesa e seguridade socia</v>
      </c>
      <c r="AA27" t="s">
        <v>3640</v>
      </c>
      <c r="AB27">
        <v>0</v>
      </c>
      <c r="AD27" t="str">
        <f t="shared" si="0"/>
        <v>Administração pública, defesa e seguridade socia</v>
      </c>
      <c r="AE27" t="s">
        <v>3640</v>
      </c>
      <c r="AF27">
        <v>0</v>
      </c>
    </row>
    <row r="28" spans="1:32">
      <c r="B28" t="s">
        <v>36</v>
      </c>
      <c r="C28">
        <v>0</v>
      </c>
      <c r="D28">
        <v>0</v>
      </c>
      <c r="E28">
        <v>245</v>
      </c>
      <c r="F28">
        <v>450</v>
      </c>
      <c r="G28">
        <v>695</v>
      </c>
      <c r="K28" t="s">
        <v>36</v>
      </c>
      <c r="L28">
        <v>245</v>
      </c>
      <c r="O28" t="s">
        <v>36</v>
      </c>
      <c r="P28">
        <v>450</v>
      </c>
      <c r="R28" t="s">
        <v>4835</v>
      </c>
      <c r="S28" t="s">
        <v>3643</v>
      </c>
      <c r="T28">
        <v>0</v>
      </c>
      <c r="U28">
        <v>0</v>
      </c>
      <c r="V28">
        <v>0</v>
      </c>
      <c r="W28">
        <v>0</v>
      </c>
      <c r="X28">
        <v>0</v>
      </c>
      <c r="Z28" t="str">
        <f t="shared" si="1"/>
        <v>Artes, cultura, esporte e recreação</v>
      </c>
      <c r="AA28" t="s">
        <v>3643</v>
      </c>
      <c r="AB28">
        <v>0</v>
      </c>
      <c r="AD28" t="str">
        <f t="shared" si="0"/>
        <v>Artes, cultura, esporte e recreação</v>
      </c>
      <c r="AE28" t="s">
        <v>3643</v>
      </c>
      <c r="AF28">
        <v>0</v>
      </c>
    </row>
    <row r="29" spans="1:32">
      <c r="R29" t="s">
        <v>4836</v>
      </c>
      <c r="S29" t="s">
        <v>3645</v>
      </c>
      <c r="T29">
        <v>0</v>
      </c>
      <c r="U29">
        <v>0</v>
      </c>
      <c r="V29">
        <v>0</v>
      </c>
      <c r="W29">
        <v>0</v>
      </c>
      <c r="X29">
        <v>0</v>
      </c>
      <c r="Z29" t="str">
        <f t="shared" si="1"/>
        <v>Serviços domésticos</v>
      </c>
      <c r="AA29" t="s">
        <v>3645</v>
      </c>
      <c r="AB29">
        <v>0</v>
      </c>
      <c r="AD29" t="str">
        <f t="shared" si="0"/>
        <v>Serviços domésticos</v>
      </c>
      <c r="AE29" t="s">
        <v>3645</v>
      </c>
      <c r="AF29">
        <v>0</v>
      </c>
    </row>
    <row r="30" spans="1:32">
      <c r="R30" t="s">
        <v>4837</v>
      </c>
      <c r="S30" t="s">
        <v>3646</v>
      </c>
      <c r="T30">
        <v>0</v>
      </c>
      <c r="U30">
        <v>0</v>
      </c>
      <c r="V30">
        <v>0</v>
      </c>
      <c r="W30">
        <v>0</v>
      </c>
      <c r="X30">
        <v>0</v>
      </c>
      <c r="Z30" t="str">
        <f t="shared" si="1"/>
        <v>Organismos Internacionais</v>
      </c>
      <c r="AA30" t="s">
        <v>3646</v>
      </c>
      <c r="AB30">
        <v>0</v>
      </c>
      <c r="AD30" t="str">
        <f t="shared" si="0"/>
        <v>Organismos Internacionais</v>
      </c>
      <c r="AE30" t="s">
        <v>3646</v>
      </c>
      <c r="AF30">
        <v>0</v>
      </c>
    </row>
    <row r="31" spans="1:32">
      <c r="S31" t="s">
        <v>36</v>
      </c>
      <c r="T31">
        <v>0</v>
      </c>
      <c r="U31">
        <v>0</v>
      </c>
      <c r="V31">
        <v>245</v>
      </c>
      <c r="W31">
        <v>450</v>
      </c>
      <c r="X31">
        <v>695</v>
      </c>
      <c r="AA31" t="s">
        <v>36</v>
      </c>
      <c r="AB31">
        <v>245</v>
      </c>
      <c r="AE31" t="s">
        <v>36</v>
      </c>
      <c r="AF31">
        <v>450</v>
      </c>
    </row>
    <row r="32" spans="1:32">
      <c r="A32" s="8"/>
      <c r="B32" s="8"/>
      <c r="C32" s="8"/>
      <c r="D32" s="8"/>
      <c r="E32" s="8"/>
      <c r="F32" s="23"/>
      <c r="K32" s="8"/>
      <c r="L32" s="8"/>
      <c r="O32" s="8"/>
      <c r="P32" s="23"/>
    </row>
    <row r="33" spans="1:32">
      <c r="A33" s="8"/>
      <c r="B33" s="8"/>
      <c r="C33" s="8"/>
      <c r="D33" s="8"/>
      <c r="E33" s="8"/>
      <c r="F33" s="23"/>
      <c r="K33" s="8"/>
      <c r="L33" s="8"/>
      <c r="O33" s="8"/>
      <c r="P33" s="23"/>
    </row>
    <row r="35" spans="1:32">
      <c r="A35" s="84" t="s">
        <v>4800</v>
      </c>
      <c r="B35" s="84" t="s">
        <v>4800</v>
      </c>
      <c r="E35" s="82" t="s">
        <v>4799</v>
      </c>
      <c r="K35" s="84" t="s">
        <v>4800</v>
      </c>
      <c r="L35" s="82" t="s">
        <v>4799</v>
      </c>
      <c r="O35" s="84" t="s">
        <v>4800</v>
      </c>
      <c r="S35" s="84" t="s">
        <v>4800</v>
      </c>
      <c r="V35" s="82" t="s">
        <v>4799</v>
      </c>
      <c r="AA35" s="84" t="s">
        <v>4800</v>
      </c>
      <c r="AB35" s="82" t="s">
        <v>4799</v>
      </c>
      <c r="AE35" s="84" t="s">
        <v>4800</v>
      </c>
    </row>
    <row r="36" spans="1:32">
      <c r="A36" s="82">
        <f>COUNTA(A42:A2640)</f>
        <v>2599</v>
      </c>
      <c r="B36" s="82">
        <f>COUNTA(B42:B2640)</f>
        <v>2599</v>
      </c>
      <c r="C36" s="83"/>
      <c r="D36" s="83"/>
      <c r="E36" s="82">
        <f>COUNTIF(E42:E2640,"&gt;0")</f>
        <v>100</v>
      </c>
      <c r="F36" s="82">
        <f>COUNTIF(F42:F2640,"&gt;0")</f>
        <v>80</v>
      </c>
      <c r="G36" s="82">
        <f>COUNTIF(G42:G2640,"&gt;0")</f>
        <v>145</v>
      </c>
      <c r="J36" s="82"/>
      <c r="K36" s="82">
        <f>COUNTA(K42:K2640)</f>
        <v>2599</v>
      </c>
      <c r="L36" s="82">
        <f>COUNTIF(L42:L2640,"&gt;0")</f>
        <v>100</v>
      </c>
      <c r="M36" s="82"/>
      <c r="N36" s="82"/>
      <c r="O36" s="82">
        <f>COUNTA(O42:O2640)</f>
        <v>2599</v>
      </c>
      <c r="P36" s="82">
        <f>COUNTIF(P42:P2640,"&gt;0")</f>
        <v>80</v>
      </c>
      <c r="Q36" s="82"/>
      <c r="R36" s="82"/>
      <c r="S36" s="82">
        <f>COUNTA(S42:S2640)</f>
        <v>1085</v>
      </c>
      <c r="T36" s="83"/>
      <c r="U36" s="83"/>
      <c r="V36" s="82">
        <f>COUNTIF(V42:V2640,"&gt;0")</f>
        <v>13</v>
      </c>
      <c r="W36" s="82">
        <f>COUNTIF(W42:W2640,"&gt;0")</f>
        <v>14</v>
      </c>
      <c r="X36" s="82">
        <f>COUNTIF(X42:X2640,"&gt;0")</f>
        <v>19</v>
      </c>
      <c r="AA36" s="82">
        <f>COUNTA(AA42:AA2640)</f>
        <v>1085</v>
      </c>
      <c r="AB36" s="82">
        <f>COUNTIF(AB42:AB2640,"&gt;0")</f>
        <v>13</v>
      </c>
      <c r="AE36" s="82">
        <f>COUNTA(AE42:AE2640)</f>
        <v>1085</v>
      </c>
      <c r="AF36" s="82">
        <f>COUNTIF(AF42:AF2640,"&gt;0")</f>
        <v>14</v>
      </c>
    </row>
    <row r="38" spans="1:32">
      <c r="A38" t="s">
        <v>37</v>
      </c>
      <c r="B38" t="s">
        <v>37</v>
      </c>
      <c r="K38" t="s">
        <v>37</v>
      </c>
      <c r="O38" t="s">
        <v>37</v>
      </c>
      <c r="S38" t="s">
        <v>37</v>
      </c>
      <c r="AA38" t="s">
        <v>37</v>
      </c>
      <c r="AE38" t="s">
        <v>37</v>
      </c>
    </row>
    <row r="39" spans="1:32">
      <c r="A39" t="s">
        <v>163</v>
      </c>
      <c r="B39" t="s">
        <v>163</v>
      </c>
      <c r="H39" s="11"/>
      <c r="K39" t="s">
        <v>163</v>
      </c>
      <c r="O39" t="s">
        <v>163</v>
      </c>
      <c r="S39" t="s">
        <v>4731</v>
      </c>
      <c r="AA39" t="s">
        <v>4731</v>
      </c>
      <c r="AE39" t="s">
        <v>4731</v>
      </c>
    </row>
    <row r="40" spans="1:32">
      <c r="A40">
        <v>2020</v>
      </c>
      <c r="B40">
        <v>2020</v>
      </c>
      <c r="K40">
        <v>2020</v>
      </c>
      <c r="O40">
        <v>2020</v>
      </c>
      <c r="S40" t="s">
        <v>38</v>
      </c>
      <c r="AA40" t="s">
        <v>38</v>
      </c>
      <c r="AE40" t="s">
        <v>38</v>
      </c>
    </row>
    <row r="41" spans="1:32">
      <c r="A41" t="s">
        <v>86</v>
      </c>
      <c r="B41" t="s">
        <v>86</v>
      </c>
      <c r="C41" t="s">
        <v>2736</v>
      </c>
      <c r="D41" t="s">
        <v>2737</v>
      </c>
      <c r="E41" t="s">
        <v>140</v>
      </c>
      <c r="F41" t="s">
        <v>141</v>
      </c>
      <c r="G41" t="s">
        <v>36</v>
      </c>
      <c r="K41" t="s">
        <v>86</v>
      </c>
      <c r="L41" t="s">
        <v>140</v>
      </c>
      <c r="O41" t="s">
        <v>86</v>
      </c>
      <c r="P41" t="s">
        <v>141</v>
      </c>
      <c r="S41" t="s">
        <v>3647</v>
      </c>
      <c r="T41" t="s">
        <v>2736</v>
      </c>
      <c r="U41" t="s">
        <v>2737</v>
      </c>
      <c r="V41" t="s">
        <v>140</v>
      </c>
      <c r="W41" t="s">
        <v>141</v>
      </c>
      <c r="X41" t="s">
        <v>36</v>
      </c>
      <c r="AA41" t="s">
        <v>3647</v>
      </c>
      <c r="AB41" t="s">
        <v>140</v>
      </c>
      <c r="AE41" t="s">
        <v>3647</v>
      </c>
      <c r="AF41" t="s">
        <v>141</v>
      </c>
    </row>
    <row r="42" spans="1:32">
      <c r="A42" t="str">
        <f>MID(B42,8,100)</f>
        <v>CBO SEM DEFINICAO</v>
      </c>
      <c r="B42" t="s">
        <v>164</v>
      </c>
      <c r="C42">
        <v>0</v>
      </c>
      <c r="D42">
        <v>0</v>
      </c>
      <c r="E42">
        <v>1</v>
      </c>
      <c r="F42">
        <v>0</v>
      </c>
      <c r="G42">
        <v>1</v>
      </c>
      <c r="J42" t="str">
        <f>MID(K42,8,100)</f>
        <v>CBO SEM DEFINICAO</v>
      </c>
      <c r="K42" t="s">
        <v>164</v>
      </c>
      <c r="L42">
        <v>1</v>
      </c>
      <c r="N42" t="str">
        <f>MID(O42,8,100)</f>
        <v>CBO SEM DEFINICAO</v>
      </c>
      <c r="O42" t="s">
        <v>164</v>
      </c>
      <c r="P42">
        <v>0</v>
      </c>
      <c r="R42" t="str">
        <f>MID(S42,12,100)</f>
        <v>NAO INFORMADA/NAO SE APLICA</v>
      </c>
      <c r="S42" t="s">
        <v>3648</v>
      </c>
      <c r="V42">
        <v>141</v>
      </c>
      <c r="W42">
        <v>238</v>
      </c>
      <c r="X42">
        <v>379</v>
      </c>
      <c r="Z42" t="str">
        <f>MID(AA42,12,100)</f>
        <v>NAO INFORMADA/NAO SE APLICA</v>
      </c>
      <c r="AA42" t="s">
        <v>3648</v>
      </c>
      <c r="AB42">
        <v>141</v>
      </c>
      <c r="AD42" t="str">
        <f>MID(AE42,12,100)</f>
        <v>NAO INFORMADA/NAO SE APLICA</v>
      </c>
      <c r="AE42" t="s">
        <v>3648</v>
      </c>
      <c r="AF42">
        <v>238</v>
      </c>
    </row>
    <row r="43" spans="1:32">
      <c r="A43" t="str">
        <f t="shared" ref="A43:A106" si="2">MID(B43,8,100)</f>
        <v>IGNORADA</v>
      </c>
      <c r="B43" t="s">
        <v>165</v>
      </c>
      <c r="C43">
        <v>0</v>
      </c>
      <c r="D43">
        <v>0</v>
      </c>
      <c r="E43">
        <v>0</v>
      </c>
      <c r="F43">
        <v>0</v>
      </c>
      <c r="G43">
        <v>0</v>
      </c>
      <c r="J43" t="str">
        <f t="shared" ref="J43:J106" si="3">MID(K43,8,100)</f>
        <v>IGNORADA</v>
      </c>
      <c r="K43" t="s">
        <v>165</v>
      </c>
      <c r="L43">
        <v>0</v>
      </c>
      <c r="N43" t="str">
        <f t="shared" ref="N43:N106" si="4">MID(O43,8,100)</f>
        <v>IGNORADA</v>
      </c>
      <c r="O43" t="s">
        <v>165</v>
      </c>
      <c r="P43">
        <v>0</v>
      </c>
      <c r="R43" t="str">
        <f>MID(S43,12,100)</f>
        <v>CULTIVO DE CEREAIS PARA GRAOS</v>
      </c>
      <c r="S43" t="s">
        <v>3649</v>
      </c>
      <c r="V43">
        <v>0</v>
      </c>
      <c r="W43">
        <v>0</v>
      </c>
      <c r="X43">
        <v>0</v>
      </c>
      <c r="Z43" t="str">
        <f t="shared" ref="Z43:Z106" si="5">MID(AA43,12,100)</f>
        <v>CULTIVO DE CEREAIS PARA GRAOS</v>
      </c>
      <c r="AA43" t="s">
        <v>3649</v>
      </c>
      <c r="AB43">
        <v>0</v>
      </c>
      <c r="AD43" t="str">
        <f t="shared" ref="AD43:AD106" si="6">MID(AE43,12,100)</f>
        <v>CULTIVO DE CEREAIS PARA GRAOS</v>
      </c>
      <c r="AE43" t="s">
        <v>3649</v>
      </c>
      <c r="AF43">
        <v>0</v>
      </c>
    </row>
    <row r="44" spans="1:32">
      <c r="A44" t="str">
        <f t="shared" si="2"/>
        <v>NAO INFORMADA</v>
      </c>
      <c r="B44" t="s">
        <v>87</v>
      </c>
      <c r="C44">
        <v>0</v>
      </c>
      <c r="D44">
        <v>0</v>
      </c>
      <c r="E44">
        <v>4</v>
      </c>
      <c r="F44">
        <v>6</v>
      </c>
      <c r="G44">
        <v>10</v>
      </c>
      <c r="J44" t="str">
        <f t="shared" si="3"/>
        <v>NAO INFORMADA</v>
      </c>
      <c r="K44" t="s">
        <v>87</v>
      </c>
      <c r="L44">
        <v>4</v>
      </c>
      <c r="N44" t="str">
        <f t="shared" si="4"/>
        <v>NAO INFORMADA</v>
      </c>
      <c r="O44" t="s">
        <v>87</v>
      </c>
      <c r="P44">
        <v>6</v>
      </c>
      <c r="R44" t="str">
        <f t="shared" ref="R44:R107" si="7">MID(S44,12,100)</f>
        <v>CULTIVO DE CEREAIS</v>
      </c>
      <c r="S44" t="s">
        <v>3650</v>
      </c>
      <c r="V44">
        <v>0</v>
      </c>
      <c r="W44">
        <v>0</v>
      </c>
      <c r="X44">
        <v>0</v>
      </c>
      <c r="Z44" t="str">
        <f t="shared" si="5"/>
        <v>CULTIVO DE CEREAIS</v>
      </c>
      <c r="AA44" t="s">
        <v>3650</v>
      </c>
      <c r="AB44">
        <v>0</v>
      </c>
      <c r="AD44" t="str">
        <f t="shared" si="6"/>
        <v>CULTIVO DE CEREAIS</v>
      </c>
      <c r="AE44" t="s">
        <v>3650</v>
      </c>
      <c r="AF44">
        <v>0</v>
      </c>
    </row>
    <row r="45" spans="1:32">
      <c r="A45" t="str">
        <f t="shared" si="2"/>
        <v>EM BRANCO</v>
      </c>
      <c r="B45" t="s">
        <v>88</v>
      </c>
      <c r="C45">
        <v>0</v>
      </c>
      <c r="D45">
        <v>0</v>
      </c>
      <c r="E45">
        <v>17</v>
      </c>
      <c r="F45">
        <v>10</v>
      </c>
      <c r="G45">
        <v>27</v>
      </c>
      <c r="J45" t="str">
        <f t="shared" si="3"/>
        <v>EM BRANCO</v>
      </c>
      <c r="K45" t="s">
        <v>88</v>
      </c>
      <c r="L45">
        <v>17</v>
      </c>
      <c r="N45" t="str">
        <f t="shared" si="4"/>
        <v>EM BRANCO</v>
      </c>
      <c r="O45" t="s">
        <v>88</v>
      </c>
      <c r="P45">
        <v>10</v>
      </c>
      <c r="R45" t="str">
        <f t="shared" si="7"/>
        <v>CULTIVO DE ALGODAO HERBACEO</v>
      </c>
      <c r="S45" t="s">
        <v>3651</v>
      </c>
      <c r="V45">
        <v>0</v>
      </c>
      <c r="W45">
        <v>0</v>
      </c>
      <c r="X45">
        <v>0</v>
      </c>
      <c r="Z45" t="str">
        <f t="shared" si="5"/>
        <v>CULTIVO DE ALGODAO HERBACEO</v>
      </c>
      <c r="AA45" t="s">
        <v>3651</v>
      </c>
      <c r="AB45">
        <v>0</v>
      </c>
      <c r="AD45" t="str">
        <f t="shared" si="6"/>
        <v>CULTIVO DE ALGODAO HERBACEO</v>
      </c>
      <c r="AE45" t="s">
        <v>3651</v>
      </c>
      <c r="AF45">
        <v>0</v>
      </c>
    </row>
    <row r="46" spans="1:32">
      <c r="A46" t="str">
        <f t="shared" si="2"/>
        <v>OFICIAL GENERAL DA AERONAUTICA</v>
      </c>
      <c r="B46" t="s">
        <v>166</v>
      </c>
      <c r="C46">
        <v>0</v>
      </c>
      <c r="D46">
        <v>0</v>
      </c>
      <c r="E46">
        <v>0</v>
      </c>
      <c r="F46">
        <v>0</v>
      </c>
      <c r="G46">
        <v>0</v>
      </c>
      <c r="J46" t="str">
        <f t="shared" si="3"/>
        <v>OFICIAL GENERAL DA AERONAUTICA</v>
      </c>
      <c r="K46" t="s">
        <v>166</v>
      </c>
      <c r="L46">
        <v>0</v>
      </c>
      <c r="N46" t="str">
        <f t="shared" si="4"/>
        <v>OFICIAL GENERAL DA AERONAUTICA</v>
      </c>
      <c r="O46" t="s">
        <v>166</v>
      </c>
      <c r="P46">
        <v>0</v>
      </c>
      <c r="R46" t="str">
        <f t="shared" si="7"/>
        <v>CULTIVO DE ALGODAO HERBACEO E DE OUTRAS FIBRAS DE LAVOURA TEMPORARIA</v>
      </c>
      <c r="S46" t="s">
        <v>3652</v>
      </c>
      <c r="V46">
        <v>0</v>
      </c>
      <c r="W46">
        <v>0</v>
      </c>
      <c r="X46">
        <v>0</v>
      </c>
      <c r="Z46" t="str">
        <f t="shared" si="5"/>
        <v>CULTIVO DE ALGODAO HERBACEO E DE OUTRAS FIBRAS DE LAVOURA TEMPORARIA</v>
      </c>
      <c r="AA46" t="s">
        <v>3652</v>
      </c>
      <c r="AB46">
        <v>0</v>
      </c>
      <c r="AD46" t="str">
        <f t="shared" si="6"/>
        <v>CULTIVO DE ALGODAO HERBACEO E DE OUTRAS FIBRAS DE LAVOURA TEMPORARIA</v>
      </c>
      <c r="AE46" t="s">
        <v>3652</v>
      </c>
      <c r="AF46">
        <v>0</v>
      </c>
    </row>
    <row r="47" spans="1:32">
      <c r="A47" t="str">
        <f t="shared" si="2"/>
        <v>OFICIAL GENERAL DO EXERCITO</v>
      </c>
      <c r="B47" t="s">
        <v>167</v>
      </c>
      <c r="C47">
        <v>0</v>
      </c>
      <c r="D47">
        <v>0</v>
      </c>
      <c r="E47">
        <v>0</v>
      </c>
      <c r="F47">
        <v>0</v>
      </c>
      <c r="G47">
        <v>0</v>
      </c>
      <c r="J47" t="str">
        <f t="shared" si="3"/>
        <v>OFICIAL GENERAL DO EXERCITO</v>
      </c>
      <c r="K47" t="s">
        <v>167</v>
      </c>
      <c r="L47">
        <v>0</v>
      </c>
      <c r="N47" t="str">
        <f t="shared" si="4"/>
        <v>OFICIAL GENERAL DO EXERCITO</v>
      </c>
      <c r="O47" t="s">
        <v>167</v>
      </c>
      <c r="P47">
        <v>0</v>
      </c>
      <c r="R47" t="str">
        <f t="shared" si="7"/>
        <v>CULTIVO DE CANA-DE-ACUCAR</v>
      </c>
      <c r="S47" t="s">
        <v>3653</v>
      </c>
      <c r="V47">
        <v>0</v>
      </c>
      <c r="W47">
        <v>0</v>
      </c>
      <c r="X47">
        <v>0</v>
      </c>
      <c r="Z47" t="str">
        <f t="shared" si="5"/>
        <v>CULTIVO DE CANA-DE-ACUCAR</v>
      </c>
      <c r="AA47" t="s">
        <v>3653</v>
      </c>
      <c r="AB47">
        <v>0</v>
      </c>
      <c r="AD47" t="str">
        <f t="shared" si="6"/>
        <v>CULTIVO DE CANA-DE-ACUCAR</v>
      </c>
      <c r="AE47" t="s">
        <v>3653</v>
      </c>
      <c r="AF47">
        <v>0</v>
      </c>
    </row>
    <row r="48" spans="1:32">
      <c r="A48" t="str">
        <f t="shared" si="2"/>
        <v>OFICIAL GENERAL DA MARINHA</v>
      </c>
      <c r="B48" t="s">
        <v>168</v>
      </c>
      <c r="C48">
        <v>0</v>
      </c>
      <c r="D48">
        <v>0</v>
      </c>
      <c r="E48">
        <v>0</v>
      </c>
      <c r="F48">
        <v>0</v>
      </c>
      <c r="G48">
        <v>0</v>
      </c>
      <c r="J48" t="str">
        <f t="shared" si="3"/>
        <v>OFICIAL GENERAL DA MARINHA</v>
      </c>
      <c r="K48" t="s">
        <v>168</v>
      </c>
      <c r="L48">
        <v>0</v>
      </c>
      <c r="N48" t="str">
        <f t="shared" si="4"/>
        <v>OFICIAL GENERAL DA MARINHA</v>
      </c>
      <c r="O48" t="s">
        <v>168</v>
      </c>
      <c r="P48">
        <v>0</v>
      </c>
      <c r="R48" t="str">
        <f t="shared" si="7"/>
        <v>CULTIVO DE CANA-DE ACUCAR</v>
      </c>
      <c r="S48" t="s">
        <v>3654</v>
      </c>
      <c r="V48">
        <v>0</v>
      </c>
      <c r="W48">
        <v>0</v>
      </c>
      <c r="X48">
        <v>0</v>
      </c>
      <c r="Z48" t="str">
        <f t="shared" si="5"/>
        <v>CULTIVO DE CANA-DE ACUCAR</v>
      </c>
      <c r="AA48" t="s">
        <v>3654</v>
      </c>
      <c r="AB48">
        <v>0</v>
      </c>
      <c r="AD48" t="str">
        <f t="shared" si="6"/>
        <v>CULTIVO DE CANA-DE ACUCAR</v>
      </c>
      <c r="AE48" t="s">
        <v>3654</v>
      </c>
      <c r="AF48">
        <v>0</v>
      </c>
    </row>
    <row r="49" spans="1:32">
      <c r="A49" t="str">
        <f t="shared" si="2"/>
        <v>OFICIAL DA AERONAUTICA</v>
      </c>
      <c r="B49" t="s">
        <v>169</v>
      </c>
      <c r="C49">
        <v>0</v>
      </c>
      <c r="D49">
        <v>0</v>
      </c>
      <c r="E49">
        <v>0</v>
      </c>
      <c r="F49">
        <v>0</v>
      </c>
      <c r="G49">
        <v>0</v>
      </c>
      <c r="J49" t="str">
        <f t="shared" si="3"/>
        <v>OFICIAL DA AERONAUTICA</v>
      </c>
      <c r="K49" t="s">
        <v>169</v>
      </c>
      <c r="L49">
        <v>0</v>
      </c>
      <c r="N49" t="str">
        <f t="shared" si="4"/>
        <v>OFICIAL DA AERONAUTICA</v>
      </c>
      <c r="O49" t="s">
        <v>169</v>
      </c>
      <c r="P49">
        <v>0</v>
      </c>
      <c r="R49" t="str">
        <f t="shared" si="7"/>
        <v>CULTIVO DE FUMO</v>
      </c>
      <c r="S49" t="s">
        <v>3655</v>
      </c>
      <c r="V49">
        <v>0</v>
      </c>
      <c r="W49">
        <v>0</v>
      </c>
      <c r="X49">
        <v>0</v>
      </c>
      <c r="Z49" t="str">
        <f t="shared" si="5"/>
        <v>CULTIVO DE FUMO</v>
      </c>
      <c r="AA49" t="s">
        <v>3655</v>
      </c>
      <c r="AB49">
        <v>0</v>
      </c>
      <c r="AD49" t="str">
        <f t="shared" si="6"/>
        <v>CULTIVO DE FUMO</v>
      </c>
      <c r="AE49" t="s">
        <v>3655</v>
      </c>
      <c r="AF49">
        <v>0</v>
      </c>
    </row>
    <row r="50" spans="1:32">
      <c r="A50" t="str">
        <f t="shared" si="2"/>
        <v>OFICIAL DO EXERCITO</v>
      </c>
      <c r="B50" t="s">
        <v>170</v>
      </c>
      <c r="C50">
        <v>0</v>
      </c>
      <c r="D50">
        <v>0</v>
      </c>
      <c r="E50">
        <v>0</v>
      </c>
      <c r="F50">
        <v>0</v>
      </c>
      <c r="G50">
        <v>0</v>
      </c>
      <c r="J50" t="str">
        <f t="shared" si="3"/>
        <v>OFICIAL DO EXERCITO</v>
      </c>
      <c r="K50" t="s">
        <v>170</v>
      </c>
      <c r="L50">
        <v>0</v>
      </c>
      <c r="N50" t="str">
        <f t="shared" si="4"/>
        <v>OFICIAL DO EXERCITO</v>
      </c>
      <c r="O50" t="s">
        <v>170</v>
      </c>
      <c r="P50">
        <v>0</v>
      </c>
      <c r="R50" t="str">
        <f t="shared" si="7"/>
        <v>CULTIVO DE SOJA</v>
      </c>
      <c r="S50" t="s">
        <v>3656</v>
      </c>
      <c r="V50">
        <v>0</v>
      </c>
      <c r="W50">
        <v>0</v>
      </c>
      <c r="X50">
        <v>0</v>
      </c>
      <c r="Z50" t="str">
        <f t="shared" si="5"/>
        <v>CULTIVO DE SOJA</v>
      </c>
      <c r="AA50" t="s">
        <v>3656</v>
      </c>
      <c r="AB50">
        <v>0</v>
      </c>
      <c r="AD50" t="str">
        <f t="shared" si="6"/>
        <v>CULTIVO DE SOJA</v>
      </c>
      <c r="AE50" t="s">
        <v>3656</v>
      </c>
      <c r="AF50">
        <v>0</v>
      </c>
    </row>
    <row r="51" spans="1:32">
      <c r="A51" t="str">
        <f t="shared" si="2"/>
        <v>OFICIAL DA MARINHA</v>
      </c>
      <c r="B51" t="s">
        <v>171</v>
      </c>
      <c r="C51">
        <v>0</v>
      </c>
      <c r="D51">
        <v>0</v>
      </c>
      <c r="E51">
        <v>0</v>
      </c>
      <c r="F51">
        <v>0</v>
      </c>
      <c r="G51">
        <v>0</v>
      </c>
      <c r="J51" t="str">
        <f t="shared" si="3"/>
        <v>OFICIAL DA MARINHA</v>
      </c>
      <c r="K51" t="s">
        <v>171</v>
      </c>
      <c r="L51">
        <v>0</v>
      </c>
      <c r="N51" t="str">
        <f t="shared" si="4"/>
        <v>OFICIAL DA MARINHA</v>
      </c>
      <c r="O51" t="s">
        <v>171</v>
      </c>
      <c r="P51">
        <v>0</v>
      </c>
      <c r="R51" t="str">
        <f t="shared" si="7"/>
        <v>CULTIVO DE OLEAGINOSAS DE LAVOURA TEMPORARIA, EXCETO SOJA</v>
      </c>
      <c r="S51" t="s">
        <v>3657</v>
      </c>
      <c r="V51">
        <v>0</v>
      </c>
      <c r="W51">
        <v>0</v>
      </c>
      <c r="X51">
        <v>0</v>
      </c>
      <c r="Z51" t="str">
        <f t="shared" si="5"/>
        <v>CULTIVO DE OLEAGINOSAS DE LAVOURA TEMPORARIA, EXCETO SOJA</v>
      </c>
      <c r="AA51" t="s">
        <v>3657</v>
      </c>
      <c r="AB51">
        <v>0</v>
      </c>
      <c r="AD51" t="str">
        <f t="shared" si="6"/>
        <v>CULTIVO DE OLEAGINOSAS DE LAVOURA TEMPORARIA, EXCETO SOJA</v>
      </c>
      <c r="AE51" t="s">
        <v>3657</v>
      </c>
      <c r="AF51">
        <v>0</v>
      </c>
    </row>
    <row r="52" spans="1:32">
      <c r="A52" t="str">
        <f t="shared" si="2"/>
        <v>PRACA DA AERONAUTICA</v>
      </c>
      <c r="B52" t="s">
        <v>172</v>
      </c>
      <c r="C52">
        <v>0</v>
      </c>
      <c r="D52">
        <v>0</v>
      </c>
      <c r="E52">
        <v>0</v>
      </c>
      <c r="F52">
        <v>0</v>
      </c>
      <c r="G52">
        <v>0</v>
      </c>
      <c r="J52" t="str">
        <f t="shared" si="3"/>
        <v>PRACA DA AERONAUTICA</v>
      </c>
      <c r="K52" t="s">
        <v>172</v>
      </c>
      <c r="L52">
        <v>0</v>
      </c>
      <c r="N52" t="str">
        <f t="shared" si="4"/>
        <v>PRACA DA AERONAUTICA</v>
      </c>
      <c r="O52" t="s">
        <v>172</v>
      </c>
      <c r="P52">
        <v>0</v>
      </c>
      <c r="R52" t="str">
        <f t="shared" si="7"/>
        <v>CULTIVO DE OUTROS PRODUTOS DE LAVOURA TEMPORARIA</v>
      </c>
      <c r="S52" t="s">
        <v>3658</v>
      </c>
      <c r="V52">
        <v>0</v>
      </c>
      <c r="W52">
        <v>0</v>
      </c>
      <c r="X52">
        <v>0</v>
      </c>
      <c r="Z52" t="str">
        <f t="shared" si="5"/>
        <v>CULTIVO DE OUTROS PRODUTOS DE LAVOURA TEMPORARIA</v>
      </c>
      <c r="AA52" t="s">
        <v>3658</v>
      </c>
      <c r="AB52">
        <v>0</v>
      </c>
      <c r="AD52" t="str">
        <f t="shared" si="6"/>
        <v>CULTIVO DE OUTROS PRODUTOS DE LAVOURA TEMPORARIA</v>
      </c>
      <c r="AE52" t="s">
        <v>3658</v>
      </c>
      <c r="AF52">
        <v>0</v>
      </c>
    </row>
    <row r="53" spans="1:32">
      <c r="A53" t="str">
        <f t="shared" si="2"/>
        <v>PRACA DO EXERCITO</v>
      </c>
      <c r="B53" t="s">
        <v>173</v>
      </c>
      <c r="C53">
        <v>0</v>
      </c>
      <c r="D53">
        <v>0</v>
      </c>
      <c r="E53">
        <v>0</v>
      </c>
      <c r="F53">
        <v>0</v>
      </c>
      <c r="G53">
        <v>0</v>
      </c>
      <c r="J53" t="str">
        <f t="shared" si="3"/>
        <v>PRACA DO EXERCITO</v>
      </c>
      <c r="K53" t="s">
        <v>173</v>
      </c>
      <c r="L53">
        <v>0</v>
      </c>
      <c r="N53" t="str">
        <f t="shared" si="4"/>
        <v>PRACA DO EXERCITO</v>
      </c>
      <c r="O53" t="s">
        <v>173</v>
      </c>
      <c r="P53">
        <v>0</v>
      </c>
      <c r="R53" t="str">
        <f t="shared" si="7"/>
        <v>CULTIVO DE PLANTAS DE LAVOURA TEMPORARIA NAO ESPECIFICADAS ANTERIORMENTE</v>
      </c>
      <c r="S53" t="s">
        <v>3659</v>
      </c>
      <c r="V53">
        <v>0</v>
      </c>
      <c r="W53">
        <v>0</v>
      </c>
      <c r="X53">
        <v>0</v>
      </c>
      <c r="Z53" t="str">
        <f t="shared" si="5"/>
        <v>CULTIVO DE PLANTAS DE LAVOURA TEMPORARIA NAO ESPECIFICADAS ANTERIORMENTE</v>
      </c>
      <c r="AA53" t="s">
        <v>3659</v>
      </c>
      <c r="AB53">
        <v>0</v>
      </c>
      <c r="AD53" t="str">
        <f t="shared" si="6"/>
        <v>CULTIVO DE PLANTAS DE LAVOURA TEMPORARIA NAO ESPECIFICADAS ANTERIORMENTE</v>
      </c>
      <c r="AE53" t="s">
        <v>3659</v>
      </c>
      <c r="AF53">
        <v>0</v>
      </c>
    </row>
    <row r="54" spans="1:32">
      <c r="A54" t="str">
        <f t="shared" si="2"/>
        <v>PRACA DA MARINHA</v>
      </c>
      <c r="B54" t="s">
        <v>174</v>
      </c>
      <c r="C54">
        <v>0</v>
      </c>
      <c r="D54">
        <v>0</v>
      </c>
      <c r="E54">
        <v>0</v>
      </c>
      <c r="F54">
        <v>0</v>
      </c>
      <c r="G54">
        <v>0</v>
      </c>
      <c r="J54" t="str">
        <f t="shared" si="3"/>
        <v>PRACA DA MARINHA</v>
      </c>
      <c r="K54" t="s">
        <v>174</v>
      </c>
      <c r="L54">
        <v>0</v>
      </c>
      <c r="N54" t="str">
        <f t="shared" si="4"/>
        <v>PRACA DA MARINHA</v>
      </c>
      <c r="O54" t="s">
        <v>174</v>
      </c>
      <c r="P54">
        <v>0</v>
      </c>
      <c r="R54" t="str">
        <f t="shared" si="7"/>
        <v>CULTIVO DE HORTALICAS, LEGUMES E OUTROS PRODUTOS DA HORTICULTURA</v>
      </c>
      <c r="S54" t="s">
        <v>3660</v>
      </c>
      <c r="V54">
        <v>0</v>
      </c>
      <c r="W54">
        <v>0</v>
      </c>
      <c r="X54">
        <v>0</v>
      </c>
      <c r="Z54" t="str">
        <f t="shared" si="5"/>
        <v>CULTIVO DE HORTALICAS, LEGUMES E OUTROS PRODUTOS DA HORTICULTURA</v>
      </c>
      <c r="AA54" t="s">
        <v>3660</v>
      </c>
      <c r="AB54">
        <v>0</v>
      </c>
      <c r="AD54" t="str">
        <f t="shared" si="6"/>
        <v>CULTIVO DE HORTALICAS, LEGUMES E OUTROS PRODUTOS DA HORTICULTURA</v>
      </c>
      <c r="AE54" t="s">
        <v>3660</v>
      </c>
      <c r="AF54">
        <v>0</v>
      </c>
    </row>
    <row r="55" spans="1:32">
      <c r="A55" t="str">
        <f t="shared" si="2"/>
        <v>CORONEL DA POLICIA MILITAR</v>
      </c>
      <c r="B55" t="s">
        <v>175</v>
      </c>
      <c r="C55">
        <v>0</v>
      </c>
      <c r="D55">
        <v>0</v>
      </c>
      <c r="E55">
        <v>0</v>
      </c>
      <c r="F55">
        <v>0</v>
      </c>
      <c r="G55">
        <v>0</v>
      </c>
      <c r="J55" t="str">
        <f t="shared" si="3"/>
        <v>CORONEL DA POLICIA MILITAR</v>
      </c>
      <c r="K55" t="s">
        <v>175</v>
      </c>
      <c r="L55">
        <v>0</v>
      </c>
      <c r="N55" t="str">
        <f t="shared" si="4"/>
        <v>CORONEL DA POLICIA MILITAR</v>
      </c>
      <c r="O55" t="s">
        <v>175</v>
      </c>
      <c r="P55">
        <v>0</v>
      </c>
      <c r="R55" t="str">
        <f t="shared" si="7"/>
        <v>HORTICULTURA</v>
      </c>
      <c r="S55" t="s">
        <v>3661</v>
      </c>
      <c r="V55">
        <v>0</v>
      </c>
      <c r="W55">
        <v>0</v>
      </c>
      <c r="X55">
        <v>0</v>
      </c>
      <c r="Z55" t="str">
        <f t="shared" si="5"/>
        <v>HORTICULTURA</v>
      </c>
      <c r="AA55" t="s">
        <v>3661</v>
      </c>
      <c r="AB55">
        <v>0</v>
      </c>
      <c r="AD55" t="str">
        <f t="shared" si="6"/>
        <v>HORTICULTURA</v>
      </c>
      <c r="AE55" t="s">
        <v>3661</v>
      </c>
      <c r="AF55">
        <v>0</v>
      </c>
    </row>
    <row r="56" spans="1:32">
      <c r="A56" t="str">
        <f t="shared" si="2"/>
        <v>TENENTE-CORONEL DA POLICIA MILITAR</v>
      </c>
      <c r="B56" t="s">
        <v>176</v>
      </c>
      <c r="C56">
        <v>0</v>
      </c>
      <c r="D56">
        <v>0</v>
      </c>
      <c r="E56">
        <v>0</v>
      </c>
      <c r="F56">
        <v>0</v>
      </c>
      <c r="G56">
        <v>0</v>
      </c>
      <c r="J56" t="str">
        <f t="shared" si="3"/>
        <v>TENENTE-CORONEL DA POLICIA MILITAR</v>
      </c>
      <c r="K56" t="s">
        <v>176</v>
      </c>
      <c r="L56">
        <v>0</v>
      </c>
      <c r="N56" t="str">
        <f t="shared" si="4"/>
        <v>TENENTE-CORONEL DA POLICIA MILITAR</v>
      </c>
      <c r="O56" t="s">
        <v>176</v>
      </c>
      <c r="P56">
        <v>0</v>
      </c>
      <c r="R56" t="str">
        <f t="shared" si="7"/>
        <v>CULTIVO DE FLORES, PLANTAS ORNAMENTAIS E PRODUTOS DE VIVEIRO</v>
      </c>
      <c r="S56" t="s">
        <v>3662</v>
      </c>
      <c r="V56">
        <v>0</v>
      </c>
      <c r="W56">
        <v>0</v>
      </c>
      <c r="X56">
        <v>0</v>
      </c>
      <c r="Z56" t="str">
        <f t="shared" si="5"/>
        <v>CULTIVO DE FLORES, PLANTAS ORNAMENTAIS E PRODUTOS DE VIVEIRO</v>
      </c>
      <c r="AA56" t="s">
        <v>3662</v>
      </c>
      <c r="AB56">
        <v>0</v>
      </c>
      <c r="AD56" t="str">
        <f t="shared" si="6"/>
        <v>CULTIVO DE FLORES, PLANTAS ORNAMENTAIS E PRODUTOS DE VIVEIRO</v>
      </c>
      <c r="AE56" t="s">
        <v>3662</v>
      </c>
      <c r="AF56">
        <v>0</v>
      </c>
    </row>
    <row r="57" spans="1:32">
      <c r="A57" t="str">
        <f t="shared" si="2"/>
        <v>MAJOR DA POLICIA MILITAR</v>
      </c>
      <c r="B57" t="s">
        <v>177</v>
      </c>
      <c r="C57">
        <v>0</v>
      </c>
      <c r="D57">
        <v>0</v>
      </c>
      <c r="E57">
        <v>0</v>
      </c>
      <c r="F57">
        <v>0</v>
      </c>
      <c r="G57">
        <v>0</v>
      </c>
      <c r="J57" t="str">
        <f t="shared" si="3"/>
        <v>MAJOR DA POLICIA MILITAR</v>
      </c>
      <c r="K57" t="s">
        <v>177</v>
      </c>
      <c r="L57">
        <v>0</v>
      </c>
      <c r="N57" t="str">
        <f t="shared" si="4"/>
        <v>MAJOR DA POLICIA MILITAR</v>
      </c>
      <c r="O57" t="s">
        <v>177</v>
      </c>
      <c r="P57">
        <v>0</v>
      </c>
      <c r="R57" t="str">
        <f t="shared" si="7"/>
        <v>CULTIVO DE FLORES E PLANTAS ORNAMENTAIS</v>
      </c>
      <c r="S57" t="s">
        <v>3663</v>
      </c>
      <c r="V57">
        <v>0</v>
      </c>
      <c r="W57">
        <v>0</v>
      </c>
      <c r="X57">
        <v>0</v>
      </c>
      <c r="Z57" t="str">
        <f t="shared" si="5"/>
        <v>CULTIVO DE FLORES E PLANTAS ORNAMENTAIS</v>
      </c>
      <c r="AA57" t="s">
        <v>3663</v>
      </c>
      <c r="AB57">
        <v>0</v>
      </c>
      <c r="AD57" t="str">
        <f t="shared" si="6"/>
        <v>CULTIVO DE FLORES E PLANTAS ORNAMENTAIS</v>
      </c>
      <c r="AE57" t="s">
        <v>3663</v>
      </c>
      <c r="AF57">
        <v>0</v>
      </c>
    </row>
    <row r="58" spans="1:32">
      <c r="A58" t="str">
        <f t="shared" si="2"/>
        <v>CAPITAO DA POLICIA MILITAR</v>
      </c>
      <c r="B58" t="s">
        <v>178</v>
      </c>
      <c r="C58">
        <v>0</v>
      </c>
      <c r="D58">
        <v>0</v>
      </c>
      <c r="E58">
        <v>0</v>
      </c>
      <c r="F58">
        <v>0</v>
      </c>
      <c r="G58">
        <v>0</v>
      </c>
      <c r="J58" t="str">
        <f t="shared" si="3"/>
        <v>CAPITAO DA POLICIA MILITAR</v>
      </c>
      <c r="K58" t="s">
        <v>178</v>
      </c>
      <c r="L58">
        <v>0</v>
      </c>
      <c r="N58" t="str">
        <f t="shared" si="4"/>
        <v>CAPITAO DA POLICIA MILITAR</v>
      </c>
      <c r="O58" t="s">
        <v>178</v>
      </c>
      <c r="P58">
        <v>0</v>
      </c>
      <c r="R58" t="str">
        <f t="shared" si="7"/>
        <v>CULTIVO DE FRUTAS CITRICAS</v>
      </c>
      <c r="S58" t="s">
        <v>3664</v>
      </c>
      <c r="V58">
        <v>0</v>
      </c>
      <c r="W58">
        <v>0</v>
      </c>
      <c r="X58">
        <v>0</v>
      </c>
      <c r="Z58" t="str">
        <f t="shared" si="5"/>
        <v>CULTIVO DE FRUTAS CITRICAS</v>
      </c>
      <c r="AA58" t="s">
        <v>3664</v>
      </c>
      <c r="AB58">
        <v>0</v>
      </c>
      <c r="AD58" t="str">
        <f t="shared" si="6"/>
        <v>CULTIVO DE FRUTAS CITRICAS</v>
      </c>
      <c r="AE58" t="s">
        <v>3664</v>
      </c>
      <c r="AF58">
        <v>0</v>
      </c>
    </row>
    <row r="59" spans="1:32">
      <c r="A59" t="str">
        <f t="shared" si="2"/>
        <v>PRIMEIRO TENENTE DE POLICIA MILITAR</v>
      </c>
      <c r="B59" t="s">
        <v>179</v>
      </c>
      <c r="C59">
        <v>0</v>
      </c>
      <c r="D59">
        <v>0</v>
      </c>
      <c r="E59">
        <v>0</v>
      </c>
      <c r="F59">
        <v>0</v>
      </c>
      <c r="G59">
        <v>0</v>
      </c>
      <c r="J59" t="str">
        <f t="shared" si="3"/>
        <v>PRIMEIRO TENENTE DE POLICIA MILITAR</v>
      </c>
      <c r="K59" t="s">
        <v>179</v>
      </c>
      <c r="L59">
        <v>0</v>
      </c>
      <c r="N59" t="str">
        <f t="shared" si="4"/>
        <v>PRIMEIRO TENENTE DE POLICIA MILITAR</v>
      </c>
      <c r="O59" t="s">
        <v>179</v>
      </c>
      <c r="P59">
        <v>0</v>
      </c>
      <c r="R59" t="str">
        <f t="shared" si="7"/>
        <v>CULTIVO DE LARANJA</v>
      </c>
      <c r="S59" t="s">
        <v>3665</v>
      </c>
      <c r="V59">
        <v>0</v>
      </c>
      <c r="W59">
        <v>0</v>
      </c>
      <c r="X59">
        <v>0</v>
      </c>
      <c r="Z59" t="str">
        <f t="shared" si="5"/>
        <v>CULTIVO DE LARANJA</v>
      </c>
      <c r="AA59" t="s">
        <v>3665</v>
      </c>
      <c r="AB59">
        <v>0</v>
      </c>
      <c r="AD59" t="str">
        <f t="shared" si="6"/>
        <v>CULTIVO DE LARANJA</v>
      </c>
      <c r="AE59" t="s">
        <v>3665</v>
      </c>
      <c r="AF59">
        <v>0</v>
      </c>
    </row>
    <row r="60" spans="1:32">
      <c r="A60" t="str">
        <f t="shared" si="2"/>
        <v>SEGUNDO TENENTE DE POLICIA MILITAR</v>
      </c>
      <c r="B60" t="s">
        <v>180</v>
      </c>
      <c r="C60">
        <v>0</v>
      </c>
      <c r="D60">
        <v>0</v>
      </c>
      <c r="E60">
        <v>0</v>
      </c>
      <c r="F60">
        <v>0</v>
      </c>
      <c r="G60">
        <v>0</v>
      </c>
      <c r="J60" t="str">
        <f t="shared" si="3"/>
        <v>SEGUNDO TENENTE DE POLICIA MILITAR</v>
      </c>
      <c r="K60" t="s">
        <v>180</v>
      </c>
      <c r="L60">
        <v>0</v>
      </c>
      <c r="N60" t="str">
        <f t="shared" si="4"/>
        <v>SEGUNDO TENENTE DE POLICIA MILITAR</v>
      </c>
      <c r="O60" t="s">
        <v>180</v>
      </c>
      <c r="P60">
        <v>0</v>
      </c>
      <c r="R60" t="str">
        <f t="shared" si="7"/>
        <v>CULTIVO DE CAFE</v>
      </c>
      <c r="S60" t="s">
        <v>3666</v>
      </c>
      <c r="V60">
        <v>0</v>
      </c>
      <c r="W60">
        <v>0</v>
      </c>
      <c r="X60">
        <v>0</v>
      </c>
      <c r="Z60" t="str">
        <f t="shared" si="5"/>
        <v>CULTIVO DE CAFE</v>
      </c>
      <c r="AA60" t="s">
        <v>3666</v>
      </c>
      <c r="AB60">
        <v>0</v>
      </c>
      <c r="AD60" t="str">
        <f t="shared" si="6"/>
        <v>CULTIVO DE CAFE</v>
      </c>
      <c r="AE60" t="s">
        <v>3666</v>
      </c>
      <c r="AF60">
        <v>0</v>
      </c>
    </row>
    <row r="61" spans="1:32">
      <c r="A61" t="str">
        <f t="shared" si="2"/>
        <v>SUBTENENTE DA POLICIA MILITAR</v>
      </c>
      <c r="B61" t="s">
        <v>181</v>
      </c>
      <c r="C61">
        <v>0</v>
      </c>
      <c r="D61">
        <v>0</v>
      </c>
      <c r="E61">
        <v>0</v>
      </c>
      <c r="F61">
        <v>0</v>
      </c>
      <c r="G61">
        <v>0</v>
      </c>
      <c r="J61" t="str">
        <f t="shared" si="3"/>
        <v>SUBTENENTE DA POLICIA MILITAR</v>
      </c>
      <c r="K61" t="s">
        <v>181</v>
      </c>
      <c r="L61">
        <v>0</v>
      </c>
      <c r="N61" t="str">
        <f t="shared" si="4"/>
        <v>SUBTENENTE DA POLICIA MILITAR</v>
      </c>
      <c r="O61" t="s">
        <v>181</v>
      </c>
      <c r="P61">
        <v>0</v>
      </c>
      <c r="R61" t="str">
        <f t="shared" si="7"/>
        <v>CULTIVO DE CACAU</v>
      </c>
      <c r="S61" t="s">
        <v>3667</v>
      </c>
      <c r="V61">
        <v>0</v>
      </c>
      <c r="W61">
        <v>0</v>
      </c>
      <c r="X61">
        <v>0</v>
      </c>
      <c r="Z61" t="str">
        <f t="shared" si="5"/>
        <v>CULTIVO DE CACAU</v>
      </c>
      <c r="AA61" t="s">
        <v>3667</v>
      </c>
      <c r="AB61">
        <v>0</v>
      </c>
      <c r="AD61" t="str">
        <f t="shared" si="6"/>
        <v>CULTIVO DE CACAU</v>
      </c>
      <c r="AE61" t="s">
        <v>3667</v>
      </c>
      <c r="AF61">
        <v>0</v>
      </c>
    </row>
    <row r="62" spans="1:32">
      <c r="A62" t="str">
        <f t="shared" si="2"/>
        <v>SARGENTO DA POLICIA MILITAR</v>
      </c>
      <c r="B62" t="s">
        <v>182</v>
      </c>
      <c r="C62">
        <v>0</v>
      </c>
      <c r="D62">
        <v>0</v>
      </c>
      <c r="E62">
        <v>0</v>
      </c>
      <c r="F62">
        <v>0</v>
      </c>
      <c r="G62">
        <v>0</v>
      </c>
      <c r="J62" t="str">
        <f t="shared" si="3"/>
        <v>SARGENTO DA POLICIA MILITAR</v>
      </c>
      <c r="K62" t="s">
        <v>182</v>
      </c>
      <c r="L62">
        <v>0</v>
      </c>
      <c r="N62" t="str">
        <f t="shared" si="4"/>
        <v>SARGENTO DA POLICIA MILITAR</v>
      </c>
      <c r="O62" t="s">
        <v>182</v>
      </c>
      <c r="P62">
        <v>0</v>
      </c>
      <c r="R62" t="str">
        <f t="shared" si="7"/>
        <v>CULTIVO DE FRUTAS DE LAVOURA PERMANENTE, EXCETO LARANJA E UVA</v>
      </c>
      <c r="S62" t="s">
        <v>3668</v>
      </c>
      <c r="V62">
        <v>0</v>
      </c>
      <c r="W62">
        <v>0</v>
      </c>
      <c r="X62">
        <v>0</v>
      </c>
      <c r="Z62" t="str">
        <f t="shared" si="5"/>
        <v>CULTIVO DE FRUTAS DE LAVOURA PERMANENTE, EXCETO LARANJA E UVA</v>
      </c>
      <c r="AA62" t="s">
        <v>3668</v>
      </c>
      <c r="AB62">
        <v>0</v>
      </c>
      <c r="AD62" t="str">
        <f t="shared" si="6"/>
        <v>CULTIVO DE FRUTAS DE LAVOURA PERMANENTE, EXCETO LARANJA E UVA</v>
      </c>
      <c r="AE62" t="s">
        <v>3668</v>
      </c>
      <c r="AF62">
        <v>0</v>
      </c>
    </row>
    <row r="63" spans="1:32">
      <c r="A63" t="str">
        <f t="shared" si="2"/>
        <v>CABO DA POLICIA MILITAR</v>
      </c>
      <c r="B63" t="s">
        <v>183</v>
      </c>
      <c r="C63">
        <v>0</v>
      </c>
      <c r="D63">
        <v>0</v>
      </c>
      <c r="E63">
        <v>0</v>
      </c>
      <c r="F63">
        <v>0</v>
      </c>
      <c r="G63">
        <v>0</v>
      </c>
      <c r="J63" t="str">
        <f t="shared" si="3"/>
        <v>CABO DA POLICIA MILITAR</v>
      </c>
      <c r="K63" t="s">
        <v>183</v>
      </c>
      <c r="L63">
        <v>0</v>
      </c>
      <c r="N63" t="str">
        <f t="shared" si="4"/>
        <v>CABO DA POLICIA MILITAR</v>
      </c>
      <c r="O63" t="s">
        <v>183</v>
      </c>
      <c r="P63">
        <v>0</v>
      </c>
      <c r="R63" t="str">
        <f t="shared" si="7"/>
        <v>CULTIVO DE UVA</v>
      </c>
      <c r="S63" t="s">
        <v>3669</v>
      </c>
      <c r="V63">
        <v>0</v>
      </c>
      <c r="W63">
        <v>0</v>
      </c>
      <c r="X63">
        <v>0</v>
      </c>
      <c r="Z63" t="str">
        <f t="shared" si="5"/>
        <v>CULTIVO DE UVA</v>
      </c>
      <c r="AA63" t="s">
        <v>3669</v>
      </c>
      <c r="AB63">
        <v>0</v>
      </c>
      <c r="AD63" t="str">
        <f t="shared" si="6"/>
        <v>CULTIVO DE UVA</v>
      </c>
      <c r="AE63" t="s">
        <v>3669</v>
      </c>
      <c r="AF63">
        <v>0</v>
      </c>
    </row>
    <row r="64" spans="1:32">
      <c r="A64" t="str">
        <f t="shared" si="2"/>
        <v>SOLDADO DA POLICIA MILITAR</v>
      </c>
      <c r="B64" t="s">
        <v>184</v>
      </c>
      <c r="C64">
        <v>0</v>
      </c>
      <c r="D64">
        <v>0</v>
      </c>
      <c r="E64">
        <v>2</v>
      </c>
      <c r="F64">
        <v>0</v>
      </c>
      <c r="G64">
        <v>2</v>
      </c>
      <c r="J64" t="str">
        <f t="shared" si="3"/>
        <v>SOLDADO DA POLICIA MILITAR</v>
      </c>
      <c r="K64" t="s">
        <v>184</v>
      </c>
      <c r="L64">
        <v>2</v>
      </c>
      <c r="N64" t="str">
        <f t="shared" si="4"/>
        <v>SOLDADO DA POLICIA MILITAR</v>
      </c>
      <c r="O64" t="s">
        <v>184</v>
      </c>
      <c r="P64">
        <v>0</v>
      </c>
      <c r="R64" t="str">
        <f t="shared" si="7"/>
        <v>CULTIVO DE OUTROS PRODUTOS DE LAVOURA PERMANENTE</v>
      </c>
      <c r="S64" t="s">
        <v>3670</v>
      </c>
      <c r="V64">
        <v>0</v>
      </c>
      <c r="W64">
        <v>0</v>
      </c>
      <c r="X64">
        <v>0</v>
      </c>
      <c r="Z64" t="str">
        <f t="shared" si="5"/>
        <v>CULTIVO DE OUTROS PRODUTOS DE LAVOURA PERMANENTE</v>
      </c>
      <c r="AA64" t="s">
        <v>3670</v>
      </c>
      <c r="AB64">
        <v>0</v>
      </c>
      <c r="AD64" t="str">
        <f t="shared" si="6"/>
        <v>CULTIVO DE OUTROS PRODUTOS DE LAVOURA PERMANENTE</v>
      </c>
      <c r="AE64" t="s">
        <v>3670</v>
      </c>
      <c r="AF64">
        <v>0</v>
      </c>
    </row>
    <row r="65" spans="1:32">
      <c r="A65" t="str">
        <f t="shared" si="2"/>
        <v>CORONEL BOMBEIRO MILITAR</v>
      </c>
      <c r="B65" t="s">
        <v>185</v>
      </c>
      <c r="C65">
        <v>0</v>
      </c>
      <c r="D65">
        <v>0</v>
      </c>
      <c r="E65">
        <v>0</v>
      </c>
      <c r="F65">
        <v>0</v>
      </c>
      <c r="G65">
        <v>0</v>
      </c>
      <c r="J65" t="str">
        <f t="shared" si="3"/>
        <v>CORONEL BOMBEIRO MILITAR</v>
      </c>
      <c r="K65" t="s">
        <v>185</v>
      </c>
      <c r="L65">
        <v>0</v>
      </c>
      <c r="N65" t="str">
        <f t="shared" si="4"/>
        <v>CORONEL BOMBEIRO MILITAR</v>
      </c>
      <c r="O65" t="s">
        <v>185</v>
      </c>
      <c r="P65">
        <v>0</v>
      </c>
      <c r="R65" t="str">
        <f t="shared" si="7"/>
        <v>CULTIVO DE PLANTAS DE LAVOURA PERMANENTE NAO ESPECIFICADAS ANTERIORMENTE</v>
      </c>
      <c r="S65" t="s">
        <v>3671</v>
      </c>
      <c r="V65">
        <v>0</v>
      </c>
      <c r="W65">
        <v>0</v>
      </c>
      <c r="X65">
        <v>0</v>
      </c>
      <c r="Z65" t="str">
        <f t="shared" si="5"/>
        <v>CULTIVO DE PLANTAS DE LAVOURA PERMANENTE NAO ESPECIFICADAS ANTERIORMENTE</v>
      </c>
      <c r="AA65" t="s">
        <v>3671</v>
      </c>
      <c r="AB65">
        <v>0</v>
      </c>
      <c r="AD65" t="str">
        <f t="shared" si="6"/>
        <v>CULTIVO DE PLANTAS DE LAVOURA PERMANENTE NAO ESPECIFICADAS ANTERIORMENTE</v>
      </c>
      <c r="AE65" t="s">
        <v>3671</v>
      </c>
      <c r="AF65">
        <v>0</v>
      </c>
    </row>
    <row r="66" spans="1:32">
      <c r="A66" t="str">
        <f t="shared" si="2"/>
        <v>MAJOR BOMBEIRO MILITAR</v>
      </c>
      <c r="B66" t="s">
        <v>186</v>
      </c>
      <c r="C66">
        <v>0</v>
      </c>
      <c r="D66">
        <v>0</v>
      </c>
      <c r="E66">
        <v>0</v>
      </c>
      <c r="F66">
        <v>0</v>
      </c>
      <c r="G66">
        <v>0</v>
      </c>
      <c r="J66" t="str">
        <f t="shared" si="3"/>
        <v>MAJOR BOMBEIRO MILITAR</v>
      </c>
      <c r="K66" t="s">
        <v>186</v>
      </c>
      <c r="L66">
        <v>0</v>
      </c>
      <c r="N66" t="str">
        <f t="shared" si="4"/>
        <v>MAJOR BOMBEIRO MILITAR</v>
      </c>
      <c r="O66" t="s">
        <v>186</v>
      </c>
      <c r="P66">
        <v>0</v>
      </c>
      <c r="R66" t="str">
        <f t="shared" si="7"/>
        <v>CRIACAO DE BOVINOS</v>
      </c>
      <c r="S66" t="s">
        <v>3672</v>
      </c>
      <c r="V66">
        <v>0</v>
      </c>
      <c r="W66">
        <v>0</v>
      </c>
      <c r="X66">
        <v>0</v>
      </c>
      <c r="Z66" t="str">
        <f t="shared" si="5"/>
        <v>CRIACAO DE BOVINOS</v>
      </c>
      <c r="AA66" t="s">
        <v>3672</v>
      </c>
      <c r="AB66">
        <v>0</v>
      </c>
      <c r="AD66" t="str">
        <f t="shared" si="6"/>
        <v>CRIACAO DE BOVINOS</v>
      </c>
      <c r="AE66" t="s">
        <v>3672</v>
      </c>
      <c r="AF66">
        <v>0</v>
      </c>
    </row>
    <row r="67" spans="1:32">
      <c r="A67" t="str">
        <f t="shared" si="2"/>
        <v>TENENTE-CORONEL BOMBEIRO MILITAR</v>
      </c>
      <c r="B67" t="s">
        <v>187</v>
      </c>
      <c r="C67">
        <v>0</v>
      </c>
      <c r="D67">
        <v>0</v>
      </c>
      <c r="E67">
        <v>0</v>
      </c>
      <c r="F67">
        <v>0</v>
      </c>
      <c r="G67">
        <v>0</v>
      </c>
      <c r="J67" t="str">
        <f t="shared" si="3"/>
        <v>TENENTE-CORONEL BOMBEIRO MILITAR</v>
      </c>
      <c r="K67" t="s">
        <v>187</v>
      </c>
      <c r="L67">
        <v>0</v>
      </c>
      <c r="N67" t="str">
        <f t="shared" si="4"/>
        <v>TENENTE-CORONEL BOMBEIRO MILITAR</v>
      </c>
      <c r="O67" t="s">
        <v>187</v>
      </c>
      <c r="P67">
        <v>0</v>
      </c>
      <c r="R67" t="str">
        <f t="shared" si="7"/>
        <v>PRODUCAO DE SEMENTES CERTIFICADAS</v>
      </c>
      <c r="S67" t="s">
        <v>3673</v>
      </c>
      <c r="V67">
        <v>0</v>
      </c>
      <c r="W67">
        <v>0</v>
      </c>
      <c r="X67">
        <v>0</v>
      </c>
      <c r="Z67" t="str">
        <f t="shared" si="5"/>
        <v>PRODUCAO DE SEMENTES CERTIFICADAS</v>
      </c>
      <c r="AA67" t="s">
        <v>3673</v>
      </c>
      <c r="AB67">
        <v>0</v>
      </c>
      <c r="AD67" t="str">
        <f t="shared" si="6"/>
        <v>PRODUCAO DE SEMENTES CERTIFICADAS</v>
      </c>
      <c r="AE67" t="s">
        <v>3673</v>
      </c>
      <c r="AF67">
        <v>0</v>
      </c>
    </row>
    <row r="68" spans="1:32">
      <c r="A68" t="str">
        <f t="shared" si="2"/>
        <v>CAPITAO BOMBEIRO MILITAR</v>
      </c>
      <c r="B68" t="s">
        <v>188</v>
      </c>
      <c r="C68">
        <v>0</v>
      </c>
      <c r="D68">
        <v>0</v>
      </c>
      <c r="E68">
        <v>0</v>
      </c>
      <c r="F68">
        <v>0</v>
      </c>
      <c r="G68">
        <v>0</v>
      </c>
      <c r="J68" t="str">
        <f t="shared" si="3"/>
        <v>CAPITAO BOMBEIRO MILITAR</v>
      </c>
      <c r="K68" t="s">
        <v>188</v>
      </c>
      <c r="L68">
        <v>0</v>
      </c>
      <c r="N68" t="str">
        <f t="shared" si="4"/>
        <v>CAPITAO BOMBEIRO MILITAR</v>
      </c>
      <c r="O68" t="s">
        <v>188</v>
      </c>
      <c r="P68">
        <v>0</v>
      </c>
      <c r="R68" t="str">
        <f t="shared" si="7"/>
        <v>CRIACAO DE OUTROS ANIMAIS DE GRANDE PORTE</v>
      </c>
      <c r="S68" t="s">
        <v>3674</v>
      </c>
      <c r="V68">
        <v>0</v>
      </c>
      <c r="W68">
        <v>0</v>
      </c>
      <c r="X68">
        <v>0</v>
      </c>
      <c r="Z68" t="str">
        <f t="shared" si="5"/>
        <v>CRIACAO DE OUTROS ANIMAIS DE GRANDE PORTE</v>
      </c>
      <c r="AA68" t="s">
        <v>3674</v>
      </c>
      <c r="AB68">
        <v>0</v>
      </c>
      <c r="AD68" t="str">
        <f t="shared" si="6"/>
        <v>CRIACAO DE OUTROS ANIMAIS DE GRANDE PORTE</v>
      </c>
      <c r="AE68" t="s">
        <v>3674</v>
      </c>
      <c r="AF68">
        <v>0</v>
      </c>
    </row>
    <row r="69" spans="1:32">
      <c r="A69" t="str">
        <f t="shared" si="2"/>
        <v>TENENTE DO CORPO DE BOMBEIROS MILITAR</v>
      </c>
      <c r="B69" t="s">
        <v>189</v>
      </c>
      <c r="C69">
        <v>0</v>
      </c>
      <c r="D69">
        <v>0</v>
      </c>
      <c r="E69">
        <v>0</v>
      </c>
      <c r="F69">
        <v>0</v>
      </c>
      <c r="G69">
        <v>0</v>
      </c>
      <c r="J69" t="str">
        <f t="shared" si="3"/>
        <v>TENENTE DO CORPO DE BOMBEIROS MILITAR</v>
      </c>
      <c r="K69" t="s">
        <v>189</v>
      </c>
      <c r="L69">
        <v>0</v>
      </c>
      <c r="N69" t="str">
        <f t="shared" si="4"/>
        <v>TENENTE DO CORPO DE BOMBEIROS MILITAR</v>
      </c>
      <c r="O69" t="s">
        <v>189</v>
      </c>
      <c r="P69">
        <v>0</v>
      </c>
      <c r="R69" t="str">
        <f t="shared" si="7"/>
        <v>PRODUCAO DE MUDAS E OUTRAS FORMAS DE PROPAGACAO VEGETAL, CERTIFICADAS</v>
      </c>
      <c r="S69" t="s">
        <v>3675</v>
      </c>
      <c r="V69">
        <v>0</v>
      </c>
      <c r="W69">
        <v>0</v>
      </c>
      <c r="X69">
        <v>0</v>
      </c>
      <c r="Z69" t="str">
        <f t="shared" si="5"/>
        <v>PRODUCAO DE MUDAS E OUTRAS FORMAS DE PROPAGACAO VEGETAL, CERTIFICADAS</v>
      </c>
      <c r="AA69" t="s">
        <v>3675</v>
      </c>
      <c r="AB69">
        <v>0</v>
      </c>
      <c r="AD69" t="str">
        <f t="shared" si="6"/>
        <v>PRODUCAO DE MUDAS E OUTRAS FORMAS DE PROPAGACAO VEGETAL, CERTIFICADAS</v>
      </c>
      <c r="AE69" t="s">
        <v>3675</v>
      </c>
      <c r="AF69">
        <v>0</v>
      </c>
    </row>
    <row r="70" spans="1:32">
      <c r="A70" t="str">
        <f t="shared" si="2"/>
        <v>SUBTENENTE BOMBEIRO MILITAR</v>
      </c>
      <c r="B70" t="s">
        <v>190</v>
      </c>
      <c r="C70">
        <v>0</v>
      </c>
      <c r="D70">
        <v>0</v>
      </c>
      <c r="E70">
        <v>0</v>
      </c>
      <c r="F70">
        <v>0</v>
      </c>
      <c r="G70">
        <v>0</v>
      </c>
      <c r="J70" t="str">
        <f t="shared" si="3"/>
        <v>SUBTENENTE BOMBEIRO MILITAR</v>
      </c>
      <c r="K70" t="s">
        <v>190</v>
      </c>
      <c r="L70">
        <v>0</v>
      </c>
      <c r="N70" t="str">
        <f t="shared" si="4"/>
        <v>SUBTENENTE BOMBEIRO MILITAR</v>
      </c>
      <c r="O70" t="s">
        <v>190</v>
      </c>
      <c r="P70">
        <v>0</v>
      </c>
      <c r="R70" t="str">
        <f t="shared" si="7"/>
        <v>CRIACAO DE OVINOS</v>
      </c>
      <c r="S70" t="s">
        <v>3676</v>
      </c>
      <c r="V70">
        <v>0</v>
      </c>
      <c r="W70">
        <v>0</v>
      </c>
      <c r="X70">
        <v>0</v>
      </c>
      <c r="Z70" t="str">
        <f t="shared" si="5"/>
        <v>CRIACAO DE OVINOS</v>
      </c>
      <c r="AA70" t="s">
        <v>3676</v>
      </c>
      <c r="AB70">
        <v>0</v>
      </c>
      <c r="AD70" t="str">
        <f t="shared" si="6"/>
        <v>CRIACAO DE OVINOS</v>
      </c>
      <c r="AE70" t="s">
        <v>3676</v>
      </c>
      <c r="AF70">
        <v>0</v>
      </c>
    </row>
    <row r="71" spans="1:32">
      <c r="A71" t="str">
        <f t="shared" si="2"/>
        <v>SARGENTO BOMBEIRO MILITAR</v>
      </c>
      <c r="B71" t="s">
        <v>191</v>
      </c>
      <c r="C71">
        <v>0</v>
      </c>
      <c r="D71">
        <v>0</v>
      </c>
      <c r="E71">
        <v>0</v>
      </c>
      <c r="F71">
        <v>0</v>
      </c>
      <c r="G71">
        <v>0</v>
      </c>
      <c r="J71" t="str">
        <f t="shared" si="3"/>
        <v>SARGENTO BOMBEIRO MILITAR</v>
      </c>
      <c r="K71" t="s">
        <v>191</v>
      </c>
      <c r="L71">
        <v>0</v>
      </c>
      <c r="N71" t="str">
        <f t="shared" si="4"/>
        <v>SARGENTO BOMBEIRO MILITAR</v>
      </c>
      <c r="O71" t="s">
        <v>191</v>
      </c>
      <c r="P71">
        <v>0</v>
      </c>
      <c r="R71" t="str">
        <f t="shared" si="7"/>
        <v>CRIACAO DE SUINOS</v>
      </c>
      <c r="S71" t="s">
        <v>3677</v>
      </c>
      <c r="V71">
        <v>0</v>
      </c>
      <c r="W71">
        <v>0</v>
      </c>
      <c r="X71">
        <v>0</v>
      </c>
      <c r="Z71" t="str">
        <f t="shared" si="5"/>
        <v>CRIACAO DE SUINOS</v>
      </c>
      <c r="AA71" t="s">
        <v>3677</v>
      </c>
      <c r="AB71">
        <v>0</v>
      </c>
      <c r="AD71" t="str">
        <f t="shared" si="6"/>
        <v>CRIACAO DE SUINOS</v>
      </c>
      <c r="AE71" t="s">
        <v>3677</v>
      </c>
      <c r="AF71">
        <v>0</v>
      </c>
    </row>
    <row r="72" spans="1:32">
      <c r="A72" t="str">
        <f t="shared" si="2"/>
        <v>CABO BOMBEIRO MILITAR</v>
      </c>
      <c r="B72" t="s">
        <v>192</v>
      </c>
      <c r="C72">
        <v>0</v>
      </c>
      <c r="D72">
        <v>0</v>
      </c>
      <c r="E72">
        <v>0</v>
      </c>
      <c r="F72">
        <v>0</v>
      </c>
      <c r="G72">
        <v>0</v>
      </c>
      <c r="J72" t="str">
        <f t="shared" si="3"/>
        <v>CABO BOMBEIRO MILITAR</v>
      </c>
      <c r="K72" t="s">
        <v>192</v>
      </c>
      <c r="L72">
        <v>0</v>
      </c>
      <c r="N72" t="str">
        <f t="shared" si="4"/>
        <v>CABO BOMBEIRO MILITAR</v>
      </c>
      <c r="O72" t="s">
        <v>192</v>
      </c>
      <c r="P72">
        <v>0</v>
      </c>
      <c r="R72" t="str">
        <f t="shared" si="7"/>
        <v>CRIACAO DE AVES</v>
      </c>
      <c r="S72" t="s">
        <v>3678</v>
      </c>
      <c r="V72">
        <v>0</v>
      </c>
      <c r="W72">
        <v>0</v>
      </c>
      <c r="X72">
        <v>0</v>
      </c>
      <c r="Z72" t="str">
        <f t="shared" si="5"/>
        <v>CRIACAO DE AVES</v>
      </c>
      <c r="AA72" t="s">
        <v>3678</v>
      </c>
      <c r="AB72">
        <v>0</v>
      </c>
      <c r="AD72" t="str">
        <f t="shared" si="6"/>
        <v>CRIACAO DE AVES</v>
      </c>
      <c r="AE72" t="s">
        <v>3678</v>
      </c>
      <c r="AF72">
        <v>0</v>
      </c>
    </row>
    <row r="73" spans="1:32">
      <c r="A73" t="str">
        <f t="shared" si="2"/>
        <v>SOLDADO BOMBEIRO MILITAR</v>
      </c>
      <c r="B73" t="s">
        <v>193</v>
      </c>
      <c r="C73">
        <v>0</v>
      </c>
      <c r="D73">
        <v>0</v>
      </c>
      <c r="E73">
        <v>0</v>
      </c>
      <c r="F73">
        <v>0</v>
      </c>
      <c r="G73">
        <v>0</v>
      </c>
      <c r="J73" t="str">
        <f t="shared" si="3"/>
        <v>SOLDADO BOMBEIRO MILITAR</v>
      </c>
      <c r="K73" t="s">
        <v>193</v>
      </c>
      <c r="L73">
        <v>0</v>
      </c>
      <c r="N73" t="str">
        <f t="shared" si="4"/>
        <v>SOLDADO BOMBEIRO MILITAR</v>
      </c>
      <c r="O73" t="s">
        <v>193</v>
      </c>
      <c r="P73">
        <v>0</v>
      </c>
      <c r="R73" t="str">
        <f t="shared" si="7"/>
        <v>CRIACAO DE OUTROS ANIMAIS</v>
      </c>
      <c r="S73" t="s">
        <v>3679</v>
      </c>
      <c r="V73">
        <v>0</v>
      </c>
      <c r="W73">
        <v>0</v>
      </c>
      <c r="X73">
        <v>0</v>
      </c>
      <c r="Z73" t="str">
        <f t="shared" si="5"/>
        <v>CRIACAO DE OUTROS ANIMAIS</v>
      </c>
      <c r="AA73" t="s">
        <v>3679</v>
      </c>
      <c r="AB73">
        <v>0</v>
      </c>
      <c r="AD73" t="str">
        <f t="shared" si="6"/>
        <v>CRIACAO DE OUTROS ANIMAIS</v>
      </c>
      <c r="AE73" t="s">
        <v>3679</v>
      </c>
      <c r="AF73">
        <v>0</v>
      </c>
    </row>
    <row r="74" spans="1:32">
      <c r="A74" t="str">
        <f t="shared" si="2"/>
        <v>SENADOR</v>
      </c>
      <c r="B74" t="s">
        <v>194</v>
      </c>
      <c r="C74">
        <v>0</v>
      </c>
      <c r="D74">
        <v>0</v>
      </c>
      <c r="E74">
        <v>0</v>
      </c>
      <c r="F74">
        <v>0</v>
      </c>
      <c r="G74">
        <v>0</v>
      </c>
      <c r="J74" t="str">
        <f t="shared" si="3"/>
        <v>SENADOR</v>
      </c>
      <c r="K74" t="s">
        <v>194</v>
      </c>
      <c r="L74">
        <v>0</v>
      </c>
      <c r="N74" t="str">
        <f t="shared" si="4"/>
        <v>SENADOR</v>
      </c>
      <c r="O74" t="s">
        <v>194</v>
      </c>
      <c r="P74">
        <v>0</v>
      </c>
      <c r="R74" t="str">
        <f t="shared" si="7"/>
        <v>PRODUCAO MISTA  LAVOURA E PECUARIA</v>
      </c>
      <c r="S74" t="s">
        <v>3680</v>
      </c>
      <c r="V74">
        <v>0</v>
      </c>
      <c r="W74">
        <v>0</v>
      </c>
      <c r="X74">
        <v>0</v>
      </c>
      <c r="Z74" t="str">
        <f t="shared" si="5"/>
        <v>PRODUCAO MISTA  LAVOURA E PECUARIA</v>
      </c>
      <c r="AA74" t="s">
        <v>3680</v>
      </c>
      <c r="AB74">
        <v>0</v>
      </c>
      <c r="AD74" t="str">
        <f t="shared" si="6"/>
        <v>PRODUCAO MISTA  LAVOURA E PECUARIA</v>
      </c>
      <c r="AE74" t="s">
        <v>3680</v>
      </c>
      <c r="AF74">
        <v>0</v>
      </c>
    </row>
    <row r="75" spans="1:32">
      <c r="A75" t="str">
        <f t="shared" si="2"/>
        <v>DEPUTADO FEDERAL</v>
      </c>
      <c r="B75" t="s">
        <v>195</v>
      </c>
      <c r="C75">
        <v>0</v>
      </c>
      <c r="D75">
        <v>0</v>
      </c>
      <c r="E75">
        <v>0</v>
      </c>
      <c r="F75">
        <v>0</v>
      </c>
      <c r="G75">
        <v>0</v>
      </c>
      <c r="J75" t="str">
        <f t="shared" si="3"/>
        <v>DEPUTADO FEDERAL</v>
      </c>
      <c r="K75" t="s">
        <v>195</v>
      </c>
      <c r="L75">
        <v>0</v>
      </c>
      <c r="N75" t="str">
        <f t="shared" si="4"/>
        <v>DEPUTADO FEDERAL</v>
      </c>
      <c r="O75" t="s">
        <v>195</v>
      </c>
      <c r="P75">
        <v>0</v>
      </c>
      <c r="R75" t="str">
        <f t="shared" si="7"/>
        <v>CRIACAO DE CAPRINOS E OVINOS</v>
      </c>
      <c r="S75" t="s">
        <v>3681</v>
      </c>
      <c r="V75">
        <v>0</v>
      </c>
      <c r="W75">
        <v>0</v>
      </c>
      <c r="X75">
        <v>0</v>
      </c>
      <c r="Z75" t="str">
        <f t="shared" si="5"/>
        <v>CRIACAO DE CAPRINOS E OVINOS</v>
      </c>
      <c r="AA75" t="s">
        <v>3681</v>
      </c>
      <c r="AB75">
        <v>0</v>
      </c>
      <c r="AD75" t="str">
        <f t="shared" si="6"/>
        <v>CRIACAO DE CAPRINOS E OVINOS</v>
      </c>
      <c r="AE75" t="s">
        <v>3681</v>
      </c>
      <c r="AF75">
        <v>0</v>
      </c>
    </row>
    <row r="76" spans="1:32">
      <c r="A76" t="str">
        <f t="shared" si="2"/>
        <v>DEPUTADO ESTADUAL E DISTRITAL</v>
      </c>
      <c r="B76" t="s">
        <v>196</v>
      </c>
      <c r="C76">
        <v>0</v>
      </c>
      <c r="D76">
        <v>0</v>
      </c>
      <c r="E76">
        <v>0</v>
      </c>
      <c r="F76">
        <v>0</v>
      </c>
      <c r="G76">
        <v>0</v>
      </c>
      <c r="J76" t="str">
        <f t="shared" si="3"/>
        <v>DEPUTADO ESTADUAL E DISTRITAL</v>
      </c>
      <c r="K76" t="s">
        <v>196</v>
      </c>
      <c r="L76">
        <v>0</v>
      </c>
      <c r="N76" t="str">
        <f t="shared" si="4"/>
        <v>DEPUTADO ESTADUAL E DISTRITAL</v>
      </c>
      <c r="O76" t="s">
        <v>196</v>
      </c>
      <c r="P76">
        <v>0</v>
      </c>
      <c r="R76" t="str">
        <f t="shared" si="7"/>
        <v>CRIACAO DE ANIMAIS NAO ESPECIFICADOS ANTERIORMENTE</v>
      </c>
      <c r="S76" t="s">
        <v>3682</v>
      </c>
      <c r="V76">
        <v>0</v>
      </c>
      <c r="W76">
        <v>0</v>
      </c>
      <c r="X76">
        <v>0</v>
      </c>
      <c r="Z76" t="str">
        <f t="shared" si="5"/>
        <v>CRIACAO DE ANIMAIS NAO ESPECIFICADOS ANTERIORMENTE</v>
      </c>
      <c r="AA76" t="s">
        <v>3682</v>
      </c>
      <c r="AB76">
        <v>0</v>
      </c>
      <c r="AD76" t="str">
        <f t="shared" si="6"/>
        <v>CRIACAO DE ANIMAIS NAO ESPECIFICADOS ANTERIORMENTE</v>
      </c>
      <c r="AE76" t="s">
        <v>3682</v>
      </c>
      <c r="AF76">
        <v>0</v>
      </c>
    </row>
    <row r="77" spans="1:32">
      <c r="A77" t="str">
        <f t="shared" si="2"/>
        <v>VEREADOR</v>
      </c>
      <c r="B77" t="s">
        <v>197</v>
      </c>
      <c r="C77">
        <v>0</v>
      </c>
      <c r="D77">
        <v>0</v>
      </c>
      <c r="E77">
        <v>0</v>
      </c>
      <c r="F77">
        <v>0</v>
      </c>
      <c r="G77">
        <v>0</v>
      </c>
      <c r="J77" t="str">
        <f t="shared" si="3"/>
        <v>VEREADOR</v>
      </c>
      <c r="K77" t="s">
        <v>197</v>
      </c>
      <c r="L77">
        <v>0</v>
      </c>
      <c r="N77" t="str">
        <f t="shared" si="4"/>
        <v>VEREADOR</v>
      </c>
      <c r="O77" t="s">
        <v>197</v>
      </c>
      <c r="P77">
        <v>0</v>
      </c>
      <c r="R77" t="str">
        <f t="shared" si="7"/>
        <v>ATIVIDADES DE APOIO A AGRICULTURA</v>
      </c>
      <c r="S77" t="s">
        <v>3683</v>
      </c>
      <c r="V77">
        <v>0</v>
      </c>
      <c r="W77">
        <v>0</v>
      </c>
      <c r="X77">
        <v>0</v>
      </c>
      <c r="Z77" t="str">
        <f t="shared" si="5"/>
        <v>ATIVIDADES DE APOIO A AGRICULTURA</v>
      </c>
      <c r="AA77" t="s">
        <v>3683</v>
      </c>
      <c r="AB77">
        <v>0</v>
      </c>
      <c r="AD77" t="str">
        <f t="shared" si="6"/>
        <v>ATIVIDADES DE APOIO A AGRICULTURA</v>
      </c>
      <c r="AE77" t="s">
        <v>3683</v>
      </c>
      <c r="AF77">
        <v>0</v>
      </c>
    </row>
    <row r="78" spans="1:32">
      <c r="A78" t="str">
        <f t="shared" si="2"/>
        <v>PRESIDENTE DA REPUBLICA</v>
      </c>
      <c r="B78" t="s">
        <v>198</v>
      </c>
      <c r="C78">
        <v>0</v>
      </c>
      <c r="D78">
        <v>0</v>
      </c>
      <c r="E78">
        <v>0</v>
      </c>
      <c r="F78">
        <v>0</v>
      </c>
      <c r="G78">
        <v>0</v>
      </c>
      <c r="J78" t="str">
        <f t="shared" si="3"/>
        <v>PRESIDENTE DA REPUBLICA</v>
      </c>
      <c r="K78" t="s">
        <v>198</v>
      </c>
      <c r="L78">
        <v>0</v>
      </c>
      <c r="N78" t="str">
        <f t="shared" si="4"/>
        <v>PRESIDENTE DA REPUBLICA</v>
      </c>
      <c r="O78" t="s">
        <v>198</v>
      </c>
      <c r="P78">
        <v>0</v>
      </c>
      <c r="R78" t="str">
        <f t="shared" si="7"/>
        <v>ATIVIDADES DE SERVICOS RELACIONADOS COM A AGRICULTURA</v>
      </c>
      <c r="S78" t="s">
        <v>3684</v>
      </c>
      <c r="V78">
        <v>0</v>
      </c>
      <c r="W78">
        <v>0</v>
      </c>
      <c r="X78">
        <v>0</v>
      </c>
      <c r="Z78" t="str">
        <f t="shared" si="5"/>
        <v>ATIVIDADES DE SERVICOS RELACIONADOS COM A AGRICULTURA</v>
      </c>
      <c r="AA78" t="s">
        <v>3684</v>
      </c>
      <c r="AB78">
        <v>0</v>
      </c>
      <c r="AD78" t="str">
        <f t="shared" si="6"/>
        <v>ATIVIDADES DE SERVICOS RELACIONADOS COM A AGRICULTURA</v>
      </c>
      <c r="AE78" t="s">
        <v>3684</v>
      </c>
      <c r="AF78">
        <v>0</v>
      </c>
    </row>
    <row r="79" spans="1:32">
      <c r="A79" t="str">
        <f t="shared" si="2"/>
        <v>VICE-PRESIDENTE DA REPUBLICA</v>
      </c>
      <c r="B79" t="s">
        <v>199</v>
      </c>
      <c r="C79">
        <v>0</v>
      </c>
      <c r="D79">
        <v>0</v>
      </c>
      <c r="E79">
        <v>0</v>
      </c>
      <c r="F79">
        <v>0</v>
      </c>
      <c r="G79">
        <v>0</v>
      </c>
      <c r="J79" t="str">
        <f t="shared" si="3"/>
        <v>VICE-PRESIDENTE DA REPUBLICA</v>
      </c>
      <c r="K79" t="s">
        <v>199</v>
      </c>
      <c r="L79">
        <v>0</v>
      </c>
      <c r="N79" t="str">
        <f t="shared" si="4"/>
        <v>VICE-PRESIDENTE DA REPUBLICA</v>
      </c>
      <c r="O79" t="s">
        <v>199</v>
      </c>
      <c r="P79">
        <v>0</v>
      </c>
      <c r="R79" t="str">
        <f t="shared" si="7"/>
        <v>ATIVIDADES DE SERVICOS RELACIONADOS COM A PECUARIA, EXCETO ATIVIDADES VETERINARIAS</v>
      </c>
      <c r="S79" t="s">
        <v>3685</v>
      </c>
      <c r="V79">
        <v>0</v>
      </c>
      <c r="W79">
        <v>0</v>
      </c>
      <c r="X79">
        <v>0</v>
      </c>
      <c r="Z79" t="str">
        <f t="shared" si="5"/>
        <v>ATIVIDADES DE SERVICOS RELACIONADOS COM A PECUARIA, EXCETO ATIVIDADES VETERINARIAS</v>
      </c>
      <c r="AA79" t="s">
        <v>3685</v>
      </c>
      <c r="AB79">
        <v>0</v>
      </c>
      <c r="AD79" t="str">
        <f t="shared" si="6"/>
        <v>ATIVIDADES DE SERVICOS RELACIONADOS COM A PECUARIA, EXCETO ATIVIDADES VETERINARIAS</v>
      </c>
      <c r="AE79" t="s">
        <v>3685</v>
      </c>
      <c r="AF79">
        <v>0</v>
      </c>
    </row>
    <row r="80" spans="1:32">
      <c r="A80" t="str">
        <f t="shared" si="2"/>
        <v>MINISTRO DE ESTADO</v>
      </c>
      <c r="B80" t="s">
        <v>200</v>
      </c>
      <c r="C80">
        <v>0</v>
      </c>
      <c r="D80">
        <v>0</v>
      </c>
      <c r="E80">
        <v>0</v>
      </c>
      <c r="F80">
        <v>0</v>
      </c>
      <c r="G80">
        <v>0</v>
      </c>
      <c r="J80" t="str">
        <f t="shared" si="3"/>
        <v>MINISTRO DE ESTADO</v>
      </c>
      <c r="K80" t="s">
        <v>200</v>
      </c>
      <c r="L80">
        <v>0</v>
      </c>
      <c r="N80" t="str">
        <f t="shared" si="4"/>
        <v>MINISTRO DE ESTADO</v>
      </c>
      <c r="O80" t="s">
        <v>200</v>
      </c>
      <c r="P80">
        <v>0</v>
      </c>
      <c r="R80" t="str">
        <f t="shared" si="7"/>
        <v>ATIVIDADES DE APOIO A PECUARIA</v>
      </c>
      <c r="S80" t="s">
        <v>3686</v>
      </c>
      <c r="V80">
        <v>0</v>
      </c>
      <c r="W80">
        <v>0</v>
      </c>
      <c r="X80">
        <v>0</v>
      </c>
      <c r="Z80" t="str">
        <f t="shared" si="5"/>
        <v>ATIVIDADES DE APOIO A PECUARIA</v>
      </c>
      <c r="AA80" t="s">
        <v>3686</v>
      </c>
      <c r="AB80">
        <v>0</v>
      </c>
      <c r="AD80" t="str">
        <f t="shared" si="6"/>
        <v>ATIVIDADES DE APOIO A PECUARIA</v>
      </c>
      <c r="AE80" t="s">
        <v>3686</v>
      </c>
      <c r="AF80">
        <v>0</v>
      </c>
    </row>
    <row r="81" spans="1:32">
      <c r="A81" t="str">
        <f t="shared" si="2"/>
        <v>SECRETARIO - EXECUTIVO</v>
      </c>
      <c r="B81" t="s">
        <v>201</v>
      </c>
      <c r="C81">
        <v>0</v>
      </c>
      <c r="D81">
        <v>0</v>
      </c>
      <c r="E81">
        <v>1</v>
      </c>
      <c r="F81">
        <v>0</v>
      </c>
      <c r="G81">
        <v>1</v>
      </c>
      <c r="J81" t="str">
        <f t="shared" si="3"/>
        <v>SECRETARIO - EXECUTIVO</v>
      </c>
      <c r="K81" t="s">
        <v>201</v>
      </c>
      <c r="L81">
        <v>1</v>
      </c>
      <c r="N81" t="str">
        <f t="shared" si="4"/>
        <v>SECRETARIO - EXECUTIVO</v>
      </c>
      <c r="O81" t="s">
        <v>201</v>
      </c>
      <c r="P81">
        <v>0</v>
      </c>
      <c r="R81" t="str">
        <f t="shared" si="7"/>
        <v>ATIVIDADES DE POS-COLHEITA</v>
      </c>
      <c r="S81" t="s">
        <v>3687</v>
      </c>
      <c r="V81">
        <v>0</v>
      </c>
      <c r="W81">
        <v>0</v>
      </c>
      <c r="X81">
        <v>0</v>
      </c>
      <c r="Z81" t="str">
        <f t="shared" si="5"/>
        <v>ATIVIDADES DE POS-COLHEITA</v>
      </c>
      <c r="AA81" t="s">
        <v>3687</v>
      </c>
      <c r="AB81">
        <v>0</v>
      </c>
      <c r="AD81" t="str">
        <f t="shared" si="6"/>
        <v>ATIVIDADES DE POS-COLHEITA</v>
      </c>
      <c r="AE81" t="s">
        <v>3687</v>
      </c>
      <c r="AF81">
        <v>0</v>
      </c>
    </row>
    <row r="82" spans="1:32">
      <c r="A82" t="str">
        <f t="shared" si="2"/>
        <v>MEMBRO SUPERIOR DO PODER EXECUTIVO</v>
      </c>
      <c r="B82" t="s">
        <v>202</v>
      </c>
      <c r="C82">
        <v>0</v>
      </c>
      <c r="D82">
        <v>0</v>
      </c>
      <c r="E82">
        <v>0</v>
      </c>
      <c r="F82">
        <v>0</v>
      </c>
      <c r="G82">
        <v>0</v>
      </c>
      <c r="J82" t="str">
        <f t="shared" si="3"/>
        <v>MEMBRO SUPERIOR DO PODER EXECUTIVO</v>
      </c>
      <c r="K82" t="s">
        <v>202</v>
      </c>
      <c r="L82">
        <v>0</v>
      </c>
      <c r="N82" t="str">
        <f t="shared" si="4"/>
        <v>MEMBRO SUPERIOR DO PODER EXECUTIVO</v>
      </c>
      <c r="O82" t="s">
        <v>202</v>
      </c>
      <c r="P82">
        <v>0</v>
      </c>
      <c r="R82" t="str">
        <f t="shared" si="7"/>
        <v>CACA, REPOVOAMENTO CINEGETICO E SERVICOS RELACIONADOS</v>
      </c>
      <c r="S82" t="s">
        <v>3688</v>
      </c>
      <c r="V82">
        <v>0</v>
      </c>
      <c r="W82">
        <v>0</v>
      </c>
      <c r="X82">
        <v>0</v>
      </c>
      <c r="Z82" t="str">
        <f t="shared" si="5"/>
        <v>CACA, REPOVOAMENTO CINEGETICO E SERVICOS RELACIONADOS</v>
      </c>
      <c r="AA82" t="s">
        <v>3688</v>
      </c>
      <c r="AB82">
        <v>0</v>
      </c>
      <c r="AD82" t="str">
        <f t="shared" si="6"/>
        <v>CACA, REPOVOAMENTO CINEGETICO E SERVICOS RELACIONADOS</v>
      </c>
      <c r="AE82" t="s">
        <v>3688</v>
      </c>
      <c r="AF82">
        <v>0</v>
      </c>
    </row>
    <row r="83" spans="1:32">
      <c r="A83" t="str">
        <f t="shared" si="2"/>
        <v>GOVERNADOR DE ESTADO</v>
      </c>
      <c r="B83" t="s">
        <v>203</v>
      </c>
      <c r="C83">
        <v>0</v>
      </c>
      <c r="D83">
        <v>0</v>
      </c>
      <c r="E83">
        <v>0</v>
      </c>
      <c r="F83">
        <v>0</v>
      </c>
      <c r="G83">
        <v>0</v>
      </c>
      <c r="J83" t="str">
        <f t="shared" si="3"/>
        <v>GOVERNADOR DE ESTADO</v>
      </c>
      <c r="K83" t="s">
        <v>203</v>
      </c>
      <c r="L83">
        <v>0</v>
      </c>
      <c r="N83" t="str">
        <f t="shared" si="4"/>
        <v>GOVERNADOR DE ESTADO</v>
      </c>
      <c r="O83" t="s">
        <v>203</v>
      </c>
      <c r="P83">
        <v>0</v>
      </c>
      <c r="R83" t="str">
        <f t="shared" si="7"/>
        <v>CACA E SERVICOS RELACIONADOS</v>
      </c>
      <c r="S83" t="s">
        <v>3689</v>
      </c>
      <c r="V83">
        <v>0</v>
      </c>
      <c r="W83">
        <v>0</v>
      </c>
      <c r="X83">
        <v>0</v>
      </c>
      <c r="Z83" t="str">
        <f t="shared" si="5"/>
        <v>CACA E SERVICOS RELACIONADOS</v>
      </c>
      <c r="AA83" t="s">
        <v>3689</v>
      </c>
      <c r="AB83">
        <v>0</v>
      </c>
      <c r="AD83" t="str">
        <f t="shared" si="6"/>
        <v>CACA E SERVICOS RELACIONADOS</v>
      </c>
      <c r="AE83" t="s">
        <v>3689</v>
      </c>
      <c r="AF83">
        <v>0</v>
      </c>
    </row>
    <row r="84" spans="1:32">
      <c r="A84" t="str">
        <f t="shared" si="2"/>
        <v>GOVERNADOR DO DISTRITO FEDERAL</v>
      </c>
      <c r="B84" t="s">
        <v>204</v>
      </c>
      <c r="C84">
        <v>0</v>
      </c>
      <c r="D84">
        <v>0</v>
      </c>
      <c r="E84">
        <v>0</v>
      </c>
      <c r="F84">
        <v>0</v>
      </c>
      <c r="G84">
        <v>0</v>
      </c>
      <c r="J84" t="str">
        <f t="shared" si="3"/>
        <v>GOVERNADOR DO DISTRITO FEDERAL</v>
      </c>
      <c r="K84" t="s">
        <v>204</v>
      </c>
      <c r="L84">
        <v>0</v>
      </c>
      <c r="N84" t="str">
        <f t="shared" si="4"/>
        <v>GOVERNADOR DO DISTRITO FEDERAL</v>
      </c>
      <c r="O84" t="s">
        <v>204</v>
      </c>
      <c r="P84">
        <v>0</v>
      </c>
      <c r="R84" t="str">
        <f t="shared" si="7"/>
        <v>PRODUCAO FLORESTAL - FLORESTAS PLANTADAS</v>
      </c>
      <c r="S84" t="s">
        <v>3690</v>
      </c>
      <c r="V84">
        <v>0</v>
      </c>
      <c r="W84">
        <v>0</v>
      </c>
      <c r="X84">
        <v>0</v>
      </c>
      <c r="Z84" t="str">
        <f t="shared" si="5"/>
        <v>PRODUCAO FLORESTAL - FLORESTAS PLANTADAS</v>
      </c>
      <c r="AA84" t="s">
        <v>3690</v>
      </c>
      <c r="AB84">
        <v>0</v>
      </c>
      <c r="AD84" t="str">
        <f t="shared" si="6"/>
        <v>PRODUCAO FLORESTAL - FLORESTAS PLANTADAS</v>
      </c>
      <c r="AE84" t="s">
        <v>3690</v>
      </c>
      <c r="AF84">
        <v>0</v>
      </c>
    </row>
    <row r="85" spans="1:32">
      <c r="A85" t="str">
        <f t="shared" si="2"/>
        <v>VICE-GOVERNADOR DE ESTADO</v>
      </c>
      <c r="B85" t="s">
        <v>205</v>
      </c>
      <c r="C85">
        <v>0</v>
      </c>
      <c r="D85">
        <v>0</v>
      </c>
      <c r="E85">
        <v>0</v>
      </c>
      <c r="F85">
        <v>0</v>
      </c>
      <c r="G85">
        <v>0</v>
      </c>
      <c r="J85" t="str">
        <f t="shared" si="3"/>
        <v>VICE-GOVERNADOR DE ESTADO</v>
      </c>
      <c r="K85" t="s">
        <v>205</v>
      </c>
      <c r="L85">
        <v>0</v>
      </c>
      <c r="N85" t="str">
        <f t="shared" si="4"/>
        <v>VICE-GOVERNADOR DE ESTADO</v>
      </c>
      <c r="O85" t="s">
        <v>205</v>
      </c>
      <c r="P85">
        <v>0</v>
      </c>
      <c r="R85" t="str">
        <f t="shared" si="7"/>
        <v>SILVICULTURA</v>
      </c>
      <c r="S85" t="s">
        <v>3691</v>
      </c>
      <c r="V85">
        <v>0</v>
      </c>
      <c r="W85">
        <v>0</v>
      </c>
      <c r="X85">
        <v>0</v>
      </c>
      <c r="Z85" t="str">
        <f t="shared" si="5"/>
        <v>SILVICULTURA</v>
      </c>
      <c r="AA85" t="s">
        <v>3691</v>
      </c>
      <c r="AB85">
        <v>0</v>
      </c>
      <c r="AD85" t="str">
        <f t="shared" si="6"/>
        <v>SILVICULTURA</v>
      </c>
      <c r="AE85" t="s">
        <v>3691</v>
      </c>
      <c r="AF85">
        <v>0</v>
      </c>
    </row>
    <row r="86" spans="1:32">
      <c r="A86" t="str">
        <f t="shared" si="2"/>
        <v>VICE-GOVERNADOR DO DISTRITO FEDERAL</v>
      </c>
      <c r="B86" t="s">
        <v>206</v>
      </c>
      <c r="C86">
        <v>0</v>
      </c>
      <c r="D86">
        <v>0</v>
      </c>
      <c r="E86">
        <v>0</v>
      </c>
      <c r="F86">
        <v>0</v>
      </c>
      <c r="G86">
        <v>0</v>
      </c>
      <c r="J86" t="str">
        <f t="shared" si="3"/>
        <v>VICE-GOVERNADOR DO DISTRITO FEDERAL</v>
      </c>
      <c r="K86" t="s">
        <v>206</v>
      </c>
      <c r="L86">
        <v>0</v>
      </c>
      <c r="N86" t="str">
        <f t="shared" si="4"/>
        <v>VICE-GOVERNADOR DO DISTRITO FEDERAL</v>
      </c>
      <c r="O86" t="s">
        <v>206</v>
      </c>
      <c r="P86">
        <v>0</v>
      </c>
      <c r="R86" t="str">
        <f t="shared" si="7"/>
        <v>EXPLORACAO FLORESTAL</v>
      </c>
      <c r="S86" t="s">
        <v>3692</v>
      </c>
      <c r="V86">
        <v>0</v>
      </c>
      <c r="W86">
        <v>0</v>
      </c>
      <c r="X86">
        <v>0</v>
      </c>
      <c r="Z86" t="str">
        <f t="shared" si="5"/>
        <v>EXPLORACAO FLORESTAL</v>
      </c>
      <c r="AA86" t="s">
        <v>3692</v>
      </c>
      <c r="AB86">
        <v>0</v>
      </c>
      <c r="AD86" t="str">
        <f t="shared" si="6"/>
        <v>EXPLORACAO FLORESTAL</v>
      </c>
      <c r="AE86" t="s">
        <v>3692</v>
      </c>
      <c r="AF86">
        <v>0</v>
      </c>
    </row>
    <row r="87" spans="1:32">
      <c r="A87" t="str">
        <f t="shared" si="2"/>
        <v>PREFEITO</v>
      </c>
      <c r="B87" t="s">
        <v>207</v>
      </c>
      <c r="C87">
        <v>0</v>
      </c>
      <c r="D87">
        <v>0</v>
      </c>
      <c r="E87">
        <v>0</v>
      </c>
      <c r="F87">
        <v>0</v>
      </c>
      <c r="G87">
        <v>0</v>
      </c>
      <c r="J87" t="str">
        <f t="shared" si="3"/>
        <v>PREFEITO</v>
      </c>
      <c r="K87" t="s">
        <v>207</v>
      </c>
      <c r="L87">
        <v>0</v>
      </c>
      <c r="N87" t="str">
        <f t="shared" si="4"/>
        <v>PREFEITO</v>
      </c>
      <c r="O87" t="s">
        <v>207</v>
      </c>
      <c r="P87">
        <v>0</v>
      </c>
      <c r="R87" t="str">
        <f t="shared" si="7"/>
        <v>ATIVIDADES DE SERVICOS RELACIONADOS COM A SILVICULTURA E A EXPLORACAO FLORESTAL</v>
      </c>
      <c r="S87" t="s">
        <v>3693</v>
      </c>
      <c r="V87">
        <v>0</v>
      </c>
      <c r="W87">
        <v>0</v>
      </c>
      <c r="X87">
        <v>0</v>
      </c>
      <c r="Z87" t="str">
        <f t="shared" si="5"/>
        <v>ATIVIDADES DE SERVICOS RELACIONADOS COM A SILVICULTURA E A EXPLORACAO FLORESTAL</v>
      </c>
      <c r="AA87" t="s">
        <v>3693</v>
      </c>
      <c r="AB87">
        <v>0</v>
      </c>
      <c r="AD87" t="str">
        <f t="shared" si="6"/>
        <v>ATIVIDADES DE SERVICOS RELACIONADOS COM A SILVICULTURA E A EXPLORACAO FLORESTAL</v>
      </c>
      <c r="AE87" t="s">
        <v>3693</v>
      </c>
      <c r="AF87">
        <v>0</v>
      </c>
    </row>
    <row r="88" spans="1:32">
      <c r="A88" t="str">
        <f t="shared" si="2"/>
        <v>VICE-PREFEITO</v>
      </c>
      <c r="B88" t="s">
        <v>208</v>
      </c>
      <c r="C88">
        <v>0</v>
      </c>
      <c r="D88">
        <v>0</v>
      </c>
      <c r="E88">
        <v>0</v>
      </c>
      <c r="F88">
        <v>0</v>
      </c>
      <c r="G88">
        <v>0</v>
      </c>
      <c r="J88" t="str">
        <f t="shared" si="3"/>
        <v>VICE-PREFEITO</v>
      </c>
      <c r="K88" t="s">
        <v>208</v>
      </c>
      <c r="L88">
        <v>0</v>
      </c>
      <c r="N88" t="str">
        <f t="shared" si="4"/>
        <v>VICE-PREFEITO</v>
      </c>
      <c r="O88" t="s">
        <v>208</v>
      </c>
      <c r="P88">
        <v>0</v>
      </c>
      <c r="R88" t="str">
        <f t="shared" si="7"/>
        <v>PRODUCAO FLORESTAL - FLORESTAS NATIVAS</v>
      </c>
      <c r="S88" t="s">
        <v>3694</v>
      </c>
      <c r="V88">
        <v>0</v>
      </c>
      <c r="W88">
        <v>0</v>
      </c>
      <c r="X88">
        <v>0</v>
      </c>
      <c r="Z88" t="str">
        <f t="shared" si="5"/>
        <v>PRODUCAO FLORESTAL - FLORESTAS NATIVAS</v>
      </c>
      <c r="AA88" t="s">
        <v>3694</v>
      </c>
      <c r="AB88">
        <v>0</v>
      </c>
      <c r="AD88" t="str">
        <f t="shared" si="6"/>
        <v>PRODUCAO FLORESTAL - FLORESTAS NATIVAS</v>
      </c>
      <c r="AE88" t="s">
        <v>3694</v>
      </c>
      <c r="AF88">
        <v>0</v>
      </c>
    </row>
    <row r="89" spans="1:32">
      <c r="A89" t="str">
        <f t="shared" si="2"/>
        <v>MINISTRO DO SUPREMO TRIBUNAL FEDERAL</v>
      </c>
      <c r="B89" t="s">
        <v>209</v>
      </c>
      <c r="C89">
        <v>0</v>
      </c>
      <c r="D89">
        <v>0</v>
      </c>
      <c r="E89">
        <v>0</v>
      </c>
      <c r="F89">
        <v>0</v>
      </c>
      <c r="G89">
        <v>0</v>
      </c>
      <c r="J89" t="str">
        <f t="shared" si="3"/>
        <v>MINISTRO DO SUPREMO TRIBUNAL FEDERAL</v>
      </c>
      <c r="K89" t="s">
        <v>209</v>
      </c>
      <c r="L89">
        <v>0</v>
      </c>
      <c r="N89" t="str">
        <f t="shared" si="4"/>
        <v>MINISTRO DO SUPREMO TRIBUNAL FEDERAL</v>
      </c>
      <c r="O89" t="s">
        <v>209</v>
      </c>
      <c r="P89">
        <v>0</v>
      </c>
      <c r="R89" t="str">
        <f t="shared" si="7"/>
        <v>ATIVIDADES DE APOIO A PRODUCAO FLORESTAL</v>
      </c>
      <c r="S89" t="s">
        <v>3695</v>
      </c>
      <c r="V89">
        <v>0</v>
      </c>
      <c r="W89">
        <v>0</v>
      </c>
      <c r="X89">
        <v>0</v>
      </c>
      <c r="Z89" t="str">
        <f t="shared" si="5"/>
        <v>ATIVIDADES DE APOIO A PRODUCAO FLORESTAL</v>
      </c>
      <c r="AA89" t="s">
        <v>3695</v>
      </c>
      <c r="AB89">
        <v>0</v>
      </c>
      <c r="AD89" t="str">
        <f t="shared" si="6"/>
        <v>ATIVIDADES DE APOIO A PRODUCAO FLORESTAL</v>
      </c>
      <c r="AE89" t="s">
        <v>3695</v>
      </c>
      <c r="AF89">
        <v>0</v>
      </c>
    </row>
    <row r="90" spans="1:32">
      <c r="A90" t="str">
        <f t="shared" si="2"/>
        <v>MINISTRO DO SUPERIOR TRIBUNAL DE JUSTICA</v>
      </c>
      <c r="B90" t="s">
        <v>210</v>
      </c>
      <c r="C90">
        <v>0</v>
      </c>
      <c r="D90">
        <v>0</v>
      </c>
      <c r="E90">
        <v>0</v>
      </c>
      <c r="F90">
        <v>0</v>
      </c>
      <c r="G90">
        <v>0</v>
      </c>
      <c r="J90" t="str">
        <f t="shared" si="3"/>
        <v>MINISTRO DO SUPERIOR TRIBUNAL DE JUSTICA</v>
      </c>
      <c r="K90" t="s">
        <v>210</v>
      </c>
      <c r="L90">
        <v>0</v>
      </c>
      <c r="N90" t="str">
        <f t="shared" si="4"/>
        <v>MINISTRO DO SUPERIOR TRIBUNAL DE JUSTICA</v>
      </c>
      <c r="O90" t="s">
        <v>210</v>
      </c>
      <c r="P90">
        <v>0</v>
      </c>
      <c r="R90" t="str">
        <f t="shared" si="7"/>
        <v>PESCA EM AGUA SALGADA</v>
      </c>
      <c r="S90" t="s">
        <v>3696</v>
      </c>
      <c r="V90">
        <v>0</v>
      </c>
      <c r="W90">
        <v>0</v>
      </c>
      <c r="X90">
        <v>0</v>
      </c>
      <c r="Z90" t="str">
        <f t="shared" si="5"/>
        <v>PESCA EM AGUA SALGADA</v>
      </c>
      <c r="AA90" t="s">
        <v>3696</v>
      </c>
      <c r="AB90">
        <v>0</v>
      </c>
      <c r="AD90" t="str">
        <f t="shared" si="6"/>
        <v>PESCA EM AGUA SALGADA</v>
      </c>
      <c r="AE90" t="s">
        <v>3696</v>
      </c>
      <c r="AF90">
        <v>0</v>
      </c>
    </row>
    <row r="91" spans="1:32">
      <c r="A91" t="str">
        <f t="shared" si="2"/>
        <v>MINISTRO DO SUPERIOR TRIBUNAL MILITAR</v>
      </c>
      <c r="B91" t="s">
        <v>211</v>
      </c>
      <c r="C91">
        <v>0</v>
      </c>
      <c r="D91">
        <v>0</v>
      </c>
      <c r="E91">
        <v>0</v>
      </c>
      <c r="F91">
        <v>0</v>
      </c>
      <c r="G91">
        <v>0</v>
      </c>
      <c r="J91" t="str">
        <f t="shared" si="3"/>
        <v>MINISTRO DO SUPERIOR TRIBUNAL MILITAR</v>
      </c>
      <c r="K91" t="s">
        <v>211</v>
      </c>
      <c r="L91">
        <v>0</v>
      </c>
      <c r="N91" t="str">
        <f t="shared" si="4"/>
        <v>MINISTRO DO SUPERIOR TRIBUNAL MILITAR</v>
      </c>
      <c r="O91" t="s">
        <v>211</v>
      </c>
      <c r="P91">
        <v>0</v>
      </c>
      <c r="R91" t="str">
        <f t="shared" si="7"/>
        <v>PESCA EM AGUA DOCE</v>
      </c>
      <c r="S91" t="s">
        <v>3697</v>
      </c>
      <c r="V91">
        <v>0</v>
      </c>
      <c r="W91">
        <v>0</v>
      </c>
      <c r="X91">
        <v>0</v>
      </c>
      <c r="Z91" t="str">
        <f t="shared" si="5"/>
        <v>PESCA EM AGUA DOCE</v>
      </c>
      <c r="AA91" t="s">
        <v>3697</v>
      </c>
      <c r="AB91">
        <v>0</v>
      </c>
      <c r="AD91" t="str">
        <f t="shared" si="6"/>
        <v>PESCA EM AGUA DOCE</v>
      </c>
      <c r="AE91" t="s">
        <v>3697</v>
      </c>
      <c r="AF91">
        <v>0</v>
      </c>
    </row>
    <row r="92" spans="1:32">
      <c r="A92" t="str">
        <f t="shared" si="2"/>
        <v>MINISTRO DO SUPERIOR TRIBUNAL DO TRABALHO</v>
      </c>
      <c r="B92" t="s">
        <v>212</v>
      </c>
      <c r="C92">
        <v>0</v>
      </c>
      <c r="D92">
        <v>0</v>
      </c>
      <c r="E92">
        <v>0</v>
      </c>
      <c r="F92">
        <v>0</v>
      </c>
      <c r="G92">
        <v>0</v>
      </c>
      <c r="J92" t="str">
        <f t="shared" si="3"/>
        <v>MINISTRO DO SUPERIOR TRIBUNAL DO TRABALHO</v>
      </c>
      <c r="K92" t="s">
        <v>212</v>
      </c>
      <c r="L92">
        <v>0</v>
      </c>
      <c r="N92" t="str">
        <f t="shared" si="4"/>
        <v>MINISTRO DO SUPERIOR TRIBUNAL DO TRABALHO</v>
      </c>
      <c r="O92" t="s">
        <v>212</v>
      </c>
      <c r="P92">
        <v>0</v>
      </c>
      <c r="R92" t="str">
        <f t="shared" si="7"/>
        <v>AQUICULTURA EM AGUA SALGADA E SALOBRA</v>
      </c>
      <c r="S92" t="s">
        <v>3698</v>
      </c>
      <c r="V92">
        <v>0</v>
      </c>
      <c r="W92">
        <v>0</v>
      </c>
      <c r="X92">
        <v>0</v>
      </c>
      <c r="Z92" t="str">
        <f t="shared" si="5"/>
        <v>AQUICULTURA EM AGUA SALGADA E SALOBRA</v>
      </c>
      <c r="AA92" t="s">
        <v>3698</v>
      </c>
      <c r="AB92">
        <v>0</v>
      </c>
      <c r="AD92" t="str">
        <f t="shared" si="6"/>
        <v>AQUICULTURA EM AGUA SALGADA E SALOBRA</v>
      </c>
      <c r="AE92" t="s">
        <v>3698</v>
      </c>
      <c r="AF92">
        <v>0</v>
      </c>
    </row>
    <row r="93" spans="1:32">
      <c r="A93" t="str">
        <f t="shared" si="2"/>
        <v>JUIZ DE DIREITO</v>
      </c>
      <c r="B93" t="s">
        <v>213</v>
      </c>
      <c r="C93">
        <v>0</v>
      </c>
      <c r="D93">
        <v>0</v>
      </c>
      <c r="E93">
        <v>0</v>
      </c>
      <c r="F93">
        <v>0</v>
      </c>
      <c r="G93">
        <v>0</v>
      </c>
      <c r="J93" t="str">
        <f t="shared" si="3"/>
        <v>JUIZ DE DIREITO</v>
      </c>
      <c r="K93" t="s">
        <v>213</v>
      </c>
      <c r="L93">
        <v>0</v>
      </c>
      <c r="N93" t="str">
        <f t="shared" si="4"/>
        <v>JUIZ DE DIREITO</v>
      </c>
      <c r="O93" t="s">
        <v>213</v>
      </c>
      <c r="P93">
        <v>0</v>
      </c>
      <c r="R93" t="str">
        <f t="shared" si="7"/>
        <v>AQUICULTURA EM AGUA DOCE</v>
      </c>
      <c r="S93" t="s">
        <v>3699</v>
      </c>
      <c r="V93">
        <v>0</v>
      </c>
      <c r="W93">
        <v>0</v>
      </c>
      <c r="X93">
        <v>0</v>
      </c>
      <c r="Z93" t="str">
        <f t="shared" si="5"/>
        <v>AQUICULTURA EM AGUA DOCE</v>
      </c>
      <c r="AA93" t="s">
        <v>3699</v>
      </c>
      <c r="AB93">
        <v>0</v>
      </c>
      <c r="AD93" t="str">
        <f t="shared" si="6"/>
        <v>AQUICULTURA EM AGUA DOCE</v>
      </c>
      <c r="AE93" t="s">
        <v>3699</v>
      </c>
      <c r="AF93">
        <v>0</v>
      </c>
    </row>
    <row r="94" spans="1:32">
      <c r="A94" t="str">
        <f t="shared" si="2"/>
        <v>JUIZ FEDERAL</v>
      </c>
      <c r="B94" t="s">
        <v>214</v>
      </c>
      <c r="C94">
        <v>0</v>
      </c>
      <c r="D94">
        <v>0</v>
      </c>
      <c r="E94">
        <v>0</v>
      </c>
      <c r="F94">
        <v>0</v>
      </c>
      <c r="G94">
        <v>0</v>
      </c>
      <c r="J94" t="str">
        <f t="shared" si="3"/>
        <v>JUIZ FEDERAL</v>
      </c>
      <c r="K94" t="s">
        <v>214</v>
      </c>
      <c r="L94">
        <v>0</v>
      </c>
      <c r="N94" t="str">
        <f t="shared" si="4"/>
        <v>JUIZ FEDERAL</v>
      </c>
      <c r="O94" t="s">
        <v>214</v>
      </c>
      <c r="P94">
        <v>0</v>
      </c>
      <c r="R94" t="str">
        <f t="shared" si="7"/>
        <v>PESCA E SERVICOS RELACIONADOS</v>
      </c>
      <c r="S94" t="s">
        <v>3700</v>
      </c>
      <c r="V94">
        <v>0</v>
      </c>
      <c r="W94">
        <v>0</v>
      </c>
      <c r="X94">
        <v>0</v>
      </c>
      <c r="Z94" t="str">
        <f t="shared" si="5"/>
        <v>PESCA E SERVICOS RELACIONADOS</v>
      </c>
      <c r="AA94" t="s">
        <v>3700</v>
      </c>
      <c r="AB94">
        <v>0</v>
      </c>
      <c r="AD94" t="str">
        <f t="shared" si="6"/>
        <v>PESCA E SERVICOS RELACIONADOS</v>
      </c>
      <c r="AE94" t="s">
        <v>3700</v>
      </c>
      <c r="AF94">
        <v>0</v>
      </c>
    </row>
    <row r="95" spans="1:32">
      <c r="A95" t="str">
        <f t="shared" si="2"/>
        <v>JUIZ AUDITOR FEDERAL - JUSTICA MILITAR</v>
      </c>
      <c r="B95" t="s">
        <v>215</v>
      </c>
      <c r="C95">
        <v>0</v>
      </c>
      <c r="D95">
        <v>0</v>
      </c>
      <c r="E95">
        <v>0</v>
      </c>
      <c r="F95">
        <v>0</v>
      </c>
      <c r="G95">
        <v>0</v>
      </c>
      <c r="J95" t="str">
        <f t="shared" si="3"/>
        <v>JUIZ AUDITOR FEDERAL - JUSTICA MILITAR</v>
      </c>
      <c r="K95" t="s">
        <v>215</v>
      </c>
      <c r="L95">
        <v>0</v>
      </c>
      <c r="N95" t="str">
        <f t="shared" si="4"/>
        <v>JUIZ AUDITOR FEDERAL - JUSTICA MILITAR</v>
      </c>
      <c r="O95" t="s">
        <v>215</v>
      </c>
      <c r="P95">
        <v>0</v>
      </c>
      <c r="R95" t="str">
        <f t="shared" si="7"/>
        <v>AGRICULTURA E SERVICOS RELACIONADOS</v>
      </c>
      <c r="S95" t="s">
        <v>3701</v>
      </c>
      <c r="V95">
        <v>0</v>
      </c>
      <c r="W95">
        <v>0</v>
      </c>
      <c r="X95">
        <v>0</v>
      </c>
      <c r="Z95" t="str">
        <f t="shared" si="5"/>
        <v>AGRICULTURA E SERVICOS RELACIONADOS</v>
      </c>
      <c r="AA95" t="s">
        <v>3701</v>
      </c>
      <c r="AB95">
        <v>0</v>
      </c>
      <c r="AD95" t="str">
        <f t="shared" si="6"/>
        <v>AGRICULTURA E SERVICOS RELACIONADOS</v>
      </c>
      <c r="AE95" t="s">
        <v>3701</v>
      </c>
      <c r="AF95">
        <v>0</v>
      </c>
    </row>
    <row r="96" spans="1:32">
      <c r="A96" t="str">
        <f t="shared" si="2"/>
        <v>JUIZ AUDITOR ESTADUAL - JUSTICA MILITAR</v>
      </c>
      <c r="B96" t="s">
        <v>216</v>
      </c>
      <c r="C96">
        <v>0</v>
      </c>
      <c r="D96">
        <v>0</v>
      </c>
      <c r="E96">
        <v>0</v>
      </c>
      <c r="F96">
        <v>0</v>
      </c>
      <c r="G96">
        <v>0</v>
      </c>
      <c r="J96" t="str">
        <f t="shared" si="3"/>
        <v>JUIZ AUDITOR ESTADUAL - JUSTICA MILITAR</v>
      </c>
      <c r="K96" t="s">
        <v>216</v>
      </c>
      <c r="L96">
        <v>0</v>
      </c>
      <c r="N96" t="str">
        <f t="shared" si="4"/>
        <v>JUIZ AUDITOR ESTADUAL - JUSTICA MILITAR</v>
      </c>
      <c r="O96" t="s">
        <v>216</v>
      </c>
      <c r="P96">
        <v>0</v>
      </c>
      <c r="R96" t="str">
        <f t="shared" si="7"/>
        <v>EXTRACAO DE MINERAIS METALICOS NAO-FERROSOS NAO ESPECIFICADOS ANTERIORMENTE</v>
      </c>
      <c r="S96" t="s">
        <v>3702</v>
      </c>
      <c r="V96">
        <v>0</v>
      </c>
      <c r="W96">
        <v>0</v>
      </c>
      <c r="X96">
        <v>0</v>
      </c>
      <c r="Z96" t="str">
        <f t="shared" si="5"/>
        <v>EXTRACAO DE MINERAIS METALICOS NAO-FERROSOS NAO ESPECIFICADOS ANTERIORMENTE</v>
      </c>
      <c r="AA96" t="s">
        <v>3702</v>
      </c>
      <c r="AB96">
        <v>0</v>
      </c>
      <c r="AD96" t="str">
        <f t="shared" si="6"/>
        <v>EXTRACAO DE MINERAIS METALICOS NAO-FERROSOS NAO ESPECIFICADOS ANTERIORMENTE</v>
      </c>
      <c r="AE96" t="s">
        <v>3702</v>
      </c>
      <c r="AF96">
        <v>0</v>
      </c>
    </row>
    <row r="97" spans="1:32">
      <c r="A97" t="str">
        <f t="shared" si="2"/>
        <v>JUIZ DO TRABALHO</v>
      </c>
      <c r="B97" t="s">
        <v>217</v>
      </c>
      <c r="C97">
        <v>0</v>
      </c>
      <c r="D97">
        <v>0</v>
      </c>
      <c r="E97">
        <v>0</v>
      </c>
      <c r="F97">
        <v>0</v>
      </c>
      <c r="G97">
        <v>0</v>
      </c>
      <c r="J97" t="str">
        <f t="shared" si="3"/>
        <v>JUIZ DO TRABALHO</v>
      </c>
      <c r="K97" t="s">
        <v>217</v>
      </c>
      <c r="L97">
        <v>0</v>
      </c>
      <c r="N97" t="str">
        <f t="shared" si="4"/>
        <v>JUIZ DO TRABALHO</v>
      </c>
      <c r="O97" t="s">
        <v>217</v>
      </c>
      <c r="P97">
        <v>0</v>
      </c>
      <c r="R97" t="str">
        <f t="shared" si="7"/>
        <v>EXTRACAO DE MINERAIS PARA FABRICACAO DE ADUBOS, FERTILIZANTES E OUTROS PRODUTOS QUIMICOS</v>
      </c>
      <c r="S97" t="s">
        <v>3703</v>
      </c>
      <c r="V97">
        <v>0</v>
      </c>
      <c r="W97">
        <v>0</v>
      </c>
      <c r="X97">
        <v>0</v>
      </c>
      <c r="Z97" t="str">
        <f t="shared" si="5"/>
        <v>EXTRACAO DE MINERAIS PARA FABRICACAO DE ADUBOS, FERTILIZANTES E OUTROS PRODUTOS QUIMICOS</v>
      </c>
      <c r="AA97" t="s">
        <v>3703</v>
      </c>
      <c r="AB97">
        <v>0</v>
      </c>
      <c r="AD97" t="str">
        <f t="shared" si="6"/>
        <v>EXTRACAO DE MINERAIS PARA FABRICACAO DE ADUBOS, FERTILIZANTES E OUTROS PRODUTOS QUIMICOS</v>
      </c>
      <c r="AE97" t="s">
        <v>3703</v>
      </c>
      <c r="AF97">
        <v>0</v>
      </c>
    </row>
    <row r="98" spans="1:32">
      <c r="A98" t="str">
        <f t="shared" si="2"/>
        <v>DIRIGENTE DO SERVICO PUBLICO FEDERAL</v>
      </c>
      <c r="B98" t="s">
        <v>218</v>
      </c>
      <c r="C98">
        <v>0</v>
      </c>
      <c r="D98">
        <v>0</v>
      </c>
      <c r="E98">
        <v>0</v>
      </c>
      <c r="F98">
        <v>0</v>
      </c>
      <c r="G98">
        <v>0</v>
      </c>
      <c r="J98" t="str">
        <f t="shared" si="3"/>
        <v>DIRIGENTE DO SERVICO PUBLICO FEDERAL</v>
      </c>
      <c r="K98" t="s">
        <v>218</v>
      </c>
      <c r="L98">
        <v>0</v>
      </c>
      <c r="N98" t="str">
        <f t="shared" si="4"/>
        <v>DIRIGENTE DO SERVICO PUBLICO FEDERAL</v>
      </c>
      <c r="O98" t="s">
        <v>218</v>
      </c>
      <c r="P98">
        <v>0</v>
      </c>
      <c r="R98" t="str">
        <f t="shared" si="7"/>
        <v>EXTRACAO DE GEMAS (PEDRAS PRECIOSAS E SEMIPRECIOSAS)</v>
      </c>
      <c r="S98" t="s">
        <v>3704</v>
      </c>
      <c r="V98">
        <v>0</v>
      </c>
      <c r="W98">
        <v>0</v>
      </c>
      <c r="X98">
        <v>0</v>
      </c>
      <c r="Z98" t="str">
        <f t="shared" si="5"/>
        <v>EXTRACAO DE GEMAS (PEDRAS PRECIOSAS E SEMIPRECIOSAS)</v>
      </c>
      <c r="AA98" t="s">
        <v>3704</v>
      </c>
      <c r="AB98">
        <v>0</v>
      </c>
      <c r="AD98" t="str">
        <f t="shared" si="6"/>
        <v>EXTRACAO DE GEMAS (PEDRAS PRECIOSAS E SEMIPRECIOSAS)</v>
      </c>
      <c r="AE98" t="s">
        <v>3704</v>
      </c>
      <c r="AF98">
        <v>0</v>
      </c>
    </row>
    <row r="99" spans="1:32">
      <c r="A99" t="str">
        <f t="shared" si="2"/>
        <v>DIRIGENTE DO SERVICO PUBLICO ESTADUAL E DISTRITAL</v>
      </c>
      <c r="B99" t="s">
        <v>219</v>
      </c>
      <c r="C99">
        <v>0</v>
      </c>
      <c r="D99">
        <v>0</v>
      </c>
      <c r="E99">
        <v>0</v>
      </c>
      <c r="F99">
        <v>0</v>
      </c>
      <c r="G99">
        <v>0</v>
      </c>
      <c r="J99" t="str">
        <f t="shared" si="3"/>
        <v>DIRIGENTE DO SERVICO PUBLICO ESTADUAL E DISTRITAL</v>
      </c>
      <c r="K99" t="s">
        <v>219</v>
      </c>
      <c r="L99">
        <v>0</v>
      </c>
      <c r="N99" t="str">
        <f t="shared" si="4"/>
        <v>DIRIGENTE DO SERVICO PUBLICO ESTADUAL E DISTRITAL</v>
      </c>
      <c r="O99" t="s">
        <v>219</v>
      </c>
      <c r="P99">
        <v>0</v>
      </c>
      <c r="R99" t="str">
        <f t="shared" si="7"/>
        <v>EXTRACAO DE MINERAIS NAO-METALICOS NAO ESPECIFICADOS ANTERIORMENTE</v>
      </c>
      <c r="S99" t="s">
        <v>3705</v>
      </c>
      <c r="V99">
        <v>0</v>
      </c>
      <c r="W99">
        <v>0</v>
      </c>
      <c r="X99">
        <v>0</v>
      </c>
      <c r="Z99" t="str">
        <f t="shared" si="5"/>
        <v>EXTRACAO DE MINERAIS NAO-METALICOS NAO ESPECIFICADOS ANTERIORMENTE</v>
      </c>
      <c r="AA99" t="s">
        <v>3705</v>
      </c>
      <c r="AB99">
        <v>0</v>
      </c>
      <c r="AD99" t="str">
        <f t="shared" si="6"/>
        <v>EXTRACAO DE MINERAIS NAO-METALICOS NAO ESPECIFICADOS ANTERIORMENTE</v>
      </c>
      <c r="AE99" t="s">
        <v>3705</v>
      </c>
      <c r="AF99">
        <v>0</v>
      </c>
    </row>
    <row r="100" spans="1:32">
      <c r="A100" t="str">
        <f t="shared" si="2"/>
        <v>DIRIGENTE DO SERVICO PUBLICO MUNICIPAL</v>
      </c>
      <c r="B100" t="s">
        <v>220</v>
      </c>
      <c r="C100">
        <v>0</v>
      </c>
      <c r="D100">
        <v>0</v>
      </c>
      <c r="E100">
        <v>0</v>
      </c>
      <c r="F100">
        <v>0</v>
      </c>
      <c r="G100">
        <v>0</v>
      </c>
      <c r="J100" t="str">
        <f t="shared" si="3"/>
        <v>DIRIGENTE DO SERVICO PUBLICO MUNICIPAL</v>
      </c>
      <c r="K100" t="s">
        <v>220</v>
      </c>
      <c r="L100">
        <v>0</v>
      </c>
      <c r="N100" t="str">
        <f t="shared" si="4"/>
        <v>DIRIGENTE DO SERVICO PUBLICO MUNICIPAL</v>
      </c>
      <c r="O100" t="s">
        <v>220</v>
      </c>
      <c r="P100">
        <v>0</v>
      </c>
      <c r="R100" t="str">
        <f t="shared" si="7"/>
        <v>ATIVIDADES DE APOIO A EXTRACAO DE PETROLEO E GAS NATURAL</v>
      </c>
      <c r="S100" t="s">
        <v>3706</v>
      </c>
      <c r="V100">
        <v>0</v>
      </c>
      <c r="W100">
        <v>0</v>
      </c>
      <c r="X100">
        <v>0</v>
      </c>
      <c r="Z100" t="str">
        <f t="shared" si="5"/>
        <v>ATIVIDADES DE APOIO A EXTRACAO DE PETROLEO E GAS NATURAL</v>
      </c>
      <c r="AA100" t="s">
        <v>3706</v>
      </c>
      <c r="AB100">
        <v>0</v>
      </c>
      <c r="AD100" t="str">
        <f t="shared" si="6"/>
        <v>ATIVIDADES DE APOIO A EXTRACAO DE PETROLEO E GAS NATURAL</v>
      </c>
      <c r="AE100" t="s">
        <v>3706</v>
      </c>
      <c r="AF100">
        <v>0</v>
      </c>
    </row>
    <row r="101" spans="1:32">
      <c r="A101" t="str">
        <f t="shared" si="2"/>
        <v>ESPECIALISTA DE POLITICAS PUBLICAS E GESTAO GOVERNAMENTAL</v>
      </c>
      <c r="B101" t="s">
        <v>221</v>
      </c>
      <c r="C101">
        <v>0</v>
      </c>
      <c r="D101">
        <v>0</v>
      </c>
      <c r="E101">
        <v>0</v>
      </c>
      <c r="F101">
        <v>0</v>
      </c>
      <c r="G101">
        <v>0</v>
      </c>
      <c r="J101" t="str">
        <f t="shared" si="3"/>
        <v>ESPECIALISTA DE POLITICAS PUBLICAS E GESTAO GOVERNAMENTAL</v>
      </c>
      <c r="K101" t="s">
        <v>221</v>
      </c>
      <c r="L101">
        <v>0</v>
      </c>
      <c r="N101" t="str">
        <f t="shared" si="4"/>
        <v>ESPECIALISTA DE POLITICAS PUBLICAS E GESTAO GOVERNAMENTAL</v>
      </c>
      <c r="O101" t="s">
        <v>221</v>
      </c>
      <c r="P101">
        <v>0</v>
      </c>
      <c r="R101" t="str">
        <f t="shared" si="7"/>
        <v>ATIVIDADES DE APOIO A EXTRACAO DE MINERAIS, EXCETO PETROLEO E GAS NATURAL</v>
      </c>
      <c r="S101" t="s">
        <v>3707</v>
      </c>
      <c r="V101">
        <v>0</v>
      </c>
      <c r="W101">
        <v>0</v>
      </c>
      <c r="X101">
        <v>0</v>
      </c>
      <c r="Z101" t="str">
        <f t="shared" si="5"/>
        <v>ATIVIDADES DE APOIO A EXTRACAO DE MINERAIS, EXCETO PETROLEO E GAS NATURAL</v>
      </c>
      <c r="AA101" t="s">
        <v>3707</v>
      </c>
      <c r="AB101">
        <v>0</v>
      </c>
      <c r="AD101" t="str">
        <f t="shared" si="6"/>
        <v>ATIVIDADES DE APOIO A EXTRACAO DE MINERAIS, EXCETO PETROLEO E GAS NATURAL</v>
      </c>
      <c r="AE101" t="s">
        <v>3707</v>
      </c>
      <c r="AF101">
        <v>0</v>
      </c>
    </row>
    <row r="102" spans="1:32">
      <c r="A102" t="str">
        <f t="shared" si="2"/>
        <v>ANALISTA DE PLANEJAMENTO E ORCAMENTO - APO</v>
      </c>
      <c r="B102" t="s">
        <v>222</v>
      </c>
      <c r="C102">
        <v>0</v>
      </c>
      <c r="D102">
        <v>0</v>
      </c>
      <c r="E102">
        <v>0</v>
      </c>
      <c r="F102">
        <v>0</v>
      </c>
      <c r="G102">
        <v>0</v>
      </c>
      <c r="J102" t="str">
        <f t="shared" si="3"/>
        <v>ANALISTA DE PLANEJAMENTO E ORCAMENTO - APO</v>
      </c>
      <c r="K102" t="s">
        <v>222</v>
      </c>
      <c r="L102">
        <v>0</v>
      </c>
      <c r="N102" t="str">
        <f t="shared" si="4"/>
        <v>ANALISTA DE PLANEJAMENTO E ORCAMENTO - APO</v>
      </c>
      <c r="O102" t="s">
        <v>222</v>
      </c>
      <c r="P102">
        <v>0</v>
      </c>
      <c r="R102" t="str">
        <f t="shared" si="7"/>
        <v>EXTRACAO DE CARVAO MINERAL</v>
      </c>
      <c r="S102" t="s">
        <v>3708</v>
      </c>
      <c r="V102">
        <v>0</v>
      </c>
      <c r="W102">
        <v>0</v>
      </c>
      <c r="X102">
        <v>0</v>
      </c>
      <c r="Z102" t="str">
        <f t="shared" si="5"/>
        <v>EXTRACAO DE CARVAO MINERAL</v>
      </c>
      <c r="AA102" t="s">
        <v>3708</v>
      </c>
      <c r="AB102">
        <v>0</v>
      </c>
      <c r="AD102" t="str">
        <f t="shared" si="6"/>
        <v>EXTRACAO DE CARVAO MINERAL</v>
      </c>
      <c r="AE102" t="s">
        <v>3708</v>
      </c>
      <c r="AF102">
        <v>0</v>
      </c>
    </row>
    <row r="103" spans="1:32">
      <c r="A103" t="str">
        <f t="shared" si="2"/>
        <v>CACIQUE</v>
      </c>
      <c r="B103" t="s">
        <v>223</v>
      </c>
      <c r="C103">
        <v>0</v>
      </c>
      <c r="D103">
        <v>0</v>
      </c>
      <c r="E103">
        <v>0</v>
      </c>
      <c r="F103">
        <v>0</v>
      </c>
      <c r="G103">
        <v>0</v>
      </c>
      <c r="J103" t="str">
        <f t="shared" si="3"/>
        <v>CACIQUE</v>
      </c>
      <c r="K103" t="s">
        <v>223</v>
      </c>
      <c r="L103">
        <v>0</v>
      </c>
      <c r="N103" t="str">
        <f t="shared" si="4"/>
        <v>CACIQUE</v>
      </c>
      <c r="O103" t="s">
        <v>223</v>
      </c>
      <c r="P103">
        <v>0</v>
      </c>
      <c r="R103" t="str">
        <f t="shared" si="7"/>
        <v>ABATE DE RESES, EXCETO SUINOS</v>
      </c>
      <c r="S103" t="s">
        <v>3709</v>
      </c>
      <c r="V103">
        <v>0</v>
      </c>
      <c r="W103">
        <v>0</v>
      </c>
      <c r="X103">
        <v>0</v>
      </c>
      <c r="Z103" t="str">
        <f t="shared" si="5"/>
        <v>ABATE DE RESES, EXCETO SUINOS</v>
      </c>
      <c r="AA103" t="s">
        <v>3709</v>
      </c>
      <c r="AB103">
        <v>0</v>
      </c>
      <c r="AD103" t="str">
        <f t="shared" si="6"/>
        <v>ABATE DE RESES, EXCETO SUINOS</v>
      </c>
      <c r="AE103" t="s">
        <v>3709</v>
      </c>
      <c r="AF103">
        <v>0</v>
      </c>
    </row>
    <row r="104" spans="1:32">
      <c r="A104" t="str">
        <f t="shared" si="2"/>
        <v>LIDER DE COMUNIDADE CAICARA</v>
      </c>
      <c r="B104" t="s">
        <v>224</v>
      </c>
      <c r="C104">
        <v>0</v>
      </c>
      <c r="D104">
        <v>0</v>
      </c>
      <c r="E104">
        <v>0</v>
      </c>
      <c r="F104">
        <v>0</v>
      </c>
      <c r="G104">
        <v>0</v>
      </c>
      <c r="J104" t="str">
        <f t="shared" si="3"/>
        <v>LIDER DE COMUNIDADE CAICARA</v>
      </c>
      <c r="K104" t="s">
        <v>224</v>
      </c>
      <c r="L104">
        <v>0</v>
      </c>
      <c r="N104" t="str">
        <f t="shared" si="4"/>
        <v>LIDER DE COMUNIDADE CAICARA</v>
      </c>
      <c r="O104" t="s">
        <v>224</v>
      </c>
      <c r="P104">
        <v>0</v>
      </c>
      <c r="R104" t="str">
        <f t="shared" si="7"/>
        <v>ABATE DE SUINOS, AVES E OUTROS PEQUENOS ANIMAIS</v>
      </c>
      <c r="S104" t="s">
        <v>3710</v>
      </c>
      <c r="V104">
        <v>0</v>
      </c>
      <c r="W104">
        <v>0</v>
      </c>
      <c r="X104">
        <v>0</v>
      </c>
      <c r="Z104" t="str">
        <f t="shared" si="5"/>
        <v>ABATE DE SUINOS, AVES E OUTROS PEQUENOS ANIMAIS</v>
      </c>
      <c r="AA104" t="s">
        <v>3710</v>
      </c>
      <c r="AB104">
        <v>0</v>
      </c>
      <c r="AD104" t="str">
        <f t="shared" si="6"/>
        <v>ABATE DE SUINOS, AVES E OUTROS PEQUENOS ANIMAIS</v>
      </c>
      <c r="AE104" t="s">
        <v>3710</v>
      </c>
      <c r="AF104">
        <v>0</v>
      </c>
    </row>
    <row r="105" spans="1:32">
      <c r="A105" t="str">
        <f t="shared" si="2"/>
        <v>MEMBRO DE LIDERANCA QUILOMBOLA</v>
      </c>
      <c r="B105" t="s">
        <v>225</v>
      </c>
      <c r="C105">
        <v>0</v>
      </c>
      <c r="D105">
        <v>0</v>
      </c>
      <c r="E105">
        <v>0</v>
      </c>
      <c r="F105">
        <v>0</v>
      </c>
      <c r="G105">
        <v>0</v>
      </c>
      <c r="J105" t="str">
        <f t="shared" si="3"/>
        <v>MEMBRO DE LIDERANCA QUILOMBOLA</v>
      </c>
      <c r="K105" t="s">
        <v>225</v>
      </c>
      <c r="L105">
        <v>0</v>
      </c>
      <c r="N105" t="str">
        <f t="shared" si="4"/>
        <v>MEMBRO DE LIDERANCA QUILOMBOLA</v>
      </c>
      <c r="O105" t="s">
        <v>225</v>
      </c>
      <c r="P105">
        <v>0</v>
      </c>
      <c r="R105" t="str">
        <f t="shared" si="7"/>
        <v>FABRICACAO DE PRODUTOS DE CARNE</v>
      </c>
      <c r="S105" t="s">
        <v>3711</v>
      </c>
      <c r="V105">
        <v>0</v>
      </c>
      <c r="W105">
        <v>0</v>
      </c>
      <c r="X105">
        <v>0</v>
      </c>
      <c r="Z105" t="str">
        <f t="shared" si="5"/>
        <v>FABRICACAO DE PRODUTOS DE CARNE</v>
      </c>
      <c r="AA105" t="s">
        <v>3711</v>
      </c>
      <c r="AB105">
        <v>0</v>
      </c>
      <c r="AD105" t="str">
        <f t="shared" si="6"/>
        <v>FABRICACAO DE PRODUTOS DE CARNE</v>
      </c>
      <c r="AE105" t="s">
        <v>3711</v>
      </c>
      <c r="AF105">
        <v>0</v>
      </c>
    </row>
    <row r="106" spans="1:32">
      <c r="A106" t="str">
        <f t="shared" si="2"/>
        <v>DIRIGENTE DE PARTIDO POLITICO</v>
      </c>
      <c r="B106" t="s">
        <v>226</v>
      </c>
      <c r="C106">
        <v>0</v>
      </c>
      <c r="D106">
        <v>0</v>
      </c>
      <c r="E106">
        <v>0</v>
      </c>
      <c r="F106">
        <v>0</v>
      </c>
      <c r="G106">
        <v>0</v>
      </c>
      <c r="J106" t="str">
        <f t="shared" si="3"/>
        <v>DIRIGENTE DE PARTIDO POLITICO</v>
      </c>
      <c r="K106" t="s">
        <v>226</v>
      </c>
      <c r="L106">
        <v>0</v>
      </c>
      <c r="N106" t="str">
        <f t="shared" si="4"/>
        <v>DIRIGENTE DE PARTIDO POLITICO</v>
      </c>
      <c r="O106" t="s">
        <v>226</v>
      </c>
      <c r="P106">
        <v>0</v>
      </c>
      <c r="R106" t="str">
        <f t="shared" si="7"/>
        <v>PRESERVACAO DO PESCADO E FABRICACAO DE PRODUTOS DO PESCADO</v>
      </c>
      <c r="S106" t="s">
        <v>3712</v>
      </c>
      <c r="V106">
        <v>0</v>
      </c>
      <c r="W106">
        <v>0</v>
      </c>
      <c r="X106">
        <v>0</v>
      </c>
      <c r="Z106" t="str">
        <f t="shared" si="5"/>
        <v>PRESERVACAO DO PESCADO E FABRICACAO DE PRODUTOS DO PESCADO</v>
      </c>
      <c r="AA106" t="s">
        <v>3712</v>
      </c>
      <c r="AB106">
        <v>0</v>
      </c>
      <c r="AD106" t="str">
        <f t="shared" si="6"/>
        <v>PRESERVACAO DO PESCADO E FABRICACAO DE PRODUTOS DO PESCADO</v>
      </c>
      <c r="AE106" t="s">
        <v>3712</v>
      </c>
      <c r="AF106">
        <v>0</v>
      </c>
    </row>
    <row r="107" spans="1:32">
      <c r="A107" t="str">
        <f t="shared" ref="A107:A170" si="8">MID(B107,8,100)</f>
        <v>DIRIGENTES DE ENTIDADES DE TRABALHADORES</v>
      </c>
      <c r="B107" t="s">
        <v>227</v>
      </c>
      <c r="C107">
        <v>0</v>
      </c>
      <c r="D107">
        <v>0</v>
      </c>
      <c r="E107">
        <v>0</v>
      </c>
      <c r="F107">
        <v>0</v>
      </c>
      <c r="G107">
        <v>0</v>
      </c>
      <c r="J107" t="str">
        <f t="shared" ref="J107:J170" si="9">MID(K107,8,100)</f>
        <v>DIRIGENTES DE ENTIDADES DE TRABALHADORES</v>
      </c>
      <c r="K107" t="s">
        <v>227</v>
      </c>
      <c r="L107">
        <v>0</v>
      </c>
      <c r="N107" t="str">
        <f t="shared" ref="N107:N170" si="10">MID(O107,8,100)</f>
        <v>DIRIGENTES DE ENTIDADES DE TRABALHADORES</v>
      </c>
      <c r="O107" t="s">
        <v>227</v>
      </c>
      <c r="P107">
        <v>0</v>
      </c>
      <c r="R107" t="str">
        <f t="shared" si="7"/>
        <v>FABRICACAO DE CONSERVAS DE FRUTAS</v>
      </c>
      <c r="S107" t="s">
        <v>3713</v>
      </c>
      <c r="V107">
        <v>0</v>
      </c>
      <c r="W107">
        <v>0</v>
      </c>
      <c r="X107">
        <v>0</v>
      </c>
      <c r="Z107" t="str">
        <f t="shared" ref="Z107:Z170" si="11">MID(AA107,12,100)</f>
        <v>FABRICACAO DE CONSERVAS DE FRUTAS</v>
      </c>
      <c r="AA107" t="s">
        <v>3713</v>
      </c>
      <c r="AB107">
        <v>0</v>
      </c>
      <c r="AD107" t="str">
        <f t="shared" ref="AD107:AD170" si="12">MID(AE107,12,100)</f>
        <v>FABRICACAO DE CONSERVAS DE FRUTAS</v>
      </c>
      <c r="AE107" t="s">
        <v>3713</v>
      </c>
      <c r="AF107">
        <v>0</v>
      </c>
    </row>
    <row r="108" spans="1:32">
      <c r="A108" t="str">
        <f t="shared" si="8"/>
        <v>DIRIGENTES DE ENTIDADES PATRONAIS</v>
      </c>
      <c r="B108" t="s">
        <v>228</v>
      </c>
      <c r="C108">
        <v>0</v>
      </c>
      <c r="D108">
        <v>0</v>
      </c>
      <c r="E108">
        <v>0</v>
      </c>
      <c r="F108">
        <v>0</v>
      </c>
      <c r="G108">
        <v>0</v>
      </c>
      <c r="J108" t="str">
        <f t="shared" si="9"/>
        <v>DIRIGENTES DE ENTIDADES PATRONAIS</v>
      </c>
      <c r="K108" t="s">
        <v>228</v>
      </c>
      <c r="L108">
        <v>0</v>
      </c>
      <c r="N108" t="str">
        <f t="shared" si="10"/>
        <v>DIRIGENTES DE ENTIDADES PATRONAIS</v>
      </c>
      <c r="O108" t="s">
        <v>228</v>
      </c>
      <c r="P108">
        <v>0</v>
      </c>
      <c r="R108" t="str">
        <f t="shared" ref="R108:R171" si="13">MID(S108,12,100)</f>
        <v>FABRICACAO DE CONSERVAS DE LEGUMES E OUTROS VEGETAIS</v>
      </c>
      <c r="S108" t="s">
        <v>3714</v>
      </c>
      <c r="V108">
        <v>0</v>
      </c>
      <c r="W108">
        <v>0</v>
      </c>
      <c r="X108">
        <v>0</v>
      </c>
      <c r="Z108" t="str">
        <f t="shared" si="11"/>
        <v>FABRICACAO DE CONSERVAS DE LEGUMES E OUTROS VEGETAIS</v>
      </c>
      <c r="AA108" t="s">
        <v>3714</v>
      </c>
      <c r="AB108">
        <v>0</v>
      </c>
      <c r="AD108" t="str">
        <f t="shared" si="12"/>
        <v>FABRICACAO DE CONSERVAS DE LEGUMES E OUTROS VEGETAIS</v>
      </c>
      <c r="AE108" t="s">
        <v>3714</v>
      </c>
      <c r="AF108">
        <v>0</v>
      </c>
    </row>
    <row r="109" spans="1:32">
      <c r="A109" t="str">
        <f t="shared" si="8"/>
        <v>DIRIGENTE E ADMINISTRADOR DE ORGANIZACAO RELIGIOSA</v>
      </c>
      <c r="B109" t="s">
        <v>229</v>
      </c>
      <c r="C109">
        <v>0</v>
      </c>
      <c r="D109">
        <v>0</v>
      </c>
      <c r="E109">
        <v>0</v>
      </c>
      <c r="F109">
        <v>0</v>
      </c>
      <c r="G109">
        <v>0</v>
      </c>
      <c r="J109" t="str">
        <f t="shared" si="9"/>
        <v>DIRIGENTE E ADMINISTRADOR DE ORGANIZACAO RELIGIOSA</v>
      </c>
      <c r="K109" t="s">
        <v>229</v>
      </c>
      <c r="L109">
        <v>0</v>
      </c>
      <c r="N109" t="str">
        <f t="shared" si="10"/>
        <v>DIRIGENTE E ADMINISTRADOR DE ORGANIZACAO RELIGIOSA</v>
      </c>
      <c r="O109" t="s">
        <v>229</v>
      </c>
      <c r="P109">
        <v>0</v>
      </c>
      <c r="R109" t="str">
        <f t="shared" si="13"/>
        <v>FABRICACAO DE SUCOS DE FRUTAS, HORTALICAS E LEGUMES</v>
      </c>
      <c r="S109" t="s">
        <v>3715</v>
      </c>
      <c r="V109">
        <v>0</v>
      </c>
      <c r="W109">
        <v>0</v>
      </c>
      <c r="X109">
        <v>0</v>
      </c>
      <c r="Z109" t="str">
        <f t="shared" si="11"/>
        <v>FABRICACAO DE SUCOS DE FRUTAS, HORTALICAS E LEGUMES</v>
      </c>
      <c r="AA109" t="s">
        <v>3715</v>
      </c>
      <c r="AB109">
        <v>0</v>
      </c>
      <c r="AD109" t="str">
        <f t="shared" si="12"/>
        <v>FABRICACAO DE SUCOS DE FRUTAS, HORTALICAS E LEGUMES</v>
      </c>
      <c r="AE109" t="s">
        <v>3715</v>
      </c>
      <c r="AF109">
        <v>0</v>
      </c>
    </row>
    <row r="110" spans="1:32">
      <c r="A110" t="str">
        <f t="shared" si="8"/>
        <v>DIRIGENTE E ADMINISTRADOR DE ORGANIZACAO DA SOCIEDADE CIVIL SEM FINS LUCRATIVOS</v>
      </c>
      <c r="B110" t="s">
        <v>230</v>
      </c>
      <c r="C110">
        <v>0</v>
      </c>
      <c r="D110">
        <v>0</v>
      </c>
      <c r="E110">
        <v>0</v>
      </c>
      <c r="F110">
        <v>0</v>
      </c>
      <c r="G110">
        <v>0</v>
      </c>
      <c r="J110" t="str">
        <f t="shared" si="9"/>
        <v>DIRIGENTE E ADMINISTRADOR DE ORGANIZACAO DA SOCIEDADE CIVIL SEM FINS LUCRATIVOS</v>
      </c>
      <c r="K110" t="s">
        <v>230</v>
      </c>
      <c r="L110">
        <v>0</v>
      </c>
      <c r="N110" t="str">
        <f t="shared" si="10"/>
        <v>DIRIGENTE E ADMINISTRADOR DE ORGANIZACAO DA SOCIEDADE CIVIL SEM FINS LUCRATIVOS</v>
      </c>
      <c r="O110" t="s">
        <v>230</v>
      </c>
      <c r="P110">
        <v>0</v>
      </c>
      <c r="R110" t="str">
        <f t="shared" si="13"/>
        <v>FABRICACAO DE OLEOS VEGETAIS EM BRUTO, EXCETO OLEO DE MILHO</v>
      </c>
      <c r="S110" t="s">
        <v>3716</v>
      </c>
      <c r="V110">
        <v>0</v>
      </c>
      <c r="W110">
        <v>0</v>
      </c>
      <c r="X110">
        <v>0</v>
      </c>
      <c r="Z110" t="str">
        <f t="shared" si="11"/>
        <v>FABRICACAO DE OLEOS VEGETAIS EM BRUTO, EXCETO OLEO DE MILHO</v>
      </c>
      <c r="AA110" t="s">
        <v>3716</v>
      </c>
      <c r="AB110">
        <v>0</v>
      </c>
      <c r="AD110" t="str">
        <f t="shared" si="12"/>
        <v>FABRICACAO DE OLEOS VEGETAIS EM BRUTO, EXCETO OLEO DE MILHO</v>
      </c>
      <c r="AE110" t="s">
        <v>3716</v>
      </c>
      <c r="AF110">
        <v>0</v>
      </c>
    </row>
    <row r="111" spans="1:32">
      <c r="A111" t="str">
        <f t="shared" si="8"/>
        <v>DIRETOR DE PLANEJAMENTO ESTRATEGICO</v>
      </c>
      <c r="B111" t="s">
        <v>231</v>
      </c>
      <c r="C111">
        <v>0</v>
      </c>
      <c r="D111">
        <v>0</v>
      </c>
      <c r="E111">
        <v>0</v>
      </c>
      <c r="F111">
        <v>0</v>
      </c>
      <c r="G111">
        <v>0</v>
      </c>
      <c r="J111" t="str">
        <f t="shared" si="9"/>
        <v>DIRETOR DE PLANEJAMENTO ESTRATEGICO</v>
      </c>
      <c r="K111" t="s">
        <v>231</v>
      </c>
      <c r="L111">
        <v>0</v>
      </c>
      <c r="N111" t="str">
        <f t="shared" si="10"/>
        <v>DIRETOR DE PLANEJAMENTO ESTRATEGICO</v>
      </c>
      <c r="O111" t="s">
        <v>231</v>
      </c>
      <c r="P111">
        <v>0</v>
      </c>
      <c r="R111" t="str">
        <f t="shared" si="13"/>
        <v>FABRICACAO DE OLEOS VEGETAIS REFINADOS, EXCETO OLEO DE MILHO</v>
      </c>
      <c r="S111" t="s">
        <v>3717</v>
      </c>
      <c r="V111">
        <v>0</v>
      </c>
      <c r="W111">
        <v>0</v>
      </c>
      <c r="X111">
        <v>0</v>
      </c>
      <c r="Z111" t="str">
        <f t="shared" si="11"/>
        <v>FABRICACAO DE OLEOS VEGETAIS REFINADOS, EXCETO OLEO DE MILHO</v>
      </c>
      <c r="AA111" t="s">
        <v>3717</v>
      </c>
      <c r="AB111">
        <v>0</v>
      </c>
      <c r="AD111" t="str">
        <f t="shared" si="12"/>
        <v>FABRICACAO DE OLEOS VEGETAIS REFINADOS, EXCETO OLEO DE MILHO</v>
      </c>
      <c r="AE111" t="s">
        <v>3717</v>
      </c>
      <c r="AF111">
        <v>0</v>
      </c>
    </row>
    <row r="112" spans="1:32">
      <c r="A112" t="str">
        <f t="shared" si="8"/>
        <v>DIRETOR GERAL DE EMPRESA E ORGANIZACOES (EXCETO DE INTERESSE PUBLICO)</v>
      </c>
      <c r="B112" t="s">
        <v>232</v>
      </c>
      <c r="C112">
        <v>0</v>
      </c>
      <c r="D112">
        <v>0</v>
      </c>
      <c r="E112">
        <v>0</v>
      </c>
      <c r="F112">
        <v>0</v>
      </c>
      <c r="G112">
        <v>0</v>
      </c>
      <c r="J112" t="str">
        <f t="shared" si="9"/>
        <v>DIRETOR GERAL DE EMPRESA E ORGANIZACOES (EXCETO DE INTERESSE PUBLICO)</v>
      </c>
      <c r="K112" t="s">
        <v>232</v>
      </c>
      <c r="L112">
        <v>0</v>
      </c>
      <c r="N112" t="str">
        <f t="shared" si="10"/>
        <v>DIRETOR GERAL DE EMPRESA E ORGANIZACOES (EXCETO DE INTERESSE PUBLICO)</v>
      </c>
      <c r="O112" t="s">
        <v>232</v>
      </c>
      <c r="P112">
        <v>0</v>
      </c>
      <c r="R112" t="str">
        <f t="shared" si="13"/>
        <v>FABRICACAO DE MARGARINA E OUTRAS GORDURAS VEGETAIS E DE OLEOS NAO-COMESTIVEIS DE ANIMAIS</v>
      </c>
      <c r="S112" t="s">
        <v>3718</v>
      </c>
      <c r="V112">
        <v>0</v>
      </c>
      <c r="W112">
        <v>0</v>
      </c>
      <c r="X112">
        <v>0</v>
      </c>
      <c r="Z112" t="str">
        <f t="shared" si="11"/>
        <v>FABRICACAO DE MARGARINA E OUTRAS GORDURAS VEGETAIS E DE OLEOS NAO-COMESTIVEIS DE ANIMAIS</v>
      </c>
      <c r="AA112" t="s">
        <v>3718</v>
      </c>
      <c r="AB112">
        <v>0</v>
      </c>
      <c r="AD112" t="str">
        <f t="shared" si="12"/>
        <v>FABRICACAO DE MARGARINA E OUTRAS GORDURAS VEGETAIS E DE OLEOS NAO-COMESTIVEIS DE ANIMAIS</v>
      </c>
      <c r="AE112" t="s">
        <v>3718</v>
      </c>
      <c r="AF112">
        <v>0</v>
      </c>
    </row>
    <row r="113" spans="1:32">
      <c r="A113" t="str">
        <f t="shared" si="8"/>
        <v>DIRETOR DE PRODUCAO E OPERACOES EM EMPRESA AGROPECUARIA</v>
      </c>
      <c r="B113" t="s">
        <v>233</v>
      </c>
      <c r="C113">
        <v>0</v>
      </c>
      <c r="D113">
        <v>0</v>
      </c>
      <c r="E113">
        <v>0</v>
      </c>
      <c r="F113">
        <v>0</v>
      </c>
      <c r="G113">
        <v>0</v>
      </c>
      <c r="J113" t="str">
        <f t="shared" si="9"/>
        <v>DIRETOR DE PRODUCAO E OPERACOES EM EMPRESA AGROPECUARIA</v>
      </c>
      <c r="K113" t="s">
        <v>233</v>
      </c>
      <c r="L113">
        <v>0</v>
      </c>
      <c r="N113" t="str">
        <f t="shared" si="10"/>
        <v>DIRETOR DE PRODUCAO E OPERACOES EM EMPRESA AGROPECUARIA</v>
      </c>
      <c r="O113" t="s">
        <v>233</v>
      </c>
      <c r="P113">
        <v>0</v>
      </c>
      <c r="R113" t="str">
        <f t="shared" si="13"/>
        <v>FABRICACAO DE LATICINIOS</v>
      </c>
      <c r="S113" t="s">
        <v>3719</v>
      </c>
      <c r="V113">
        <v>0</v>
      </c>
      <c r="W113">
        <v>0</v>
      </c>
      <c r="X113">
        <v>0</v>
      </c>
      <c r="Z113" t="str">
        <f t="shared" si="11"/>
        <v>FABRICACAO DE LATICINIOS</v>
      </c>
      <c r="AA113" t="s">
        <v>3719</v>
      </c>
      <c r="AB113">
        <v>0</v>
      </c>
      <c r="AD113" t="str">
        <f t="shared" si="12"/>
        <v>FABRICACAO DE LATICINIOS</v>
      </c>
      <c r="AE113" t="s">
        <v>3719</v>
      </c>
      <c r="AF113">
        <v>0</v>
      </c>
    </row>
    <row r="114" spans="1:32">
      <c r="A114" t="str">
        <f t="shared" si="8"/>
        <v>DIRETOR DE PRODUCAO E OPERACOES EM EMPRESA AQUICOLA</v>
      </c>
      <c r="B114" t="s">
        <v>234</v>
      </c>
      <c r="C114">
        <v>0</v>
      </c>
      <c r="D114">
        <v>0</v>
      </c>
      <c r="E114">
        <v>0</v>
      </c>
      <c r="F114">
        <v>0</v>
      </c>
      <c r="G114">
        <v>0</v>
      </c>
      <c r="J114" t="str">
        <f t="shared" si="9"/>
        <v>DIRETOR DE PRODUCAO E OPERACOES EM EMPRESA AQUICOLA</v>
      </c>
      <c r="K114" t="s">
        <v>234</v>
      </c>
      <c r="L114">
        <v>0</v>
      </c>
      <c r="N114" t="str">
        <f t="shared" si="10"/>
        <v>DIRETOR DE PRODUCAO E OPERACOES EM EMPRESA AQUICOLA</v>
      </c>
      <c r="O114" t="s">
        <v>234</v>
      </c>
      <c r="P114">
        <v>0</v>
      </c>
      <c r="R114" t="str">
        <f t="shared" si="13"/>
        <v>FABRICACAO DE SORVETES E OUTROS GELADOS COMESTIVEIS</v>
      </c>
      <c r="S114" t="s">
        <v>3720</v>
      </c>
      <c r="V114">
        <v>0</v>
      </c>
      <c r="W114">
        <v>0</v>
      </c>
      <c r="X114">
        <v>0</v>
      </c>
      <c r="Z114" t="str">
        <f t="shared" si="11"/>
        <v>FABRICACAO DE SORVETES E OUTROS GELADOS COMESTIVEIS</v>
      </c>
      <c r="AA114" t="s">
        <v>3720</v>
      </c>
      <c r="AB114">
        <v>0</v>
      </c>
      <c r="AD114" t="str">
        <f t="shared" si="12"/>
        <v>FABRICACAO DE SORVETES E OUTROS GELADOS COMESTIVEIS</v>
      </c>
      <c r="AE114" t="s">
        <v>3720</v>
      </c>
      <c r="AF114">
        <v>0</v>
      </c>
    </row>
    <row r="115" spans="1:32">
      <c r="A115" t="str">
        <f t="shared" si="8"/>
        <v>DIRETOR DE PRODUCAO E OPERACOES EM EMPRESA FLORESTAL</v>
      </c>
      <c r="B115" t="s">
        <v>235</v>
      </c>
      <c r="C115">
        <v>0</v>
      </c>
      <c r="D115">
        <v>0</v>
      </c>
      <c r="E115">
        <v>0</v>
      </c>
      <c r="F115">
        <v>0</v>
      </c>
      <c r="G115">
        <v>0</v>
      </c>
      <c r="J115" t="str">
        <f t="shared" si="9"/>
        <v>DIRETOR DE PRODUCAO E OPERACOES EM EMPRESA FLORESTAL</v>
      </c>
      <c r="K115" t="s">
        <v>235</v>
      </c>
      <c r="L115">
        <v>0</v>
      </c>
      <c r="N115" t="str">
        <f t="shared" si="10"/>
        <v>DIRETOR DE PRODUCAO E OPERACOES EM EMPRESA FLORESTAL</v>
      </c>
      <c r="O115" t="s">
        <v>235</v>
      </c>
      <c r="P115">
        <v>0</v>
      </c>
      <c r="R115" t="str">
        <f t="shared" si="13"/>
        <v>FABRICACAO DE FARINHA DE MILHO E DERIVADOS, EXCETO OLEOS DE MILHO</v>
      </c>
      <c r="S115" t="s">
        <v>3721</v>
      </c>
      <c r="V115">
        <v>0</v>
      </c>
      <c r="W115">
        <v>0</v>
      </c>
      <c r="X115">
        <v>0</v>
      </c>
      <c r="Z115" t="str">
        <f t="shared" si="11"/>
        <v>FABRICACAO DE FARINHA DE MILHO E DERIVADOS, EXCETO OLEOS DE MILHO</v>
      </c>
      <c r="AA115" t="s">
        <v>3721</v>
      </c>
      <c r="AB115">
        <v>0</v>
      </c>
      <c r="AD115" t="str">
        <f t="shared" si="12"/>
        <v>FABRICACAO DE FARINHA DE MILHO E DERIVADOS, EXCETO OLEOS DE MILHO</v>
      </c>
      <c r="AE115" t="s">
        <v>3721</v>
      </c>
      <c r="AF115">
        <v>0</v>
      </c>
    </row>
    <row r="116" spans="1:32">
      <c r="A116" t="str">
        <f t="shared" si="8"/>
        <v>DIRETOR DE PRODUCAO E OPERACOES EM EMPRESA PESQUEIRA</v>
      </c>
      <c r="B116" t="s">
        <v>236</v>
      </c>
      <c r="C116">
        <v>0</v>
      </c>
      <c r="D116">
        <v>0</v>
      </c>
      <c r="E116">
        <v>0</v>
      </c>
      <c r="F116">
        <v>0</v>
      </c>
      <c r="G116">
        <v>0</v>
      </c>
      <c r="J116" t="str">
        <f t="shared" si="9"/>
        <v>DIRETOR DE PRODUCAO E OPERACOES EM EMPRESA PESQUEIRA</v>
      </c>
      <c r="K116" t="s">
        <v>236</v>
      </c>
      <c r="L116">
        <v>0</v>
      </c>
      <c r="N116" t="str">
        <f t="shared" si="10"/>
        <v>DIRETOR DE PRODUCAO E OPERACOES EM EMPRESA PESQUEIRA</v>
      </c>
      <c r="O116" t="s">
        <v>236</v>
      </c>
      <c r="P116">
        <v>0</v>
      </c>
      <c r="R116" t="str">
        <f t="shared" si="13"/>
        <v>FABRICACAO DE AMIDOS E FECULAS DE VEGETAIS E DE OLEOS DE MILHO</v>
      </c>
      <c r="S116" t="s">
        <v>3722</v>
      </c>
      <c r="V116">
        <v>0</v>
      </c>
      <c r="W116">
        <v>0</v>
      </c>
      <c r="X116">
        <v>0</v>
      </c>
      <c r="Z116" t="str">
        <f t="shared" si="11"/>
        <v>FABRICACAO DE AMIDOS E FECULAS DE VEGETAIS E DE OLEOS DE MILHO</v>
      </c>
      <c r="AA116" t="s">
        <v>3722</v>
      </c>
      <c r="AB116">
        <v>0</v>
      </c>
      <c r="AD116" t="str">
        <f t="shared" si="12"/>
        <v>FABRICACAO DE AMIDOS E FECULAS DE VEGETAIS E DE OLEOS DE MILHO</v>
      </c>
      <c r="AE116" t="s">
        <v>3722</v>
      </c>
      <c r="AF116">
        <v>0</v>
      </c>
    </row>
    <row r="117" spans="1:32">
      <c r="A117" t="str">
        <f t="shared" si="8"/>
        <v>DIRETOR DE PRODUCAO E OPERACOES DA INDUSTRIA DE TRANSFORMACAO, EXTRACAO MINERAL E UTILIDADES</v>
      </c>
      <c r="B117" t="s">
        <v>237</v>
      </c>
      <c r="C117">
        <v>0</v>
      </c>
      <c r="D117">
        <v>0</v>
      </c>
      <c r="E117">
        <v>0</v>
      </c>
      <c r="F117">
        <v>0</v>
      </c>
      <c r="G117">
        <v>0</v>
      </c>
      <c r="J117" t="str">
        <f t="shared" si="9"/>
        <v>DIRETOR DE PRODUCAO E OPERACOES DA INDUSTRIA DE TRANSFORMACAO, EXTRACAO MINERAL E UTILIDADES</v>
      </c>
      <c r="K117" t="s">
        <v>237</v>
      </c>
      <c r="L117">
        <v>0</v>
      </c>
      <c r="N117" t="str">
        <f t="shared" si="10"/>
        <v>DIRETOR DE PRODUCAO E OPERACOES DA INDUSTRIA DE TRANSFORMACAO, EXTRACAO MINERAL E UTILIDADES</v>
      </c>
      <c r="O117" t="s">
        <v>237</v>
      </c>
      <c r="P117">
        <v>0</v>
      </c>
      <c r="R117" t="str">
        <f t="shared" si="13"/>
        <v>FABRICACAO DE ALIMENTOS PARA ANIMAIS</v>
      </c>
      <c r="S117" t="s">
        <v>3723</v>
      </c>
      <c r="V117">
        <v>0</v>
      </c>
      <c r="W117">
        <v>0</v>
      </c>
      <c r="X117">
        <v>0</v>
      </c>
      <c r="Z117" t="str">
        <f t="shared" si="11"/>
        <v>FABRICACAO DE ALIMENTOS PARA ANIMAIS</v>
      </c>
      <c r="AA117" t="s">
        <v>3723</v>
      </c>
      <c r="AB117">
        <v>0</v>
      </c>
      <c r="AD117" t="str">
        <f t="shared" si="12"/>
        <v>FABRICACAO DE ALIMENTOS PARA ANIMAIS</v>
      </c>
      <c r="AE117" t="s">
        <v>3723</v>
      </c>
      <c r="AF117">
        <v>0</v>
      </c>
    </row>
    <row r="118" spans="1:32">
      <c r="A118" t="str">
        <f t="shared" si="8"/>
        <v>DIRETOR DE OPERACOES DE OBRAS PUBLICA E CIVIL</v>
      </c>
      <c r="B118" t="s">
        <v>238</v>
      </c>
      <c r="C118">
        <v>0</v>
      </c>
      <c r="D118">
        <v>0</v>
      </c>
      <c r="E118">
        <v>0</v>
      </c>
      <c r="F118">
        <v>0</v>
      </c>
      <c r="G118">
        <v>0</v>
      </c>
      <c r="J118" t="str">
        <f t="shared" si="9"/>
        <v>DIRETOR DE OPERACOES DE OBRAS PUBLICA E CIVIL</v>
      </c>
      <c r="K118" t="s">
        <v>238</v>
      </c>
      <c r="L118">
        <v>0</v>
      </c>
      <c r="N118" t="str">
        <f t="shared" si="10"/>
        <v>DIRETOR DE OPERACOES DE OBRAS PUBLICA E CIVIL</v>
      </c>
      <c r="O118" t="s">
        <v>238</v>
      </c>
      <c r="P118">
        <v>0</v>
      </c>
      <c r="R118" t="str">
        <f t="shared" si="13"/>
        <v>MOAGEM E FABRICACAO DE PRODUTOS DE ORIGEM VEGETAL NAO ESPECIFICADOS ANTERIORMENTE</v>
      </c>
      <c r="S118" t="s">
        <v>3724</v>
      </c>
      <c r="V118">
        <v>0</v>
      </c>
      <c r="W118">
        <v>0</v>
      </c>
      <c r="X118">
        <v>0</v>
      </c>
      <c r="Z118" t="str">
        <f t="shared" si="11"/>
        <v>MOAGEM E FABRICACAO DE PRODUTOS DE ORIGEM VEGETAL NAO ESPECIFICADOS ANTERIORMENTE</v>
      </c>
      <c r="AA118" t="s">
        <v>3724</v>
      </c>
      <c r="AB118">
        <v>0</v>
      </c>
      <c r="AD118" t="str">
        <f t="shared" si="12"/>
        <v>MOAGEM E FABRICACAO DE PRODUTOS DE ORIGEM VEGETAL NAO ESPECIFICADOS ANTERIORMENTE</v>
      </c>
      <c r="AE118" t="s">
        <v>3724</v>
      </c>
      <c r="AF118">
        <v>0</v>
      </c>
    </row>
    <row r="119" spans="1:32">
      <c r="A119" t="str">
        <f t="shared" si="8"/>
        <v>DIRETOR DE OPERACOES COMERCIAIS (COMERCIO ATACADISTA E VAREJISTA)</v>
      </c>
      <c r="B119" t="s">
        <v>239</v>
      </c>
      <c r="C119">
        <v>0</v>
      </c>
      <c r="D119">
        <v>0</v>
      </c>
      <c r="E119">
        <v>0</v>
      </c>
      <c r="F119">
        <v>0</v>
      </c>
      <c r="G119">
        <v>0</v>
      </c>
      <c r="J119" t="str">
        <f t="shared" si="9"/>
        <v>DIRETOR DE OPERACOES COMERCIAIS (COMERCIO ATACADISTA E VAREJISTA)</v>
      </c>
      <c r="K119" t="s">
        <v>239</v>
      </c>
      <c r="L119">
        <v>0</v>
      </c>
      <c r="N119" t="str">
        <f t="shared" si="10"/>
        <v>DIRETOR DE OPERACOES COMERCIAIS (COMERCIO ATACADISTA E VAREJISTA)</v>
      </c>
      <c r="O119" t="s">
        <v>239</v>
      </c>
      <c r="P119">
        <v>0</v>
      </c>
      <c r="R119" t="str">
        <f t="shared" si="13"/>
        <v>FABRICACAO DE ACUCAR EM BRUTO</v>
      </c>
      <c r="S119" t="s">
        <v>3725</v>
      </c>
      <c r="V119">
        <v>0</v>
      </c>
      <c r="W119">
        <v>0</v>
      </c>
      <c r="X119">
        <v>0</v>
      </c>
      <c r="Z119" t="str">
        <f t="shared" si="11"/>
        <v>FABRICACAO DE ACUCAR EM BRUTO</v>
      </c>
      <c r="AA119" t="s">
        <v>3725</v>
      </c>
      <c r="AB119">
        <v>0</v>
      </c>
      <c r="AD119" t="str">
        <f t="shared" si="12"/>
        <v>FABRICACAO DE ACUCAR EM BRUTO</v>
      </c>
      <c r="AE119" t="s">
        <v>3725</v>
      </c>
      <c r="AF119">
        <v>0</v>
      </c>
    </row>
    <row r="120" spans="1:32">
      <c r="A120" t="str">
        <f t="shared" si="8"/>
        <v>DIRETOR DE PRODUCAO E OPERACOES DE ALIMENTACAO</v>
      </c>
      <c r="B120" t="s">
        <v>240</v>
      </c>
      <c r="C120">
        <v>0</v>
      </c>
      <c r="D120">
        <v>0</v>
      </c>
      <c r="E120">
        <v>0</v>
      </c>
      <c r="F120">
        <v>0</v>
      </c>
      <c r="G120">
        <v>0</v>
      </c>
      <c r="J120" t="str">
        <f t="shared" si="9"/>
        <v>DIRETOR DE PRODUCAO E OPERACOES DE ALIMENTACAO</v>
      </c>
      <c r="K120" t="s">
        <v>240</v>
      </c>
      <c r="L120">
        <v>0</v>
      </c>
      <c r="N120" t="str">
        <f t="shared" si="10"/>
        <v>DIRETOR DE PRODUCAO E OPERACOES DE ALIMENTACAO</v>
      </c>
      <c r="O120" t="s">
        <v>240</v>
      </c>
      <c r="P120">
        <v>0</v>
      </c>
      <c r="R120" t="str">
        <f t="shared" si="13"/>
        <v>FABRICACAO DE ACUCAR REFINADO</v>
      </c>
      <c r="S120" t="s">
        <v>3726</v>
      </c>
      <c r="V120">
        <v>0</v>
      </c>
      <c r="W120">
        <v>0</v>
      </c>
      <c r="X120">
        <v>0</v>
      </c>
      <c r="Z120" t="str">
        <f t="shared" si="11"/>
        <v>FABRICACAO DE ACUCAR REFINADO</v>
      </c>
      <c r="AA120" t="s">
        <v>3726</v>
      </c>
      <c r="AB120">
        <v>0</v>
      </c>
      <c r="AD120" t="str">
        <f t="shared" si="12"/>
        <v>FABRICACAO DE ACUCAR REFINADO</v>
      </c>
      <c r="AE120" t="s">
        <v>3726</v>
      </c>
      <c r="AF120">
        <v>0</v>
      </c>
    </row>
    <row r="121" spans="1:32">
      <c r="A121" t="str">
        <f t="shared" si="8"/>
        <v>DIRETOR DE PRODUCAO E OPERACOES DE HOTEL</v>
      </c>
      <c r="B121" t="s">
        <v>241</v>
      </c>
      <c r="C121">
        <v>0</v>
      </c>
      <c r="D121">
        <v>0</v>
      </c>
      <c r="E121">
        <v>0</v>
      </c>
      <c r="F121">
        <v>0</v>
      </c>
      <c r="G121">
        <v>0</v>
      </c>
      <c r="J121" t="str">
        <f t="shared" si="9"/>
        <v>DIRETOR DE PRODUCAO E OPERACOES DE HOTEL</v>
      </c>
      <c r="K121" t="s">
        <v>241</v>
      </c>
      <c r="L121">
        <v>0</v>
      </c>
      <c r="N121" t="str">
        <f t="shared" si="10"/>
        <v>DIRETOR DE PRODUCAO E OPERACOES DE HOTEL</v>
      </c>
      <c r="O121" t="s">
        <v>241</v>
      </c>
      <c r="P121">
        <v>0</v>
      </c>
      <c r="R121" t="str">
        <f t="shared" si="13"/>
        <v>FABRICACAO DE PRODUTOS A BASE DE CAFE</v>
      </c>
      <c r="S121" t="s">
        <v>3727</v>
      </c>
      <c r="V121">
        <v>0</v>
      </c>
      <c r="W121">
        <v>0</v>
      </c>
      <c r="X121">
        <v>0</v>
      </c>
      <c r="Z121" t="str">
        <f t="shared" si="11"/>
        <v>FABRICACAO DE PRODUTOS A BASE DE CAFE</v>
      </c>
      <c r="AA121" t="s">
        <v>3727</v>
      </c>
      <c r="AB121">
        <v>0</v>
      </c>
      <c r="AD121" t="str">
        <f t="shared" si="12"/>
        <v>FABRICACAO DE PRODUTOS A BASE DE CAFE</v>
      </c>
      <c r="AE121" t="s">
        <v>3727</v>
      </c>
      <c r="AF121">
        <v>0</v>
      </c>
    </row>
    <row r="122" spans="1:32">
      <c r="A122" t="str">
        <f t="shared" si="8"/>
        <v>DIRETOR DE PRODUCAO E OPERACOES DE TURISMO</v>
      </c>
      <c r="B122" t="s">
        <v>242</v>
      </c>
      <c r="C122">
        <v>0</v>
      </c>
      <c r="D122">
        <v>0</v>
      </c>
      <c r="E122">
        <v>0</v>
      </c>
      <c r="F122">
        <v>0</v>
      </c>
      <c r="G122">
        <v>0</v>
      </c>
      <c r="J122" t="str">
        <f t="shared" si="9"/>
        <v>DIRETOR DE PRODUCAO E OPERACOES DE TURISMO</v>
      </c>
      <c r="K122" t="s">
        <v>242</v>
      </c>
      <c r="L122">
        <v>0</v>
      </c>
      <c r="N122" t="str">
        <f t="shared" si="10"/>
        <v>DIRETOR DE PRODUCAO E OPERACOES DE TURISMO</v>
      </c>
      <c r="O122" t="s">
        <v>242</v>
      </c>
      <c r="P122">
        <v>0</v>
      </c>
      <c r="R122" t="str">
        <f t="shared" si="13"/>
        <v>FABRICACAO DE PRODUTOS DE PANIFICACAO</v>
      </c>
      <c r="S122" t="s">
        <v>3728</v>
      </c>
      <c r="V122">
        <v>0</v>
      </c>
      <c r="W122">
        <v>0</v>
      </c>
      <c r="X122">
        <v>0</v>
      </c>
      <c r="Z122" t="str">
        <f t="shared" si="11"/>
        <v>FABRICACAO DE PRODUTOS DE PANIFICACAO</v>
      </c>
      <c r="AA122" t="s">
        <v>3728</v>
      </c>
      <c r="AB122">
        <v>0</v>
      </c>
      <c r="AD122" t="str">
        <f t="shared" si="12"/>
        <v>FABRICACAO DE PRODUTOS DE PANIFICACAO</v>
      </c>
      <c r="AE122" t="s">
        <v>3728</v>
      </c>
      <c r="AF122">
        <v>0</v>
      </c>
    </row>
    <row r="123" spans="1:32">
      <c r="A123" t="str">
        <f t="shared" si="8"/>
        <v>TURISMOLOGO</v>
      </c>
      <c r="B123" t="s">
        <v>243</v>
      </c>
      <c r="C123">
        <v>0</v>
      </c>
      <c r="D123">
        <v>0</v>
      </c>
      <c r="E123">
        <v>0</v>
      </c>
      <c r="F123">
        <v>0</v>
      </c>
      <c r="G123">
        <v>0</v>
      </c>
      <c r="J123" t="str">
        <f t="shared" si="9"/>
        <v>TURISMOLOGO</v>
      </c>
      <c r="K123" t="s">
        <v>243</v>
      </c>
      <c r="L123">
        <v>0</v>
      </c>
      <c r="N123" t="str">
        <f t="shared" si="10"/>
        <v>TURISMOLOGO</v>
      </c>
      <c r="O123" t="s">
        <v>243</v>
      </c>
      <c r="P123">
        <v>0</v>
      </c>
      <c r="R123" t="str">
        <f t="shared" si="13"/>
        <v>FABRICACAO DE PRODUTOS DERIVADOS DO CACAU, DE CHOCOLATES E CONFEITOS</v>
      </c>
      <c r="S123" t="s">
        <v>3729</v>
      </c>
      <c r="V123">
        <v>0</v>
      </c>
      <c r="W123">
        <v>0</v>
      </c>
      <c r="X123">
        <v>0</v>
      </c>
      <c r="Z123" t="str">
        <f t="shared" si="11"/>
        <v>FABRICACAO DE PRODUTOS DERIVADOS DO CACAU, DE CHOCOLATES E CONFEITOS</v>
      </c>
      <c r="AA123" t="s">
        <v>3729</v>
      </c>
      <c r="AB123">
        <v>0</v>
      </c>
      <c r="AD123" t="str">
        <f t="shared" si="12"/>
        <v>FABRICACAO DE PRODUTOS DERIVADOS DO CACAU, DE CHOCOLATES E CONFEITOS</v>
      </c>
      <c r="AE123" t="s">
        <v>3729</v>
      </c>
      <c r="AF123">
        <v>0</v>
      </c>
    </row>
    <row r="124" spans="1:32">
      <c r="A124" t="str">
        <f t="shared" si="8"/>
        <v>DIRETOR DE OPERACOES DE CORREIOS</v>
      </c>
      <c r="B124" t="s">
        <v>244</v>
      </c>
      <c r="C124">
        <v>0</v>
      </c>
      <c r="D124">
        <v>0</v>
      </c>
      <c r="E124">
        <v>0</v>
      </c>
      <c r="F124">
        <v>0</v>
      </c>
      <c r="G124">
        <v>0</v>
      </c>
      <c r="J124" t="str">
        <f t="shared" si="9"/>
        <v>DIRETOR DE OPERACOES DE CORREIOS</v>
      </c>
      <c r="K124" t="s">
        <v>244</v>
      </c>
      <c r="L124">
        <v>0</v>
      </c>
      <c r="N124" t="str">
        <f t="shared" si="10"/>
        <v>DIRETOR DE OPERACOES DE CORREIOS</v>
      </c>
      <c r="O124" t="s">
        <v>244</v>
      </c>
      <c r="P124">
        <v>0</v>
      </c>
      <c r="R124" t="str">
        <f t="shared" si="13"/>
        <v>FABRICACAO DE ESPECIARIAS, MOLHOS, TEMPEROS E CONDIMENTOS</v>
      </c>
      <c r="S124" t="s">
        <v>3730</v>
      </c>
      <c r="V124">
        <v>0</v>
      </c>
      <c r="W124">
        <v>0</v>
      </c>
      <c r="X124">
        <v>0</v>
      </c>
      <c r="Z124" t="str">
        <f t="shared" si="11"/>
        <v>FABRICACAO DE ESPECIARIAS, MOLHOS, TEMPEROS E CONDIMENTOS</v>
      </c>
      <c r="AA124" t="s">
        <v>3730</v>
      </c>
      <c r="AB124">
        <v>0</v>
      </c>
      <c r="AD124" t="str">
        <f t="shared" si="12"/>
        <v>FABRICACAO DE ESPECIARIAS, MOLHOS, TEMPEROS E CONDIMENTOS</v>
      </c>
      <c r="AE124" t="s">
        <v>3730</v>
      </c>
      <c r="AF124">
        <v>0</v>
      </c>
    </row>
    <row r="125" spans="1:32">
      <c r="A125" t="str">
        <f t="shared" si="8"/>
        <v>DIRETOR DE OPERACOES DE SERVICOS DE ARMAZENAMENTO</v>
      </c>
      <c r="B125" t="s">
        <v>245</v>
      </c>
      <c r="C125">
        <v>0</v>
      </c>
      <c r="D125">
        <v>0</v>
      </c>
      <c r="E125">
        <v>0</v>
      </c>
      <c r="F125">
        <v>0</v>
      </c>
      <c r="G125">
        <v>0</v>
      </c>
      <c r="J125" t="str">
        <f t="shared" si="9"/>
        <v>DIRETOR DE OPERACOES DE SERVICOS DE ARMAZENAMENTO</v>
      </c>
      <c r="K125" t="s">
        <v>245</v>
      </c>
      <c r="L125">
        <v>0</v>
      </c>
      <c r="N125" t="str">
        <f t="shared" si="10"/>
        <v>DIRETOR DE OPERACOES DE SERVICOS DE ARMAZENAMENTO</v>
      </c>
      <c r="O125" t="s">
        <v>245</v>
      </c>
      <c r="P125">
        <v>0</v>
      </c>
      <c r="R125" t="str">
        <f t="shared" si="13"/>
        <v>FABRICACAO DE ALIMENTOS E PRATOS PRONTOS</v>
      </c>
      <c r="S125" t="s">
        <v>3731</v>
      </c>
      <c r="V125">
        <v>0</v>
      </c>
      <c r="W125">
        <v>0</v>
      </c>
      <c r="X125">
        <v>0</v>
      </c>
      <c r="Z125" t="str">
        <f t="shared" si="11"/>
        <v>FABRICACAO DE ALIMENTOS E PRATOS PRONTOS</v>
      </c>
      <c r="AA125" t="s">
        <v>3731</v>
      </c>
      <c r="AB125">
        <v>0</v>
      </c>
      <c r="AD125" t="str">
        <f t="shared" si="12"/>
        <v>FABRICACAO DE ALIMENTOS E PRATOS PRONTOS</v>
      </c>
      <c r="AE125" t="s">
        <v>3731</v>
      </c>
      <c r="AF125">
        <v>0</v>
      </c>
    </row>
    <row r="126" spans="1:32">
      <c r="A126" t="str">
        <f t="shared" si="8"/>
        <v>DIRETOR DE OPERACOES DE SERVICOS DE TELECOMUNICACOES</v>
      </c>
      <c r="B126" t="s">
        <v>246</v>
      </c>
      <c r="C126">
        <v>0</v>
      </c>
      <c r="D126">
        <v>0</v>
      </c>
      <c r="E126">
        <v>0</v>
      </c>
      <c r="F126">
        <v>0</v>
      </c>
      <c r="G126">
        <v>0</v>
      </c>
      <c r="J126" t="str">
        <f t="shared" si="9"/>
        <v>DIRETOR DE OPERACOES DE SERVICOS DE TELECOMUNICACOES</v>
      </c>
      <c r="K126" t="s">
        <v>246</v>
      </c>
      <c r="L126">
        <v>0</v>
      </c>
      <c r="N126" t="str">
        <f t="shared" si="10"/>
        <v>DIRETOR DE OPERACOES DE SERVICOS DE TELECOMUNICACOES</v>
      </c>
      <c r="O126" t="s">
        <v>246</v>
      </c>
      <c r="P126">
        <v>0</v>
      </c>
      <c r="R126" t="str">
        <f t="shared" si="13"/>
        <v>FABRICACAO DE PRODUTOS ALIMENTICIOS NAO ESPECIFICADOS ANTERIORMENTE</v>
      </c>
      <c r="S126" t="s">
        <v>3732</v>
      </c>
      <c r="V126">
        <v>0</v>
      </c>
      <c r="W126">
        <v>0</v>
      </c>
      <c r="X126">
        <v>0</v>
      </c>
      <c r="Z126" t="str">
        <f t="shared" si="11"/>
        <v>FABRICACAO DE PRODUTOS ALIMENTICIOS NAO ESPECIFICADOS ANTERIORMENTE</v>
      </c>
      <c r="AA126" t="s">
        <v>3732</v>
      </c>
      <c r="AB126">
        <v>0</v>
      </c>
      <c r="AD126" t="str">
        <f t="shared" si="12"/>
        <v>FABRICACAO DE PRODUTOS ALIMENTICIOS NAO ESPECIFICADOS ANTERIORMENTE</v>
      </c>
      <c r="AE126" t="s">
        <v>3732</v>
      </c>
      <c r="AF126">
        <v>0</v>
      </c>
    </row>
    <row r="127" spans="1:32">
      <c r="A127" t="str">
        <f t="shared" si="8"/>
        <v>DIRETOR DE OPERACOES DE SERVICOS DE TRANSPORTE</v>
      </c>
      <c r="B127" t="s">
        <v>247</v>
      </c>
      <c r="C127">
        <v>0</v>
      </c>
      <c r="D127">
        <v>0</v>
      </c>
      <c r="E127">
        <v>0</v>
      </c>
      <c r="F127">
        <v>0</v>
      </c>
      <c r="G127">
        <v>0</v>
      </c>
      <c r="J127" t="str">
        <f t="shared" si="9"/>
        <v>DIRETOR DE OPERACOES DE SERVICOS DE TRANSPORTE</v>
      </c>
      <c r="K127" t="s">
        <v>247</v>
      </c>
      <c r="L127">
        <v>0</v>
      </c>
      <c r="N127" t="str">
        <f t="shared" si="10"/>
        <v>DIRETOR DE OPERACOES DE SERVICOS DE TRANSPORTE</v>
      </c>
      <c r="O127" t="s">
        <v>247</v>
      </c>
      <c r="P127">
        <v>0</v>
      </c>
      <c r="R127" t="str">
        <f t="shared" si="13"/>
        <v>EXTRACAO DE PETROLEO E GAS NATURAL</v>
      </c>
      <c r="S127" t="s">
        <v>3733</v>
      </c>
      <c r="V127">
        <v>0</v>
      </c>
      <c r="W127">
        <v>0</v>
      </c>
      <c r="X127">
        <v>0</v>
      </c>
      <c r="Z127" t="str">
        <f t="shared" si="11"/>
        <v>EXTRACAO DE PETROLEO E GAS NATURAL</v>
      </c>
      <c r="AA127" t="s">
        <v>3733</v>
      </c>
      <c r="AB127">
        <v>0</v>
      </c>
      <c r="AD127" t="str">
        <f t="shared" si="12"/>
        <v>EXTRACAO DE PETROLEO E GAS NATURAL</v>
      </c>
      <c r="AE127" t="s">
        <v>3733</v>
      </c>
      <c r="AF127">
        <v>0</v>
      </c>
    </row>
    <row r="128" spans="1:32">
      <c r="A128" t="str">
        <f t="shared" si="8"/>
        <v>DIRETOR COMERCIAL EM OPERACOES DE INTERMEDIACAO FINANCEIRA</v>
      </c>
      <c r="B128" t="s">
        <v>248</v>
      </c>
      <c r="C128">
        <v>0</v>
      </c>
      <c r="D128">
        <v>0</v>
      </c>
      <c r="E128">
        <v>0</v>
      </c>
      <c r="F128">
        <v>0</v>
      </c>
      <c r="G128">
        <v>0</v>
      </c>
      <c r="J128" t="str">
        <f t="shared" si="9"/>
        <v>DIRETOR COMERCIAL EM OPERACOES DE INTERMEDIACAO FINANCEIRA</v>
      </c>
      <c r="K128" t="s">
        <v>248</v>
      </c>
      <c r="L128">
        <v>0</v>
      </c>
      <c r="N128" t="str">
        <f t="shared" si="10"/>
        <v>DIRETOR COMERCIAL EM OPERACOES DE INTERMEDIACAO FINANCEIRA</v>
      </c>
      <c r="O128" t="s">
        <v>248</v>
      </c>
      <c r="P128">
        <v>0</v>
      </c>
      <c r="R128" t="str">
        <f t="shared" si="13"/>
        <v>FABRICACAO DE AGUARDENTES E OUTRAS BEBIDAS DESTILADAS</v>
      </c>
      <c r="S128" t="s">
        <v>3734</v>
      </c>
      <c r="V128">
        <v>0</v>
      </c>
      <c r="W128">
        <v>0</v>
      </c>
      <c r="X128">
        <v>0</v>
      </c>
      <c r="Z128" t="str">
        <f t="shared" si="11"/>
        <v>FABRICACAO DE AGUARDENTES E OUTRAS BEBIDAS DESTILADAS</v>
      </c>
      <c r="AA128" t="s">
        <v>3734</v>
      </c>
      <c r="AB128">
        <v>0</v>
      </c>
      <c r="AD128" t="str">
        <f t="shared" si="12"/>
        <v>FABRICACAO DE AGUARDENTES E OUTRAS BEBIDAS DESTILADAS</v>
      </c>
      <c r="AE128" t="s">
        <v>3734</v>
      </c>
      <c r="AF128">
        <v>0</v>
      </c>
    </row>
    <row r="129" spans="1:32">
      <c r="A129" t="str">
        <f t="shared" si="8"/>
        <v>DIRETOR DE PRODUTOS BANCARIOS</v>
      </c>
      <c r="B129" t="s">
        <v>249</v>
      </c>
      <c r="C129">
        <v>0</v>
      </c>
      <c r="D129">
        <v>0</v>
      </c>
      <c r="E129">
        <v>0</v>
      </c>
      <c r="F129">
        <v>0</v>
      </c>
      <c r="G129">
        <v>0</v>
      </c>
      <c r="J129" t="str">
        <f t="shared" si="9"/>
        <v>DIRETOR DE PRODUTOS BANCARIOS</v>
      </c>
      <c r="K129" t="s">
        <v>249</v>
      </c>
      <c r="L129">
        <v>0</v>
      </c>
      <c r="N129" t="str">
        <f t="shared" si="10"/>
        <v>DIRETOR DE PRODUTOS BANCARIOS</v>
      </c>
      <c r="O129" t="s">
        <v>249</v>
      </c>
      <c r="P129">
        <v>0</v>
      </c>
      <c r="R129" t="str">
        <f t="shared" si="13"/>
        <v>ATIVIDADES DE SERVICOS RELACIONADOS COM A EXTRACAO DE PETROLEO E GAS - EXCETO A PROSPECCAO REALIZADA</v>
      </c>
      <c r="S129" t="s">
        <v>3735</v>
      </c>
      <c r="V129">
        <v>0</v>
      </c>
      <c r="W129">
        <v>0</v>
      </c>
      <c r="X129">
        <v>0</v>
      </c>
      <c r="Z129" t="str">
        <f t="shared" si="11"/>
        <v>ATIVIDADES DE SERVICOS RELACIONADOS COM A EXTRACAO DE PETROLEO E GAS - EXCETO A PROSPECCAO REALIZADA</v>
      </c>
      <c r="AA129" t="s">
        <v>3735</v>
      </c>
      <c r="AB129">
        <v>0</v>
      </c>
      <c r="AD129" t="str">
        <f t="shared" si="12"/>
        <v>ATIVIDADES DE SERVICOS RELACIONADOS COM A EXTRACAO DE PETROLEO E GAS - EXCETO A PROSPECCAO REALIZADA</v>
      </c>
      <c r="AE129" t="s">
        <v>3735</v>
      </c>
      <c r="AF129">
        <v>0</v>
      </c>
    </row>
    <row r="130" spans="1:32">
      <c r="A130" t="str">
        <f t="shared" si="8"/>
        <v>DIRETOR DE CREDITO RURAL</v>
      </c>
      <c r="B130" t="s">
        <v>250</v>
      </c>
      <c r="C130">
        <v>0</v>
      </c>
      <c r="D130">
        <v>0</v>
      </c>
      <c r="E130">
        <v>0</v>
      </c>
      <c r="F130">
        <v>0</v>
      </c>
      <c r="G130">
        <v>0</v>
      </c>
      <c r="J130" t="str">
        <f t="shared" si="9"/>
        <v>DIRETOR DE CREDITO RURAL</v>
      </c>
      <c r="K130" t="s">
        <v>250</v>
      </c>
      <c r="L130">
        <v>0</v>
      </c>
      <c r="N130" t="str">
        <f t="shared" si="10"/>
        <v>DIRETOR DE CREDITO RURAL</v>
      </c>
      <c r="O130" t="s">
        <v>250</v>
      </c>
      <c r="P130">
        <v>0</v>
      </c>
      <c r="R130" t="str">
        <f t="shared" si="13"/>
        <v>FABRICACAO DE AGUAS ENVASADAS</v>
      </c>
      <c r="S130" t="s">
        <v>3736</v>
      </c>
      <c r="V130">
        <v>0</v>
      </c>
      <c r="W130">
        <v>0</v>
      </c>
      <c r="X130">
        <v>0</v>
      </c>
      <c r="Z130" t="str">
        <f t="shared" si="11"/>
        <v>FABRICACAO DE AGUAS ENVASADAS</v>
      </c>
      <c r="AA130" t="s">
        <v>3736</v>
      </c>
      <c r="AB130">
        <v>0</v>
      </c>
      <c r="AD130" t="str">
        <f t="shared" si="12"/>
        <v>FABRICACAO DE AGUAS ENVASADAS</v>
      </c>
      <c r="AE130" t="s">
        <v>3736</v>
      </c>
      <c r="AF130">
        <v>0</v>
      </c>
    </row>
    <row r="131" spans="1:32">
      <c r="A131" t="str">
        <f t="shared" si="8"/>
        <v>DIRETOR DE CAMBIO E COMERCIO EXTERIOR</v>
      </c>
      <c r="B131" t="s">
        <v>251</v>
      </c>
      <c r="C131">
        <v>0</v>
      </c>
      <c r="D131">
        <v>0</v>
      </c>
      <c r="E131">
        <v>0</v>
      </c>
      <c r="F131">
        <v>0</v>
      </c>
      <c r="G131">
        <v>0</v>
      </c>
      <c r="J131" t="str">
        <f t="shared" si="9"/>
        <v>DIRETOR DE CAMBIO E COMERCIO EXTERIOR</v>
      </c>
      <c r="K131" t="s">
        <v>251</v>
      </c>
      <c r="L131">
        <v>0</v>
      </c>
      <c r="N131" t="str">
        <f t="shared" si="10"/>
        <v>DIRETOR DE CAMBIO E COMERCIO EXTERIOR</v>
      </c>
      <c r="O131" t="s">
        <v>251</v>
      </c>
      <c r="P131">
        <v>0</v>
      </c>
      <c r="R131" t="str">
        <f t="shared" si="13"/>
        <v>FABRICACAO DE REFRIGERANTES E DE OUTRAS BEBIDAS NAO-ALCOOLICAS</v>
      </c>
      <c r="S131" t="s">
        <v>3737</v>
      </c>
      <c r="V131">
        <v>0</v>
      </c>
      <c r="W131">
        <v>0</v>
      </c>
      <c r="X131">
        <v>0</v>
      </c>
      <c r="Z131" t="str">
        <f t="shared" si="11"/>
        <v>FABRICACAO DE REFRIGERANTES E DE OUTRAS BEBIDAS NAO-ALCOOLICAS</v>
      </c>
      <c r="AA131" t="s">
        <v>3737</v>
      </c>
      <c r="AB131">
        <v>0</v>
      </c>
      <c r="AD131" t="str">
        <f t="shared" si="12"/>
        <v>FABRICACAO DE REFRIGERANTES E DE OUTRAS BEBIDAS NAO-ALCOOLICAS</v>
      </c>
      <c r="AE131" t="s">
        <v>3737</v>
      </c>
      <c r="AF131">
        <v>0</v>
      </c>
    </row>
    <row r="132" spans="1:32">
      <c r="A132" t="str">
        <f t="shared" si="8"/>
        <v>DIRETOR DE COMPLIANCE</v>
      </c>
      <c r="B132" t="s">
        <v>252</v>
      </c>
      <c r="C132">
        <v>0</v>
      </c>
      <c r="D132">
        <v>0</v>
      </c>
      <c r="E132">
        <v>0</v>
      </c>
      <c r="F132">
        <v>0</v>
      </c>
      <c r="G132">
        <v>0</v>
      </c>
      <c r="J132" t="str">
        <f t="shared" si="9"/>
        <v>DIRETOR DE COMPLIANCE</v>
      </c>
      <c r="K132" t="s">
        <v>252</v>
      </c>
      <c r="L132">
        <v>0</v>
      </c>
      <c r="N132" t="str">
        <f t="shared" si="10"/>
        <v>DIRETOR DE COMPLIANCE</v>
      </c>
      <c r="O132" t="s">
        <v>252</v>
      </c>
      <c r="P132">
        <v>0</v>
      </c>
      <c r="R132" t="str">
        <f t="shared" si="13"/>
        <v>PROCESSAMENTO INDUSTRIAL DO FUMO</v>
      </c>
      <c r="S132" t="s">
        <v>3738</v>
      </c>
      <c r="V132">
        <v>0</v>
      </c>
      <c r="W132">
        <v>0</v>
      </c>
      <c r="X132">
        <v>0</v>
      </c>
      <c r="Z132" t="str">
        <f t="shared" si="11"/>
        <v>PROCESSAMENTO INDUSTRIAL DO FUMO</v>
      </c>
      <c r="AA132" t="s">
        <v>3738</v>
      </c>
      <c r="AB132">
        <v>0</v>
      </c>
      <c r="AD132" t="str">
        <f t="shared" si="12"/>
        <v>PROCESSAMENTO INDUSTRIAL DO FUMO</v>
      </c>
      <c r="AE132" t="s">
        <v>3738</v>
      </c>
      <c r="AF132">
        <v>0</v>
      </c>
    </row>
    <row r="133" spans="1:32">
      <c r="A133" t="str">
        <f t="shared" si="8"/>
        <v>DIRETOR DE CREDITO (EXCETO CREDITO IMOBILIARIO)</v>
      </c>
      <c r="B133" t="s">
        <v>253</v>
      </c>
      <c r="C133">
        <v>0</v>
      </c>
      <c r="D133">
        <v>0</v>
      </c>
      <c r="E133">
        <v>0</v>
      </c>
      <c r="F133">
        <v>0</v>
      </c>
      <c r="G133">
        <v>0</v>
      </c>
      <c r="J133" t="str">
        <f t="shared" si="9"/>
        <v>DIRETOR DE CREDITO (EXCETO CREDITO IMOBILIARIO)</v>
      </c>
      <c r="K133" t="s">
        <v>253</v>
      </c>
      <c r="L133">
        <v>0</v>
      </c>
      <c r="N133" t="str">
        <f t="shared" si="10"/>
        <v>DIRETOR DE CREDITO (EXCETO CREDITO IMOBILIARIO)</v>
      </c>
      <c r="O133" t="s">
        <v>253</v>
      </c>
      <c r="P133">
        <v>0</v>
      </c>
      <c r="R133" t="str">
        <f t="shared" si="13"/>
        <v>EXTRACAO DE MINERIO DE FERRO</v>
      </c>
      <c r="S133" t="s">
        <v>3739</v>
      </c>
      <c r="V133">
        <v>0</v>
      </c>
      <c r="W133">
        <v>0</v>
      </c>
      <c r="X133">
        <v>0</v>
      </c>
      <c r="Z133" t="str">
        <f t="shared" si="11"/>
        <v>EXTRACAO DE MINERIO DE FERRO</v>
      </c>
      <c r="AA133" t="s">
        <v>3739</v>
      </c>
      <c r="AB133">
        <v>0</v>
      </c>
      <c r="AD133" t="str">
        <f t="shared" si="12"/>
        <v>EXTRACAO DE MINERIO DE FERRO</v>
      </c>
      <c r="AE133" t="s">
        <v>3739</v>
      </c>
      <c r="AF133">
        <v>0</v>
      </c>
    </row>
    <row r="134" spans="1:32">
      <c r="A134" t="str">
        <f t="shared" si="8"/>
        <v>DIRETOR DE CREDITO IMOBILIARIO</v>
      </c>
      <c r="B134" t="s">
        <v>254</v>
      </c>
      <c r="C134">
        <v>0</v>
      </c>
      <c r="D134">
        <v>0</v>
      </c>
      <c r="E134">
        <v>0</v>
      </c>
      <c r="F134">
        <v>0</v>
      </c>
      <c r="G134">
        <v>0</v>
      </c>
      <c r="J134" t="str">
        <f t="shared" si="9"/>
        <v>DIRETOR DE CREDITO IMOBILIARIO</v>
      </c>
      <c r="K134" t="s">
        <v>254</v>
      </c>
      <c r="L134">
        <v>0</v>
      </c>
      <c r="N134" t="str">
        <f t="shared" si="10"/>
        <v>DIRETOR DE CREDITO IMOBILIARIO</v>
      </c>
      <c r="O134" t="s">
        <v>254</v>
      </c>
      <c r="P134">
        <v>0</v>
      </c>
      <c r="R134" t="str">
        <f t="shared" si="13"/>
        <v>PREPARACAO E FIACAO DE FIBRAS DE ALGODAO</v>
      </c>
      <c r="S134" t="s">
        <v>3740</v>
      </c>
      <c r="V134">
        <v>0</v>
      </c>
      <c r="W134">
        <v>0</v>
      </c>
      <c r="X134">
        <v>0</v>
      </c>
      <c r="Z134" t="str">
        <f t="shared" si="11"/>
        <v>PREPARACAO E FIACAO DE FIBRAS DE ALGODAO</v>
      </c>
      <c r="AA134" t="s">
        <v>3740</v>
      </c>
      <c r="AB134">
        <v>0</v>
      </c>
      <c r="AD134" t="str">
        <f t="shared" si="12"/>
        <v>PREPARACAO E FIACAO DE FIBRAS DE ALGODAO</v>
      </c>
      <c r="AE134" t="s">
        <v>3740</v>
      </c>
      <c r="AF134">
        <v>0</v>
      </c>
    </row>
    <row r="135" spans="1:32">
      <c r="A135" t="str">
        <f t="shared" si="8"/>
        <v>DIRETOR DE LEASING</v>
      </c>
      <c r="B135" t="s">
        <v>255</v>
      </c>
      <c r="C135">
        <v>0</v>
      </c>
      <c r="D135">
        <v>0</v>
      </c>
      <c r="E135">
        <v>0</v>
      </c>
      <c r="F135">
        <v>0</v>
      </c>
      <c r="G135">
        <v>0</v>
      </c>
      <c r="J135" t="str">
        <f t="shared" si="9"/>
        <v>DIRETOR DE LEASING</v>
      </c>
      <c r="K135" t="s">
        <v>255</v>
      </c>
      <c r="L135">
        <v>0</v>
      </c>
      <c r="N135" t="str">
        <f t="shared" si="10"/>
        <v>DIRETOR DE LEASING</v>
      </c>
      <c r="O135" t="s">
        <v>255</v>
      </c>
      <c r="P135">
        <v>0</v>
      </c>
      <c r="R135" t="str">
        <f t="shared" si="13"/>
        <v>PREPARACAO E FIACAO DE FIBRAS TEXTEIS NATURAIS, EXCETO ALGODAO</v>
      </c>
      <c r="S135" t="s">
        <v>3741</v>
      </c>
      <c r="V135">
        <v>0</v>
      </c>
      <c r="W135">
        <v>0</v>
      </c>
      <c r="X135">
        <v>0</v>
      </c>
      <c r="Z135" t="str">
        <f t="shared" si="11"/>
        <v>PREPARACAO E FIACAO DE FIBRAS TEXTEIS NATURAIS, EXCETO ALGODAO</v>
      </c>
      <c r="AA135" t="s">
        <v>3741</v>
      </c>
      <c r="AB135">
        <v>0</v>
      </c>
      <c r="AD135" t="str">
        <f t="shared" si="12"/>
        <v>PREPARACAO E FIACAO DE FIBRAS TEXTEIS NATURAIS, EXCETO ALGODAO</v>
      </c>
      <c r="AE135" t="s">
        <v>3741</v>
      </c>
      <c r="AF135">
        <v>0</v>
      </c>
    </row>
    <row r="136" spans="1:32">
      <c r="A136" t="str">
        <f t="shared" si="8"/>
        <v>DIRETOR DE MERCADO DE CAPITAIS</v>
      </c>
      <c r="B136" t="s">
        <v>256</v>
      </c>
      <c r="C136">
        <v>0</v>
      </c>
      <c r="D136">
        <v>0</v>
      </c>
      <c r="E136">
        <v>0</v>
      </c>
      <c r="F136">
        <v>0</v>
      </c>
      <c r="G136">
        <v>0</v>
      </c>
      <c r="J136" t="str">
        <f t="shared" si="9"/>
        <v>DIRETOR DE MERCADO DE CAPITAIS</v>
      </c>
      <c r="K136" t="s">
        <v>256</v>
      </c>
      <c r="L136">
        <v>0</v>
      </c>
      <c r="N136" t="str">
        <f t="shared" si="10"/>
        <v>DIRETOR DE MERCADO DE CAPITAIS</v>
      </c>
      <c r="O136" t="s">
        <v>256</v>
      </c>
      <c r="P136">
        <v>0</v>
      </c>
      <c r="R136" t="str">
        <f t="shared" si="13"/>
        <v>FIACAO DE FIBRAS ARTIFICIAIS E SINTETICAS</v>
      </c>
      <c r="S136" t="s">
        <v>3742</v>
      </c>
      <c r="V136">
        <v>0</v>
      </c>
      <c r="W136">
        <v>0</v>
      </c>
      <c r="X136">
        <v>0</v>
      </c>
      <c r="Z136" t="str">
        <f t="shared" si="11"/>
        <v>FIACAO DE FIBRAS ARTIFICIAIS E SINTETICAS</v>
      </c>
      <c r="AA136" t="s">
        <v>3742</v>
      </c>
      <c r="AB136">
        <v>0</v>
      </c>
      <c r="AD136" t="str">
        <f t="shared" si="12"/>
        <v>FIACAO DE FIBRAS ARTIFICIAIS E SINTETICAS</v>
      </c>
      <c r="AE136" t="s">
        <v>3742</v>
      </c>
      <c r="AF136">
        <v>0</v>
      </c>
    </row>
    <row r="137" spans="1:32">
      <c r="A137" t="str">
        <f t="shared" si="8"/>
        <v>DIRETOR DE RECUPERACAO DE CREDITOS EM OPERACOES DE INTERMEDIACAO FINANCEIRA</v>
      </c>
      <c r="B137" t="s">
        <v>257</v>
      </c>
      <c r="C137">
        <v>0</v>
      </c>
      <c r="D137">
        <v>0</v>
      </c>
      <c r="E137">
        <v>0</v>
      </c>
      <c r="F137">
        <v>0</v>
      </c>
      <c r="G137">
        <v>0</v>
      </c>
      <c r="J137" t="str">
        <f t="shared" si="9"/>
        <v>DIRETOR DE RECUPERACAO DE CREDITOS EM OPERACOES DE INTERMEDIACAO FINANCEIRA</v>
      </c>
      <c r="K137" t="s">
        <v>257</v>
      </c>
      <c r="L137">
        <v>0</v>
      </c>
      <c r="N137" t="str">
        <f t="shared" si="10"/>
        <v>DIRETOR DE RECUPERACAO DE CREDITOS EM OPERACOES DE INTERMEDIACAO FINANCEIRA</v>
      </c>
      <c r="O137" t="s">
        <v>257</v>
      </c>
      <c r="P137">
        <v>0</v>
      </c>
      <c r="R137" t="str">
        <f t="shared" si="13"/>
        <v>FABRICACAO DE LINHAS PARA COSTURAR E BORDAR</v>
      </c>
      <c r="S137" t="s">
        <v>3743</v>
      </c>
      <c r="V137">
        <v>0</v>
      </c>
      <c r="W137">
        <v>0</v>
      </c>
      <c r="X137">
        <v>0</v>
      </c>
      <c r="Z137" t="str">
        <f t="shared" si="11"/>
        <v>FABRICACAO DE LINHAS PARA COSTURAR E BORDAR</v>
      </c>
      <c r="AA137" t="s">
        <v>3743</v>
      </c>
      <c r="AB137">
        <v>0</v>
      </c>
      <c r="AD137" t="str">
        <f t="shared" si="12"/>
        <v>FABRICACAO DE LINHAS PARA COSTURAR E BORDAR</v>
      </c>
      <c r="AE137" t="s">
        <v>3743</v>
      </c>
      <c r="AF137">
        <v>0</v>
      </c>
    </row>
    <row r="138" spans="1:32">
      <c r="A138" t="str">
        <f t="shared" si="8"/>
        <v>DIRETOR DE RISCOS DE MERCADO</v>
      </c>
      <c r="B138" t="s">
        <v>258</v>
      </c>
      <c r="C138">
        <v>0</v>
      </c>
      <c r="D138">
        <v>0</v>
      </c>
      <c r="E138">
        <v>0</v>
      </c>
      <c r="F138">
        <v>0</v>
      </c>
      <c r="G138">
        <v>0</v>
      </c>
      <c r="J138" t="str">
        <f t="shared" si="9"/>
        <v>DIRETOR DE RISCOS DE MERCADO</v>
      </c>
      <c r="K138" t="s">
        <v>258</v>
      </c>
      <c r="L138">
        <v>0</v>
      </c>
      <c r="N138" t="str">
        <f t="shared" si="10"/>
        <v>DIRETOR DE RISCOS DE MERCADO</v>
      </c>
      <c r="O138" t="s">
        <v>258</v>
      </c>
      <c r="P138">
        <v>0</v>
      </c>
      <c r="R138" t="str">
        <f t="shared" si="13"/>
        <v>EXTRACAO DE MINERIO DE ALUMINIO</v>
      </c>
      <c r="S138" t="s">
        <v>3744</v>
      </c>
      <c r="V138">
        <v>0</v>
      </c>
      <c r="W138">
        <v>0</v>
      </c>
      <c r="X138">
        <v>0</v>
      </c>
      <c r="Z138" t="str">
        <f t="shared" si="11"/>
        <v>EXTRACAO DE MINERIO DE ALUMINIO</v>
      </c>
      <c r="AA138" t="s">
        <v>3744</v>
      </c>
      <c r="AB138">
        <v>0</v>
      </c>
      <c r="AD138" t="str">
        <f t="shared" si="12"/>
        <v>EXTRACAO DE MINERIO DE ALUMINIO</v>
      </c>
      <c r="AE138" t="s">
        <v>3744</v>
      </c>
      <c r="AF138">
        <v>0</v>
      </c>
    </row>
    <row r="139" spans="1:32">
      <c r="A139" t="str">
        <f t="shared" si="8"/>
        <v>DIRETOR ADMINISTRATIVO</v>
      </c>
      <c r="B139" t="s">
        <v>89</v>
      </c>
      <c r="C139">
        <v>0</v>
      </c>
      <c r="D139">
        <v>0</v>
      </c>
      <c r="E139">
        <v>3</v>
      </c>
      <c r="F139">
        <v>0</v>
      </c>
      <c r="G139">
        <v>3</v>
      </c>
      <c r="J139" t="str">
        <f t="shared" si="9"/>
        <v>DIRETOR ADMINISTRATIVO</v>
      </c>
      <c r="K139" t="s">
        <v>89</v>
      </c>
      <c r="L139">
        <v>3</v>
      </c>
      <c r="N139" t="str">
        <f t="shared" si="10"/>
        <v>DIRETOR ADMINISTRATIVO</v>
      </c>
      <c r="O139" t="s">
        <v>89</v>
      </c>
      <c r="P139">
        <v>0</v>
      </c>
      <c r="R139" t="str">
        <f t="shared" si="13"/>
        <v>TECELAGEM DE FIOS DE ALGODAO</v>
      </c>
      <c r="S139" t="s">
        <v>3745</v>
      </c>
      <c r="V139">
        <v>0</v>
      </c>
      <c r="W139">
        <v>0</v>
      </c>
      <c r="X139">
        <v>0</v>
      </c>
      <c r="Z139" t="str">
        <f t="shared" si="11"/>
        <v>TECELAGEM DE FIOS DE ALGODAO</v>
      </c>
      <c r="AA139" t="s">
        <v>3745</v>
      </c>
      <c r="AB139">
        <v>0</v>
      </c>
      <c r="AD139" t="str">
        <f t="shared" si="12"/>
        <v>TECELAGEM DE FIOS DE ALGODAO</v>
      </c>
      <c r="AE139" t="s">
        <v>3745</v>
      </c>
      <c r="AF139">
        <v>0</v>
      </c>
    </row>
    <row r="140" spans="1:32">
      <c r="A140" t="str">
        <f t="shared" si="8"/>
        <v>DIRETOR ADMINISTRATIVO E FINANCEIRO</v>
      </c>
      <c r="B140" t="s">
        <v>259</v>
      </c>
      <c r="C140">
        <v>0</v>
      </c>
      <c r="D140">
        <v>0</v>
      </c>
      <c r="E140">
        <v>0</v>
      </c>
      <c r="F140">
        <v>0</v>
      </c>
      <c r="G140">
        <v>0</v>
      </c>
      <c r="J140" t="str">
        <f t="shared" si="9"/>
        <v>DIRETOR ADMINISTRATIVO E FINANCEIRO</v>
      </c>
      <c r="K140" t="s">
        <v>259</v>
      </c>
      <c r="L140">
        <v>0</v>
      </c>
      <c r="N140" t="str">
        <f t="shared" si="10"/>
        <v>DIRETOR ADMINISTRATIVO E FINANCEIRO</v>
      </c>
      <c r="O140" t="s">
        <v>259</v>
      </c>
      <c r="P140">
        <v>0</v>
      </c>
      <c r="R140" t="str">
        <f t="shared" si="13"/>
        <v>EXTRACAO DE MINERIO DE ESTANHO</v>
      </c>
      <c r="S140" t="s">
        <v>3746</v>
      </c>
      <c r="V140">
        <v>0</v>
      </c>
      <c r="W140">
        <v>0</v>
      </c>
      <c r="X140">
        <v>0</v>
      </c>
      <c r="Z140" t="str">
        <f t="shared" si="11"/>
        <v>EXTRACAO DE MINERIO DE ESTANHO</v>
      </c>
      <c r="AA140" t="s">
        <v>3746</v>
      </c>
      <c r="AB140">
        <v>0</v>
      </c>
      <c r="AD140" t="str">
        <f t="shared" si="12"/>
        <v>EXTRACAO DE MINERIO DE ESTANHO</v>
      </c>
      <c r="AE140" t="s">
        <v>3746</v>
      </c>
      <c r="AF140">
        <v>0</v>
      </c>
    </row>
    <row r="141" spans="1:32">
      <c r="A141" t="str">
        <f t="shared" si="8"/>
        <v>DIRETOR FINANCEIRO</v>
      </c>
      <c r="B141" t="s">
        <v>260</v>
      </c>
      <c r="C141">
        <v>0</v>
      </c>
      <c r="D141">
        <v>0</v>
      </c>
      <c r="E141">
        <v>0</v>
      </c>
      <c r="F141">
        <v>0</v>
      </c>
      <c r="G141">
        <v>0</v>
      </c>
      <c r="J141" t="str">
        <f t="shared" si="9"/>
        <v>DIRETOR FINANCEIRO</v>
      </c>
      <c r="K141" t="s">
        <v>260</v>
      </c>
      <c r="L141">
        <v>0</v>
      </c>
      <c r="N141" t="str">
        <f t="shared" si="10"/>
        <v>DIRETOR FINANCEIRO</v>
      </c>
      <c r="O141" t="s">
        <v>260</v>
      </c>
      <c r="P141">
        <v>0</v>
      </c>
      <c r="R141" t="str">
        <f t="shared" si="13"/>
        <v>EXTRACAO DE MINERIO DE MANGANES</v>
      </c>
      <c r="S141" t="s">
        <v>3747</v>
      </c>
      <c r="V141">
        <v>0</v>
      </c>
      <c r="W141">
        <v>0</v>
      </c>
      <c r="X141">
        <v>0</v>
      </c>
      <c r="Z141" t="str">
        <f t="shared" si="11"/>
        <v>EXTRACAO DE MINERIO DE MANGANES</v>
      </c>
      <c r="AA141" t="s">
        <v>3747</v>
      </c>
      <c r="AB141">
        <v>0</v>
      </c>
      <c r="AD141" t="str">
        <f t="shared" si="12"/>
        <v>EXTRACAO DE MINERIO DE MANGANES</v>
      </c>
      <c r="AE141" t="s">
        <v>3747</v>
      </c>
      <c r="AF141">
        <v>0</v>
      </c>
    </row>
    <row r="142" spans="1:32">
      <c r="A142" t="str">
        <f t="shared" si="8"/>
        <v>DIRETOR DE RECURSOS HUMANOS</v>
      </c>
      <c r="B142" t="s">
        <v>261</v>
      </c>
      <c r="C142">
        <v>0</v>
      </c>
      <c r="D142">
        <v>0</v>
      </c>
      <c r="E142">
        <v>0</v>
      </c>
      <c r="F142">
        <v>0</v>
      </c>
      <c r="G142">
        <v>0</v>
      </c>
      <c r="J142" t="str">
        <f t="shared" si="9"/>
        <v>DIRETOR DE RECURSOS HUMANOS</v>
      </c>
      <c r="K142" t="s">
        <v>261</v>
      </c>
      <c r="L142">
        <v>0</v>
      </c>
      <c r="N142" t="str">
        <f t="shared" si="10"/>
        <v>DIRETOR DE RECURSOS HUMANOS</v>
      </c>
      <c r="O142" t="s">
        <v>261</v>
      </c>
      <c r="P142">
        <v>0</v>
      </c>
      <c r="R142" t="str">
        <f t="shared" si="13"/>
        <v>TECELAGEM DE FIOS DE FIBRAS ARTIFICIAIS E SINTETICAS</v>
      </c>
      <c r="S142" t="s">
        <v>3748</v>
      </c>
      <c r="V142">
        <v>0</v>
      </c>
      <c r="W142">
        <v>0</v>
      </c>
      <c r="X142">
        <v>0</v>
      </c>
      <c r="Z142" t="str">
        <f t="shared" si="11"/>
        <v>TECELAGEM DE FIOS DE FIBRAS ARTIFICIAIS E SINTETICAS</v>
      </c>
      <c r="AA142" t="s">
        <v>3748</v>
      </c>
      <c r="AB142">
        <v>0</v>
      </c>
      <c r="AD142" t="str">
        <f t="shared" si="12"/>
        <v>TECELAGEM DE FIOS DE FIBRAS ARTIFICIAIS E SINTETICAS</v>
      </c>
      <c r="AE142" t="s">
        <v>3748</v>
      </c>
      <c r="AF142">
        <v>0</v>
      </c>
    </row>
    <row r="143" spans="1:32">
      <c r="A143" t="str">
        <f t="shared" si="8"/>
        <v>DIRETOR DE RELACOES DE TRABALHO</v>
      </c>
      <c r="B143" t="s">
        <v>262</v>
      </c>
      <c r="C143">
        <v>0</v>
      </c>
      <c r="D143">
        <v>0</v>
      </c>
      <c r="E143">
        <v>0</v>
      </c>
      <c r="F143">
        <v>0</v>
      </c>
      <c r="G143">
        <v>0</v>
      </c>
      <c r="J143" t="str">
        <f t="shared" si="9"/>
        <v>DIRETOR DE RELACOES DE TRABALHO</v>
      </c>
      <c r="K143" t="s">
        <v>262</v>
      </c>
      <c r="L143">
        <v>0</v>
      </c>
      <c r="N143" t="str">
        <f t="shared" si="10"/>
        <v>DIRETOR DE RELACOES DE TRABALHO</v>
      </c>
      <c r="O143" t="s">
        <v>262</v>
      </c>
      <c r="P143">
        <v>0</v>
      </c>
      <c r="R143" t="str">
        <f t="shared" si="13"/>
        <v>EXTRACAO DE MINERIO DE METAIS PRECIOSOS</v>
      </c>
      <c r="S143" t="s">
        <v>3749</v>
      </c>
      <c r="V143">
        <v>0</v>
      </c>
      <c r="W143">
        <v>0</v>
      </c>
      <c r="X143">
        <v>0</v>
      </c>
      <c r="Z143" t="str">
        <f t="shared" si="11"/>
        <v>EXTRACAO DE MINERIO DE METAIS PRECIOSOS</v>
      </c>
      <c r="AA143" t="s">
        <v>3749</v>
      </c>
      <c r="AB143">
        <v>0</v>
      </c>
      <c r="AD143" t="str">
        <f t="shared" si="12"/>
        <v>EXTRACAO DE MINERIO DE METAIS PRECIOSOS</v>
      </c>
      <c r="AE143" t="s">
        <v>3749</v>
      </c>
      <c r="AF143">
        <v>0</v>
      </c>
    </row>
    <row r="144" spans="1:32">
      <c r="A144" t="str">
        <f t="shared" si="8"/>
        <v>DIRETOR COMERCIAL</v>
      </c>
      <c r="B144" t="s">
        <v>263</v>
      </c>
      <c r="C144">
        <v>0</v>
      </c>
      <c r="D144">
        <v>0</v>
      </c>
      <c r="E144">
        <v>0</v>
      </c>
      <c r="F144">
        <v>0</v>
      </c>
      <c r="G144">
        <v>0</v>
      </c>
      <c r="J144" t="str">
        <f t="shared" si="9"/>
        <v>DIRETOR COMERCIAL</v>
      </c>
      <c r="K144" t="s">
        <v>263</v>
      </c>
      <c r="L144">
        <v>0</v>
      </c>
      <c r="N144" t="str">
        <f t="shared" si="10"/>
        <v>DIRETOR COMERCIAL</v>
      </c>
      <c r="O144" t="s">
        <v>263</v>
      </c>
      <c r="P144">
        <v>0</v>
      </c>
      <c r="R144" t="str">
        <f t="shared" si="13"/>
        <v>EXTRACAO DE MINERAIS RADIOATIVOS</v>
      </c>
      <c r="S144" t="s">
        <v>3750</v>
      </c>
      <c r="V144">
        <v>0</v>
      </c>
      <c r="W144">
        <v>0</v>
      </c>
      <c r="X144">
        <v>0</v>
      </c>
      <c r="Z144" t="str">
        <f t="shared" si="11"/>
        <v>EXTRACAO DE MINERAIS RADIOATIVOS</v>
      </c>
      <c r="AA144" t="s">
        <v>3750</v>
      </c>
      <c r="AB144">
        <v>0</v>
      </c>
      <c r="AD144" t="str">
        <f t="shared" si="12"/>
        <v>EXTRACAO DE MINERAIS RADIOATIVOS</v>
      </c>
      <c r="AE144" t="s">
        <v>3750</v>
      </c>
      <c r="AF144">
        <v>0</v>
      </c>
    </row>
    <row r="145" spans="1:32">
      <c r="A145" t="str">
        <f t="shared" si="8"/>
        <v>DIRETOR DE MARKETING</v>
      </c>
      <c r="B145" t="s">
        <v>264</v>
      </c>
      <c r="C145">
        <v>0</v>
      </c>
      <c r="D145">
        <v>0</v>
      </c>
      <c r="E145">
        <v>0</v>
      </c>
      <c r="F145">
        <v>0</v>
      </c>
      <c r="G145">
        <v>0</v>
      </c>
      <c r="J145" t="str">
        <f t="shared" si="9"/>
        <v>DIRETOR DE MARKETING</v>
      </c>
      <c r="K145" t="s">
        <v>264</v>
      </c>
      <c r="L145">
        <v>0</v>
      </c>
      <c r="N145" t="str">
        <f t="shared" si="10"/>
        <v>DIRETOR DE MARKETING</v>
      </c>
      <c r="O145" t="s">
        <v>264</v>
      </c>
      <c r="P145">
        <v>0</v>
      </c>
      <c r="R145" t="str">
        <f t="shared" si="13"/>
        <v>EXTRACAO DE OUTROS MINERAIS METALICOS NAO-FERROSOS</v>
      </c>
      <c r="S145" t="s">
        <v>3751</v>
      </c>
      <c r="V145">
        <v>0</v>
      </c>
      <c r="W145">
        <v>0</v>
      </c>
      <c r="X145">
        <v>0</v>
      </c>
      <c r="Z145" t="str">
        <f t="shared" si="11"/>
        <v>EXTRACAO DE OUTROS MINERAIS METALICOS NAO-FERROSOS</v>
      </c>
      <c r="AA145" t="s">
        <v>3751</v>
      </c>
      <c r="AB145">
        <v>0</v>
      </c>
      <c r="AD145" t="str">
        <f t="shared" si="12"/>
        <v>EXTRACAO DE OUTROS MINERAIS METALICOS NAO-FERROSOS</v>
      </c>
      <c r="AE145" t="s">
        <v>3751</v>
      </c>
      <c r="AF145">
        <v>0</v>
      </c>
    </row>
    <row r="146" spans="1:32">
      <c r="A146" t="str">
        <f t="shared" si="8"/>
        <v>DIRETOR DE SUPRIMENTOS</v>
      </c>
      <c r="B146" t="s">
        <v>265</v>
      </c>
      <c r="C146">
        <v>0</v>
      </c>
      <c r="D146">
        <v>0</v>
      </c>
      <c r="E146">
        <v>0</v>
      </c>
      <c r="F146">
        <v>0</v>
      </c>
      <c r="G146">
        <v>0</v>
      </c>
      <c r="J146" t="str">
        <f t="shared" si="9"/>
        <v>DIRETOR DE SUPRIMENTOS</v>
      </c>
      <c r="K146" t="s">
        <v>265</v>
      </c>
      <c r="L146">
        <v>0</v>
      </c>
      <c r="N146" t="str">
        <f t="shared" si="10"/>
        <v>DIRETOR DE SUPRIMENTOS</v>
      </c>
      <c r="O146" t="s">
        <v>265</v>
      </c>
      <c r="P146">
        <v>0</v>
      </c>
      <c r="R146" t="str">
        <f t="shared" si="13"/>
        <v>ACABAMENTOS EM FIOS, TECIDOS E ARTEFATOS TEXTEIS</v>
      </c>
      <c r="S146" t="s">
        <v>3752</v>
      </c>
      <c r="V146">
        <v>0</v>
      </c>
      <c r="W146">
        <v>0</v>
      </c>
      <c r="X146">
        <v>0</v>
      </c>
      <c r="Z146" t="str">
        <f t="shared" si="11"/>
        <v>ACABAMENTOS EM FIOS, TECIDOS E ARTEFATOS TEXTEIS</v>
      </c>
      <c r="AA146" t="s">
        <v>3752</v>
      </c>
      <c r="AB146">
        <v>0</v>
      </c>
      <c r="AD146" t="str">
        <f t="shared" si="12"/>
        <v>ACABAMENTOS EM FIOS, TECIDOS E ARTEFATOS TEXTEIS</v>
      </c>
      <c r="AE146" t="s">
        <v>3752</v>
      </c>
      <c r="AF146">
        <v>0</v>
      </c>
    </row>
    <row r="147" spans="1:32">
      <c r="A147" t="str">
        <f t="shared" si="8"/>
        <v>DIRETOR DE SUPRIMENTOS NO SERVICO PUBLICO</v>
      </c>
      <c r="B147" t="s">
        <v>266</v>
      </c>
      <c r="C147">
        <v>0</v>
      </c>
      <c r="D147">
        <v>0</v>
      </c>
      <c r="E147">
        <v>0</v>
      </c>
      <c r="F147">
        <v>0</v>
      </c>
      <c r="G147">
        <v>0</v>
      </c>
      <c r="J147" t="str">
        <f t="shared" si="9"/>
        <v>DIRETOR DE SUPRIMENTOS NO SERVICO PUBLICO</v>
      </c>
      <c r="K147" t="s">
        <v>266</v>
      </c>
      <c r="L147">
        <v>0</v>
      </c>
      <c r="N147" t="str">
        <f t="shared" si="10"/>
        <v>DIRETOR DE SUPRIMENTOS NO SERVICO PUBLICO</v>
      </c>
      <c r="O147" t="s">
        <v>266</v>
      </c>
      <c r="P147">
        <v>0</v>
      </c>
      <c r="R147" t="str">
        <f t="shared" si="13"/>
        <v>FABRICACAO DE ARTEFATOS TEXTEIS PARA USO DOMESTICO</v>
      </c>
      <c r="S147" t="s">
        <v>3753</v>
      </c>
      <c r="V147">
        <v>0</v>
      </c>
      <c r="W147">
        <v>0</v>
      </c>
      <c r="X147">
        <v>0</v>
      </c>
      <c r="Z147" t="str">
        <f t="shared" si="11"/>
        <v>FABRICACAO DE ARTEFATOS TEXTEIS PARA USO DOMESTICO</v>
      </c>
      <c r="AA147" t="s">
        <v>3753</v>
      </c>
      <c r="AB147">
        <v>0</v>
      </c>
      <c r="AD147" t="str">
        <f t="shared" si="12"/>
        <v>FABRICACAO DE ARTEFATOS TEXTEIS PARA USO DOMESTICO</v>
      </c>
      <c r="AE147" t="s">
        <v>3753</v>
      </c>
      <c r="AF147">
        <v>0</v>
      </c>
    </row>
    <row r="148" spans="1:32">
      <c r="A148" t="str">
        <f t="shared" si="8"/>
        <v>DIRETOR DE SERVICOS DE INFORMATICA</v>
      </c>
      <c r="B148" t="s">
        <v>267</v>
      </c>
      <c r="C148">
        <v>0</v>
      </c>
      <c r="D148">
        <v>0</v>
      </c>
      <c r="E148">
        <v>0</v>
      </c>
      <c r="F148">
        <v>0</v>
      </c>
      <c r="G148">
        <v>0</v>
      </c>
      <c r="J148" t="str">
        <f t="shared" si="9"/>
        <v>DIRETOR DE SERVICOS DE INFORMATICA</v>
      </c>
      <c r="K148" t="s">
        <v>267</v>
      </c>
      <c r="L148">
        <v>0</v>
      </c>
      <c r="N148" t="str">
        <f t="shared" si="10"/>
        <v>DIRETOR DE SERVICOS DE INFORMATICA</v>
      </c>
      <c r="O148" t="s">
        <v>267</v>
      </c>
      <c r="P148">
        <v>0</v>
      </c>
      <c r="R148" t="str">
        <f t="shared" si="13"/>
        <v>FABRICACAO DE TECIDOS ESPECIAIS, INCLUSIVE ARTEFATOS</v>
      </c>
      <c r="S148" t="s">
        <v>3754</v>
      </c>
      <c r="V148">
        <v>0</v>
      </c>
      <c r="W148">
        <v>0</v>
      </c>
      <c r="X148">
        <v>0</v>
      </c>
      <c r="Z148" t="str">
        <f t="shared" si="11"/>
        <v>FABRICACAO DE TECIDOS ESPECIAIS, INCLUSIVE ARTEFATOS</v>
      </c>
      <c r="AA148" t="s">
        <v>3754</v>
      </c>
      <c r="AB148">
        <v>0</v>
      </c>
      <c r="AD148" t="str">
        <f t="shared" si="12"/>
        <v>FABRICACAO DE TECIDOS ESPECIAIS, INCLUSIVE ARTEFATOS</v>
      </c>
      <c r="AE148" t="s">
        <v>3754</v>
      </c>
      <c r="AF148">
        <v>0</v>
      </c>
    </row>
    <row r="149" spans="1:32">
      <c r="A149" t="str">
        <f t="shared" si="8"/>
        <v>DIRETOR DE PESQUISA E DESENVOLVIMENTO (P&amp;D)</v>
      </c>
      <c r="B149" t="s">
        <v>268</v>
      </c>
      <c r="C149">
        <v>0</v>
      </c>
      <c r="D149">
        <v>0</v>
      </c>
      <c r="E149">
        <v>0</v>
      </c>
      <c r="F149">
        <v>0</v>
      </c>
      <c r="G149">
        <v>0</v>
      </c>
      <c r="J149" t="str">
        <f t="shared" si="9"/>
        <v>DIRETOR DE PESQUISA E DESENVOLVIMENTO (P&amp;D)</v>
      </c>
      <c r="K149" t="s">
        <v>268</v>
      </c>
      <c r="L149">
        <v>0</v>
      </c>
      <c r="N149" t="str">
        <f t="shared" si="10"/>
        <v>DIRETOR DE PESQUISA E DESENVOLVIMENTO (P&amp;D)</v>
      </c>
      <c r="O149" t="s">
        <v>268</v>
      </c>
      <c r="P149">
        <v>0</v>
      </c>
      <c r="R149" t="str">
        <f t="shared" si="13"/>
        <v>FABRICACAO DE OUTROS PRODUTOS TEXTEIS NAO ESPECIFICADOS ANTERIORMENTE</v>
      </c>
      <c r="S149" t="s">
        <v>3755</v>
      </c>
      <c r="V149">
        <v>0</v>
      </c>
      <c r="W149">
        <v>0</v>
      </c>
      <c r="X149">
        <v>0</v>
      </c>
      <c r="Z149" t="str">
        <f t="shared" si="11"/>
        <v>FABRICACAO DE OUTROS PRODUTOS TEXTEIS NAO ESPECIFICADOS ANTERIORMENTE</v>
      </c>
      <c r="AA149" t="s">
        <v>3755</v>
      </c>
      <c r="AB149">
        <v>0</v>
      </c>
      <c r="AD149" t="str">
        <f t="shared" si="12"/>
        <v>FABRICACAO DE OUTROS PRODUTOS TEXTEIS NAO ESPECIFICADOS ANTERIORMENTE</v>
      </c>
      <c r="AE149" t="s">
        <v>3755</v>
      </c>
      <c r="AF149">
        <v>0</v>
      </c>
    </row>
    <row r="150" spans="1:32">
      <c r="A150" t="str">
        <f t="shared" si="8"/>
        <v>DIRETOR DE MANUTENCAO</v>
      </c>
      <c r="B150" t="s">
        <v>269</v>
      </c>
      <c r="C150">
        <v>0</v>
      </c>
      <c r="D150">
        <v>0</v>
      </c>
      <c r="E150">
        <v>0</v>
      </c>
      <c r="F150">
        <v>0</v>
      </c>
      <c r="G150">
        <v>0</v>
      </c>
      <c r="J150" t="str">
        <f t="shared" si="9"/>
        <v>DIRETOR DE MANUTENCAO</v>
      </c>
      <c r="K150" t="s">
        <v>269</v>
      </c>
      <c r="L150">
        <v>0</v>
      </c>
      <c r="N150" t="str">
        <f t="shared" si="10"/>
        <v>DIRETOR DE MANUTENCAO</v>
      </c>
      <c r="O150" t="s">
        <v>269</v>
      </c>
      <c r="P150">
        <v>0</v>
      </c>
      <c r="R150" t="str">
        <f t="shared" si="13"/>
        <v>EXTRACAO DE PEDRA, AREIA E ARGILA</v>
      </c>
      <c r="S150" t="s">
        <v>3756</v>
      </c>
      <c r="V150">
        <v>0</v>
      </c>
      <c r="W150">
        <v>0</v>
      </c>
      <c r="X150">
        <v>0</v>
      </c>
      <c r="Z150" t="str">
        <f t="shared" si="11"/>
        <v>EXTRACAO DE PEDRA, AREIA E ARGILA</v>
      </c>
      <c r="AA150" t="s">
        <v>3756</v>
      </c>
      <c r="AB150">
        <v>0</v>
      </c>
      <c r="AD150" t="str">
        <f t="shared" si="12"/>
        <v>EXTRACAO DE PEDRA, AREIA E ARGILA</v>
      </c>
      <c r="AE150" t="s">
        <v>3756</v>
      </c>
      <c r="AF150">
        <v>0</v>
      </c>
    </row>
    <row r="151" spans="1:32">
      <c r="A151" t="str">
        <f t="shared" si="8"/>
        <v>DIRETOR DE SERVICOS CULTURAIS</v>
      </c>
      <c r="B151" t="s">
        <v>270</v>
      </c>
      <c r="C151">
        <v>0</v>
      </c>
      <c r="D151">
        <v>0</v>
      </c>
      <c r="E151">
        <v>0</v>
      </c>
      <c r="F151">
        <v>0</v>
      </c>
      <c r="G151">
        <v>0</v>
      </c>
      <c r="J151" t="str">
        <f t="shared" si="9"/>
        <v>DIRETOR DE SERVICOS CULTURAIS</v>
      </c>
      <c r="K151" t="s">
        <v>270</v>
      </c>
      <c r="L151">
        <v>0</v>
      </c>
      <c r="N151" t="str">
        <f t="shared" si="10"/>
        <v>DIRETOR DE SERVICOS CULTURAIS</v>
      </c>
      <c r="O151" t="s">
        <v>270</v>
      </c>
      <c r="P151">
        <v>0</v>
      </c>
      <c r="R151" t="str">
        <f t="shared" si="13"/>
        <v>CONFECCAO DE ROUPAS INTIMAS</v>
      </c>
      <c r="S151" t="s">
        <v>3757</v>
      </c>
      <c r="V151">
        <v>0</v>
      </c>
      <c r="W151">
        <v>0</v>
      </c>
      <c r="X151">
        <v>0</v>
      </c>
      <c r="Z151" t="str">
        <f t="shared" si="11"/>
        <v>CONFECCAO DE ROUPAS INTIMAS</v>
      </c>
      <c r="AA151" t="s">
        <v>3757</v>
      </c>
      <c r="AB151">
        <v>0</v>
      </c>
      <c r="AD151" t="str">
        <f t="shared" si="12"/>
        <v>CONFECCAO DE ROUPAS INTIMAS</v>
      </c>
      <c r="AE151" t="s">
        <v>3757</v>
      </c>
      <c r="AF151">
        <v>0</v>
      </c>
    </row>
    <row r="152" spans="1:32">
      <c r="A152" t="str">
        <f t="shared" si="8"/>
        <v>DIRETOR DE SERVICOS SOCIAIS</v>
      </c>
      <c r="B152" t="s">
        <v>271</v>
      </c>
      <c r="C152">
        <v>0</v>
      </c>
      <c r="D152">
        <v>0</v>
      </c>
      <c r="E152">
        <v>0</v>
      </c>
      <c r="F152">
        <v>0</v>
      </c>
      <c r="G152">
        <v>0</v>
      </c>
      <c r="J152" t="str">
        <f t="shared" si="9"/>
        <v>DIRETOR DE SERVICOS SOCIAIS</v>
      </c>
      <c r="K152" t="s">
        <v>271</v>
      </c>
      <c r="L152">
        <v>0</v>
      </c>
      <c r="N152" t="str">
        <f t="shared" si="10"/>
        <v>DIRETOR DE SERVICOS SOCIAIS</v>
      </c>
      <c r="O152" t="s">
        <v>271</v>
      </c>
      <c r="P152">
        <v>0</v>
      </c>
      <c r="R152" t="str">
        <f t="shared" si="13"/>
        <v>CONFECCAO DE PECAS DO VESTUARIO, EXCETO ROUPAS INTIMAS</v>
      </c>
      <c r="S152" t="s">
        <v>3758</v>
      </c>
      <c r="V152">
        <v>0</v>
      </c>
      <c r="W152">
        <v>0</v>
      </c>
      <c r="X152">
        <v>0</v>
      </c>
      <c r="Z152" t="str">
        <f t="shared" si="11"/>
        <v>CONFECCAO DE PECAS DO VESTUARIO, EXCETO ROUPAS INTIMAS</v>
      </c>
      <c r="AA152" t="s">
        <v>3758</v>
      </c>
      <c r="AB152">
        <v>0</v>
      </c>
      <c r="AD152" t="str">
        <f t="shared" si="12"/>
        <v>CONFECCAO DE PECAS DO VESTUARIO, EXCETO ROUPAS INTIMAS</v>
      </c>
      <c r="AE152" t="s">
        <v>3758</v>
      </c>
      <c r="AF152">
        <v>0</v>
      </c>
    </row>
    <row r="153" spans="1:32">
      <c r="A153" t="str">
        <f t="shared" si="8"/>
        <v>GERENTE DE SERVICOS CULTURAIS</v>
      </c>
      <c r="B153" t="s">
        <v>272</v>
      </c>
      <c r="C153">
        <v>0</v>
      </c>
      <c r="D153">
        <v>0</v>
      </c>
      <c r="E153">
        <v>0</v>
      </c>
      <c r="F153">
        <v>0</v>
      </c>
      <c r="G153">
        <v>0</v>
      </c>
      <c r="J153" t="str">
        <f t="shared" si="9"/>
        <v>GERENTE DE SERVICOS CULTURAIS</v>
      </c>
      <c r="K153" t="s">
        <v>272</v>
      </c>
      <c r="L153">
        <v>0</v>
      </c>
      <c r="N153" t="str">
        <f t="shared" si="10"/>
        <v>GERENTE DE SERVICOS CULTURAIS</v>
      </c>
      <c r="O153" t="s">
        <v>272</v>
      </c>
      <c r="P153">
        <v>0</v>
      </c>
      <c r="R153" t="str">
        <f t="shared" si="13"/>
        <v>FABRICACAO DE ACESSORIOS DO VESTUARIO, EXCETO PARA SEGURANCA E PROTECAO</v>
      </c>
      <c r="S153" t="s">
        <v>3759</v>
      </c>
      <c r="V153">
        <v>0</v>
      </c>
      <c r="W153">
        <v>0</v>
      </c>
      <c r="X153">
        <v>0</v>
      </c>
      <c r="Z153" t="str">
        <f t="shared" si="11"/>
        <v>FABRICACAO DE ACESSORIOS DO VESTUARIO, EXCETO PARA SEGURANCA E PROTECAO</v>
      </c>
      <c r="AA153" t="s">
        <v>3759</v>
      </c>
      <c r="AB153">
        <v>0</v>
      </c>
      <c r="AD153" t="str">
        <f t="shared" si="12"/>
        <v>FABRICACAO DE ACESSORIOS DO VESTUARIO, EXCETO PARA SEGURANCA E PROTECAO</v>
      </c>
      <c r="AE153" t="s">
        <v>3759</v>
      </c>
      <c r="AF153">
        <v>0</v>
      </c>
    </row>
    <row r="154" spans="1:32">
      <c r="A154" t="str">
        <f t="shared" si="8"/>
        <v>GERENTE DE SERVICOS SOCIAIS</v>
      </c>
      <c r="B154" t="s">
        <v>273</v>
      </c>
      <c r="C154">
        <v>0</v>
      </c>
      <c r="D154">
        <v>0</v>
      </c>
      <c r="E154">
        <v>0</v>
      </c>
      <c r="F154">
        <v>0</v>
      </c>
      <c r="G154">
        <v>0</v>
      </c>
      <c r="J154" t="str">
        <f t="shared" si="9"/>
        <v>GERENTE DE SERVICOS SOCIAIS</v>
      </c>
      <c r="K154" t="s">
        <v>273</v>
      </c>
      <c r="L154">
        <v>0</v>
      </c>
      <c r="N154" t="str">
        <f t="shared" si="10"/>
        <v>GERENTE DE SERVICOS SOCIAIS</v>
      </c>
      <c r="O154" t="s">
        <v>273</v>
      </c>
      <c r="P154">
        <v>0</v>
      </c>
      <c r="R154" t="str">
        <f t="shared" si="13"/>
        <v>EXTRACAO DE MINERAIS PARA FABRICACAO DE ADUBOS, FERTILIZANTES E PRODUTOS QUIMICOS</v>
      </c>
      <c r="S154" t="s">
        <v>3760</v>
      </c>
      <c r="V154">
        <v>0</v>
      </c>
      <c r="W154">
        <v>0</v>
      </c>
      <c r="X154">
        <v>0</v>
      </c>
      <c r="Z154" t="str">
        <f t="shared" si="11"/>
        <v>EXTRACAO DE MINERAIS PARA FABRICACAO DE ADUBOS, FERTILIZANTES E PRODUTOS QUIMICOS</v>
      </c>
      <c r="AA154" t="s">
        <v>3760</v>
      </c>
      <c r="AB154">
        <v>0</v>
      </c>
      <c r="AD154" t="str">
        <f t="shared" si="12"/>
        <v>EXTRACAO DE MINERAIS PARA FABRICACAO DE ADUBOS, FERTILIZANTES E PRODUTOS QUIMICOS</v>
      </c>
      <c r="AE154" t="s">
        <v>3760</v>
      </c>
      <c r="AF154">
        <v>0</v>
      </c>
    </row>
    <row r="155" spans="1:32">
      <c r="A155" t="str">
        <f t="shared" si="8"/>
        <v>DIRETOR DE SERVICOS DE SAUDE</v>
      </c>
      <c r="B155" t="s">
        <v>274</v>
      </c>
      <c r="C155">
        <v>0</v>
      </c>
      <c r="D155">
        <v>0</v>
      </c>
      <c r="E155">
        <v>0</v>
      </c>
      <c r="F155">
        <v>0</v>
      </c>
      <c r="G155">
        <v>0</v>
      </c>
      <c r="J155" t="str">
        <f t="shared" si="9"/>
        <v>DIRETOR DE SERVICOS DE SAUDE</v>
      </c>
      <c r="K155" t="s">
        <v>274</v>
      </c>
      <c r="L155">
        <v>0</v>
      </c>
      <c r="N155" t="str">
        <f t="shared" si="10"/>
        <v>DIRETOR DE SERVICOS DE SAUDE</v>
      </c>
      <c r="O155" t="s">
        <v>274</v>
      </c>
      <c r="P155">
        <v>0</v>
      </c>
      <c r="R155" t="str">
        <f t="shared" si="13"/>
        <v>EXTRACAO E REFINO DE SAL MARINHO E SAL-GEMA</v>
      </c>
      <c r="S155" t="s">
        <v>3761</v>
      </c>
      <c r="V155">
        <v>0</v>
      </c>
      <c r="W155">
        <v>0</v>
      </c>
      <c r="X155">
        <v>0</v>
      </c>
      <c r="Z155" t="str">
        <f t="shared" si="11"/>
        <v>EXTRACAO E REFINO DE SAL MARINHO E SAL-GEMA</v>
      </c>
      <c r="AA155" t="s">
        <v>3761</v>
      </c>
      <c r="AB155">
        <v>0</v>
      </c>
      <c r="AD155" t="str">
        <f t="shared" si="12"/>
        <v>EXTRACAO E REFINO DE SAL MARINHO E SAL-GEMA</v>
      </c>
      <c r="AE155" t="s">
        <v>3761</v>
      </c>
      <c r="AF155">
        <v>0</v>
      </c>
    </row>
    <row r="156" spans="1:32">
      <c r="A156" t="str">
        <f t="shared" si="8"/>
        <v>GERENTE DE SERVICOS DE SAUDE</v>
      </c>
      <c r="B156" t="s">
        <v>275</v>
      </c>
      <c r="C156">
        <v>0</v>
      </c>
      <c r="D156">
        <v>0</v>
      </c>
      <c r="E156">
        <v>0</v>
      </c>
      <c r="F156">
        <v>0</v>
      </c>
      <c r="G156">
        <v>0</v>
      </c>
      <c r="J156" t="str">
        <f t="shared" si="9"/>
        <v>GERENTE DE SERVICOS DE SAUDE</v>
      </c>
      <c r="K156" t="s">
        <v>275</v>
      </c>
      <c r="L156">
        <v>0</v>
      </c>
      <c r="N156" t="str">
        <f t="shared" si="10"/>
        <v>GERENTE DE SERVICOS DE SAUDE</v>
      </c>
      <c r="O156" t="s">
        <v>275</v>
      </c>
      <c r="P156">
        <v>0</v>
      </c>
      <c r="R156" t="str">
        <f t="shared" si="13"/>
        <v>FABRICACAO DE ARTIGOS DO VESTUARIO, PRODUZIDOS EM MALHARIAS E TRICOTAGENS, EXCETO MEIAS</v>
      </c>
      <c r="S156" t="s">
        <v>3762</v>
      </c>
      <c r="V156">
        <v>0</v>
      </c>
      <c r="W156">
        <v>0</v>
      </c>
      <c r="X156">
        <v>0</v>
      </c>
      <c r="Z156" t="str">
        <f t="shared" si="11"/>
        <v>FABRICACAO DE ARTIGOS DO VESTUARIO, PRODUZIDOS EM MALHARIAS E TRICOTAGENS, EXCETO MEIAS</v>
      </c>
      <c r="AA156" t="s">
        <v>3762</v>
      </c>
      <c r="AB156">
        <v>0</v>
      </c>
      <c r="AD156" t="str">
        <f t="shared" si="12"/>
        <v>FABRICACAO DE ARTIGOS DO VESTUARIO, PRODUZIDOS EM MALHARIAS E TRICOTAGENS, EXCETO MEIAS</v>
      </c>
      <c r="AE156" t="s">
        <v>3762</v>
      </c>
      <c r="AF156">
        <v>0</v>
      </c>
    </row>
    <row r="157" spans="1:32">
      <c r="A157" t="str">
        <f t="shared" si="8"/>
        <v>TECNOLOGO EM GESTAO HOSPITALAR</v>
      </c>
      <c r="B157" t="s">
        <v>276</v>
      </c>
      <c r="C157">
        <v>0</v>
      </c>
      <c r="D157">
        <v>0</v>
      </c>
      <c r="E157">
        <v>0</v>
      </c>
      <c r="F157">
        <v>0</v>
      </c>
      <c r="G157">
        <v>0</v>
      </c>
      <c r="J157" t="str">
        <f t="shared" si="9"/>
        <v>TECNOLOGO EM GESTAO HOSPITALAR</v>
      </c>
      <c r="K157" t="s">
        <v>276</v>
      </c>
      <c r="L157">
        <v>0</v>
      </c>
      <c r="N157" t="str">
        <f t="shared" si="10"/>
        <v>TECNOLOGO EM GESTAO HOSPITALAR</v>
      </c>
      <c r="O157" t="s">
        <v>276</v>
      </c>
      <c r="P157">
        <v>0</v>
      </c>
      <c r="R157" t="str">
        <f t="shared" si="13"/>
        <v>EXTRACAO DE OUTROS MINERAIS NAO-METALICOS</v>
      </c>
      <c r="S157" t="s">
        <v>3763</v>
      </c>
      <c r="V157">
        <v>0</v>
      </c>
      <c r="W157">
        <v>0</v>
      </c>
      <c r="X157">
        <v>0</v>
      </c>
      <c r="Z157" t="str">
        <f t="shared" si="11"/>
        <v>EXTRACAO DE OUTROS MINERAIS NAO-METALICOS</v>
      </c>
      <c r="AA157" t="s">
        <v>3763</v>
      </c>
      <c r="AB157">
        <v>0</v>
      </c>
      <c r="AD157" t="str">
        <f t="shared" si="12"/>
        <v>EXTRACAO DE OUTROS MINERAIS NAO-METALICOS</v>
      </c>
      <c r="AE157" t="s">
        <v>3763</v>
      </c>
      <c r="AF157">
        <v>0</v>
      </c>
    </row>
    <row r="158" spans="1:32">
      <c r="A158" t="str">
        <f t="shared" si="8"/>
        <v>DIRETOR DE INSTITUICAO EDUCACIONAL DA AREA PRIVADA</v>
      </c>
      <c r="B158" t="s">
        <v>277</v>
      </c>
      <c r="C158">
        <v>0</v>
      </c>
      <c r="D158">
        <v>0</v>
      </c>
      <c r="E158">
        <v>0</v>
      </c>
      <c r="F158">
        <v>0</v>
      </c>
      <c r="G158">
        <v>0</v>
      </c>
      <c r="J158" t="str">
        <f t="shared" si="9"/>
        <v>DIRETOR DE INSTITUICAO EDUCACIONAL DA AREA PRIVADA</v>
      </c>
      <c r="K158" t="s">
        <v>277</v>
      </c>
      <c r="L158">
        <v>0</v>
      </c>
      <c r="N158" t="str">
        <f t="shared" si="10"/>
        <v>DIRETOR DE INSTITUICAO EDUCACIONAL DA AREA PRIVADA</v>
      </c>
      <c r="O158" t="s">
        <v>277</v>
      </c>
      <c r="P158">
        <v>0</v>
      </c>
      <c r="R158" t="str">
        <f t="shared" si="13"/>
        <v>ABATE DE RESES, PREPARACAO DE PRODUTOS DE CARNE</v>
      </c>
      <c r="S158" t="s">
        <v>3764</v>
      </c>
      <c r="V158">
        <v>0</v>
      </c>
      <c r="W158">
        <v>0</v>
      </c>
      <c r="X158">
        <v>0</v>
      </c>
      <c r="Z158" t="str">
        <f t="shared" si="11"/>
        <v>ABATE DE RESES, PREPARACAO DE PRODUTOS DE CARNE</v>
      </c>
      <c r="AA158" t="s">
        <v>3764</v>
      </c>
      <c r="AB158">
        <v>0</v>
      </c>
      <c r="AD158" t="str">
        <f t="shared" si="12"/>
        <v>ABATE DE RESES, PREPARACAO DE PRODUTOS DE CARNE</v>
      </c>
      <c r="AE158" t="s">
        <v>3764</v>
      </c>
      <c r="AF158">
        <v>0</v>
      </c>
    </row>
    <row r="159" spans="1:32">
      <c r="A159" t="str">
        <f t="shared" si="8"/>
        <v>DIRETOR DE INSTITUICAO EDUCACIONAL PUBLICA</v>
      </c>
      <c r="B159" t="s">
        <v>278</v>
      </c>
      <c r="C159">
        <v>0</v>
      </c>
      <c r="D159">
        <v>0</v>
      </c>
      <c r="E159">
        <v>0</v>
      </c>
      <c r="F159">
        <v>0</v>
      </c>
      <c r="G159">
        <v>0</v>
      </c>
      <c r="J159" t="str">
        <f t="shared" si="9"/>
        <v>DIRETOR DE INSTITUICAO EDUCACIONAL PUBLICA</v>
      </c>
      <c r="K159" t="s">
        <v>278</v>
      </c>
      <c r="L159">
        <v>0</v>
      </c>
      <c r="N159" t="str">
        <f t="shared" si="10"/>
        <v>DIRETOR DE INSTITUICAO EDUCACIONAL PUBLICA</v>
      </c>
      <c r="O159" t="s">
        <v>278</v>
      </c>
      <c r="P159">
        <v>0</v>
      </c>
      <c r="R159" t="str">
        <f t="shared" si="13"/>
        <v>ABATE DE AVES E OUTROS PEQUENOS ANIMAIS E PREPARACAO DE PRODUTOS DE CARNE</v>
      </c>
      <c r="S159" t="s">
        <v>3765</v>
      </c>
      <c r="V159">
        <v>0</v>
      </c>
      <c r="W159">
        <v>0</v>
      </c>
      <c r="X159">
        <v>0</v>
      </c>
      <c r="Z159" t="str">
        <f t="shared" si="11"/>
        <v>ABATE DE AVES E OUTROS PEQUENOS ANIMAIS E PREPARACAO DE PRODUTOS DE CARNE</v>
      </c>
      <c r="AA159" t="s">
        <v>3765</v>
      </c>
      <c r="AB159">
        <v>0</v>
      </c>
      <c r="AD159" t="str">
        <f t="shared" si="12"/>
        <v>ABATE DE AVES E OUTROS PEQUENOS ANIMAIS E PREPARACAO DE PRODUTOS DE CARNE</v>
      </c>
      <c r="AE159" t="s">
        <v>3765</v>
      </c>
      <c r="AF159">
        <v>0</v>
      </c>
    </row>
    <row r="160" spans="1:32">
      <c r="A160" t="str">
        <f t="shared" si="8"/>
        <v>GERENTE DE INSTITUICAO EDUCACIONAL DA AREA PRIVADA</v>
      </c>
      <c r="B160" t="s">
        <v>279</v>
      </c>
      <c r="C160">
        <v>0</v>
      </c>
      <c r="D160">
        <v>0</v>
      </c>
      <c r="E160">
        <v>0</v>
      </c>
      <c r="F160">
        <v>0</v>
      </c>
      <c r="G160">
        <v>0</v>
      </c>
      <c r="J160" t="str">
        <f t="shared" si="9"/>
        <v>GERENTE DE INSTITUICAO EDUCACIONAL DA AREA PRIVADA</v>
      </c>
      <c r="K160" t="s">
        <v>279</v>
      </c>
      <c r="L160">
        <v>0</v>
      </c>
      <c r="N160" t="str">
        <f t="shared" si="10"/>
        <v>GERENTE DE INSTITUICAO EDUCACIONAL DA AREA PRIVADA</v>
      </c>
      <c r="O160" t="s">
        <v>279</v>
      </c>
      <c r="P160">
        <v>0</v>
      </c>
      <c r="R160" t="str">
        <f t="shared" si="13"/>
        <v>PREPARACAO DE CARNE, BANHA E PRODUTOS DE SALSICHARIA NAO ASSOCIADA AO ABATE</v>
      </c>
      <c r="S160" t="s">
        <v>3766</v>
      </c>
      <c r="V160">
        <v>0</v>
      </c>
      <c r="W160">
        <v>0</v>
      </c>
      <c r="X160">
        <v>0</v>
      </c>
      <c r="Z160" t="str">
        <f t="shared" si="11"/>
        <v>PREPARACAO DE CARNE, BANHA E PRODUTOS DE SALSICHARIA NAO ASSOCIADA AO ABATE</v>
      </c>
      <c r="AA160" t="s">
        <v>3766</v>
      </c>
      <c r="AB160">
        <v>0</v>
      </c>
      <c r="AD160" t="str">
        <f t="shared" si="12"/>
        <v>PREPARACAO DE CARNE, BANHA E PRODUTOS DE SALSICHARIA NAO ASSOCIADA AO ABATE</v>
      </c>
      <c r="AE160" t="s">
        <v>3766</v>
      </c>
      <c r="AF160">
        <v>0</v>
      </c>
    </row>
    <row r="161" spans="1:32">
      <c r="A161" t="str">
        <f t="shared" si="8"/>
        <v>GERENTE DE SERVICOS EDUCACIONAIS DA AREA PUBLICA</v>
      </c>
      <c r="B161" t="s">
        <v>280</v>
      </c>
      <c r="C161">
        <v>0</v>
      </c>
      <c r="D161">
        <v>0</v>
      </c>
      <c r="E161">
        <v>0</v>
      </c>
      <c r="F161">
        <v>0</v>
      </c>
      <c r="G161">
        <v>0</v>
      </c>
      <c r="J161" t="str">
        <f t="shared" si="9"/>
        <v>GERENTE DE SERVICOS EDUCACIONAIS DA AREA PUBLICA</v>
      </c>
      <c r="K161" t="s">
        <v>280</v>
      </c>
      <c r="L161">
        <v>0</v>
      </c>
      <c r="N161" t="str">
        <f t="shared" si="10"/>
        <v>GERENTE DE SERVICOS EDUCACIONAIS DA AREA PUBLICA</v>
      </c>
      <c r="O161" t="s">
        <v>280</v>
      </c>
      <c r="P161">
        <v>0</v>
      </c>
      <c r="R161" t="str">
        <f t="shared" si="13"/>
        <v>PREPARACAO E PRESERVACAO DO PESCADO E FABRICACAO DE CONSERVAS DE PEIXES, CRUSTACEOS E MOLUSCOS</v>
      </c>
      <c r="S161" t="s">
        <v>3767</v>
      </c>
      <c r="V161">
        <v>0</v>
      </c>
      <c r="W161">
        <v>0</v>
      </c>
      <c r="X161">
        <v>0</v>
      </c>
      <c r="Z161" t="str">
        <f t="shared" si="11"/>
        <v>PREPARACAO E PRESERVACAO DO PESCADO E FABRICACAO DE CONSERVAS DE PEIXES, CRUSTACEOS E MOLUSCOS</v>
      </c>
      <c r="AA161" t="s">
        <v>3767</v>
      </c>
      <c r="AB161">
        <v>0</v>
      </c>
      <c r="AD161" t="str">
        <f t="shared" si="12"/>
        <v>PREPARACAO E PRESERVACAO DO PESCADO E FABRICACAO DE CONSERVAS DE PEIXES, CRUSTACEOS E MOLUSCOS</v>
      </c>
      <c r="AE161" t="s">
        <v>3767</v>
      </c>
      <c r="AF161">
        <v>0</v>
      </c>
    </row>
    <row r="162" spans="1:32">
      <c r="A162" t="str">
        <f t="shared" si="8"/>
        <v>GERENTE DE PRODUCAO E OPERACOES AQUICOLAS</v>
      </c>
      <c r="B162" t="s">
        <v>281</v>
      </c>
      <c r="C162">
        <v>0</v>
      </c>
      <c r="D162">
        <v>0</v>
      </c>
      <c r="E162">
        <v>0</v>
      </c>
      <c r="F162">
        <v>0</v>
      </c>
      <c r="G162">
        <v>0</v>
      </c>
      <c r="J162" t="str">
        <f t="shared" si="9"/>
        <v>GERENTE DE PRODUCAO E OPERACOES AQUICOLAS</v>
      </c>
      <c r="K162" t="s">
        <v>281</v>
      </c>
      <c r="L162">
        <v>0</v>
      </c>
      <c r="N162" t="str">
        <f t="shared" si="10"/>
        <v>GERENTE DE PRODUCAO E OPERACOES AQUICOLAS</v>
      </c>
      <c r="O162" t="s">
        <v>281</v>
      </c>
      <c r="P162">
        <v>0</v>
      </c>
      <c r="R162" t="str">
        <f t="shared" si="13"/>
        <v>PROCESSAMENTO, PRESERVACAO E PRODUCAO DE CONSERVAS DE FRUTAS</v>
      </c>
      <c r="S162" t="s">
        <v>3768</v>
      </c>
      <c r="V162">
        <v>0</v>
      </c>
      <c r="W162">
        <v>0</v>
      </c>
      <c r="X162">
        <v>0</v>
      </c>
      <c r="Z162" t="str">
        <f t="shared" si="11"/>
        <v>PROCESSAMENTO, PRESERVACAO E PRODUCAO DE CONSERVAS DE FRUTAS</v>
      </c>
      <c r="AA162" t="s">
        <v>3768</v>
      </c>
      <c r="AB162">
        <v>0</v>
      </c>
      <c r="AD162" t="str">
        <f t="shared" si="12"/>
        <v>PROCESSAMENTO, PRESERVACAO E PRODUCAO DE CONSERVAS DE FRUTAS</v>
      </c>
      <c r="AE162" t="s">
        <v>3768</v>
      </c>
      <c r="AF162">
        <v>0</v>
      </c>
    </row>
    <row r="163" spans="1:32">
      <c r="A163" t="str">
        <f t="shared" si="8"/>
        <v>GERENTE DE PRODUCAO E OPERACOES FLORESTAIS</v>
      </c>
      <c r="B163" t="s">
        <v>282</v>
      </c>
      <c r="C163">
        <v>0</v>
      </c>
      <c r="D163">
        <v>0</v>
      </c>
      <c r="E163">
        <v>0</v>
      </c>
      <c r="F163">
        <v>0</v>
      </c>
      <c r="G163">
        <v>0</v>
      </c>
      <c r="J163" t="str">
        <f t="shared" si="9"/>
        <v>GERENTE DE PRODUCAO E OPERACOES FLORESTAIS</v>
      </c>
      <c r="K163" t="s">
        <v>282</v>
      </c>
      <c r="L163">
        <v>0</v>
      </c>
      <c r="N163" t="str">
        <f t="shared" si="10"/>
        <v>GERENTE DE PRODUCAO E OPERACOES FLORESTAIS</v>
      </c>
      <c r="O163" t="s">
        <v>282</v>
      </c>
      <c r="P163">
        <v>0</v>
      </c>
      <c r="R163" t="str">
        <f t="shared" si="13"/>
        <v>FABRICACAO DE ARTIGOS PARA VIAGEM, BOLSAS E SEMELHANTES DE QUALQUER MATERIAL</v>
      </c>
      <c r="S163" t="s">
        <v>3769</v>
      </c>
      <c r="V163">
        <v>0</v>
      </c>
      <c r="W163">
        <v>0</v>
      </c>
      <c r="X163">
        <v>0</v>
      </c>
      <c r="Z163" t="str">
        <f t="shared" si="11"/>
        <v>FABRICACAO DE ARTIGOS PARA VIAGEM, BOLSAS E SEMELHANTES DE QUALQUER MATERIAL</v>
      </c>
      <c r="AA163" t="s">
        <v>3769</v>
      </c>
      <c r="AB163">
        <v>0</v>
      </c>
      <c r="AD163" t="str">
        <f t="shared" si="12"/>
        <v>FABRICACAO DE ARTIGOS PARA VIAGEM, BOLSAS E SEMELHANTES DE QUALQUER MATERIAL</v>
      </c>
      <c r="AE163" t="s">
        <v>3769</v>
      </c>
      <c r="AF163">
        <v>0</v>
      </c>
    </row>
    <row r="164" spans="1:32">
      <c r="A164" t="str">
        <f t="shared" si="8"/>
        <v>GERENTE DE PRODUCAO E OPERACOES AGROPECUARIAS</v>
      </c>
      <c r="B164" t="s">
        <v>283</v>
      </c>
      <c r="C164">
        <v>0</v>
      </c>
      <c r="D164">
        <v>0</v>
      </c>
      <c r="E164">
        <v>0</v>
      </c>
      <c r="F164">
        <v>0</v>
      </c>
      <c r="G164">
        <v>0</v>
      </c>
      <c r="J164" t="str">
        <f t="shared" si="9"/>
        <v>GERENTE DE PRODUCAO E OPERACOES AGROPECUARIAS</v>
      </c>
      <c r="K164" t="s">
        <v>283</v>
      </c>
      <c r="L164">
        <v>0</v>
      </c>
      <c r="N164" t="str">
        <f t="shared" si="10"/>
        <v>GERENTE DE PRODUCAO E OPERACOES AGROPECUARIAS</v>
      </c>
      <c r="O164" t="s">
        <v>283</v>
      </c>
      <c r="P164">
        <v>0</v>
      </c>
      <c r="R164" t="str">
        <f t="shared" si="13"/>
        <v>PROCESSAMENTO, PRESERVACAO E PRODUCAO DE CONSERVAS DE LEGUMES E OUTROS VEGETAIS</v>
      </c>
      <c r="S164" t="s">
        <v>3770</v>
      </c>
      <c r="V164">
        <v>0</v>
      </c>
      <c r="W164">
        <v>0</v>
      </c>
      <c r="X164">
        <v>0</v>
      </c>
      <c r="Z164" t="str">
        <f t="shared" si="11"/>
        <v>PROCESSAMENTO, PRESERVACAO E PRODUCAO DE CONSERVAS DE LEGUMES E OUTROS VEGETAIS</v>
      </c>
      <c r="AA164" t="s">
        <v>3770</v>
      </c>
      <c r="AB164">
        <v>0</v>
      </c>
      <c r="AD164" t="str">
        <f t="shared" si="12"/>
        <v>PROCESSAMENTO, PRESERVACAO E PRODUCAO DE CONSERVAS DE LEGUMES E OUTROS VEGETAIS</v>
      </c>
      <c r="AE164" t="s">
        <v>3770</v>
      </c>
      <c r="AF164">
        <v>0</v>
      </c>
    </row>
    <row r="165" spans="1:32">
      <c r="A165" t="str">
        <f t="shared" si="8"/>
        <v>GERENTE DE PRODUCAO E OPERACOES PESQUEIRAS</v>
      </c>
      <c r="B165" t="s">
        <v>284</v>
      </c>
      <c r="C165">
        <v>0</v>
      </c>
      <c r="D165">
        <v>0</v>
      </c>
      <c r="E165">
        <v>0</v>
      </c>
      <c r="F165">
        <v>0</v>
      </c>
      <c r="G165">
        <v>0</v>
      </c>
      <c r="J165" t="str">
        <f t="shared" si="9"/>
        <v>GERENTE DE PRODUCAO E OPERACOES PESQUEIRAS</v>
      </c>
      <c r="K165" t="s">
        <v>284</v>
      </c>
      <c r="L165">
        <v>0</v>
      </c>
      <c r="N165" t="str">
        <f t="shared" si="10"/>
        <v>GERENTE DE PRODUCAO E OPERACOES PESQUEIRAS</v>
      </c>
      <c r="O165" t="s">
        <v>284</v>
      </c>
      <c r="P165">
        <v>0</v>
      </c>
      <c r="R165" t="str">
        <f t="shared" si="13"/>
        <v>PRODUCAO DE SUCOS DE FRUTAS E DE LEGUMES</v>
      </c>
      <c r="S165" t="s">
        <v>3771</v>
      </c>
      <c r="V165">
        <v>0</v>
      </c>
      <c r="W165">
        <v>0</v>
      </c>
      <c r="X165">
        <v>0</v>
      </c>
      <c r="Z165" t="str">
        <f t="shared" si="11"/>
        <v>PRODUCAO DE SUCOS DE FRUTAS E DE LEGUMES</v>
      </c>
      <c r="AA165" t="s">
        <v>3771</v>
      </c>
      <c r="AB165">
        <v>0</v>
      </c>
      <c r="AD165" t="str">
        <f t="shared" si="12"/>
        <v>PRODUCAO DE SUCOS DE FRUTAS E DE LEGUMES</v>
      </c>
      <c r="AE165" t="s">
        <v>3771</v>
      </c>
      <c r="AF165">
        <v>0</v>
      </c>
    </row>
    <row r="166" spans="1:32">
      <c r="A166" t="str">
        <f t="shared" si="8"/>
        <v>GERENTE DE PRODUCAO E OPERACOES</v>
      </c>
      <c r="B166" t="s">
        <v>285</v>
      </c>
      <c r="C166">
        <v>0</v>
      </c>
      <c r="D166">
        <v>0</v>
      </c>
      <c r="E166">
        <v>0</v>
      </c>
      <c r="F166">
        <v>0</v>
      </c>
      <c r="G166">
        <v>0</v>
      </c>
      <c r="J166" t="str">
        <f t="shared" si="9"/>
        <v>GERENTE DE PRODUCAO E OPERACOES</v>
      </c>
      <c r="K166" t="s">
        <v>285</v>
      </c>
      <c r="L166">
        <v>0</v>
      </c>
      <c r="N166" t="str">
        <f t="shared" si="10"/>
        <v>GERENTE DE PRODUCAO E OPERACOES</v>
      </c>
      <c r="O166" t="s">
        <v>285</v>
      </c>
      <c r="P166">
        <v>0</v>
      </c>
      <c r="R166" t="str">
        <f t="shared" si="13"/>
        <v>FABRICACAO DE ARTEFATOS DE COURO NAO ESPECIFICADOS ANTERIORMENTE</v>
      </c>
      <c r="S166" t="s">
        <v>3772</v>
      </c>
      <c r="V166">
        <v>0</v>
      </c>
      <c r="W166">
        <v>0</v>
      </c>
      <c r="X166">
        <v>0</v>
      </c>
      <c r="Z166" t="str">
        <f t="shared" si="11"/>
        <v>FABRICACAO DE ARTEFATOS DE COURO NAO ESPECIFICADOS ANTERIORMENTE</v>
      </c>
      <c r="AA166" t="s">
        <v>3772</v>
      </c>
      <c r="AB166">
        <v>0</v>
      </c>
      <c r="AD166" t="str">
        <f t="shared" si="12"/>
        <v>FABRICACAO DE ARTEFATOS DE COURO NAO ESPECIFICADOS ANTERIORMENTE</v>
      </c>
      <c r="AE166" t="s">
        <v>3772</v>
      </c>
      <c r="AF166">
        <v>0</v>
      </c>
    </row>
    <row r="167" spans="1:32">
      <c r="A167" t="str">
        <f t="shared" si="8"/>
        <v>GERENTE DE PRODUCAO E OPERACOES DA CONSTRUCAO CIVIL E OBRAS PUBLICAS</v>
      </c>
      <c r="B167" t="s">
        <v>286</v>
      </c>
      <c r="C167">
        <v>0</v>
      </c>
      <c r="D167">
        <v>0</v>
      </c>
      <c r="E167">
        <v>0</v>
      </c>
      <c r="F167">
        <v>0</v>
      </c>
      <c r="G167">
        <v>0</v>
      </c>
      <c r="J167" t="str">
        <f t="shared" si="9"/>
        <v>GERENTE DE PRODUCAO E OPERACOES DA CONSTRUCAO CIVIL E OBRAS PUBLICAS</v>
      </c>
      <c r="K167" t="s">
        <v>286</v>
      </c>
      <c r="L167">
        <v>0</v>
      </c>
      <c r="N167" t="str">
        <f t="shared" si="10"/>
        <v>GERENTE DE PRODUCAO E OPERACOES DA CONSTRUCAO CIVIL E OBRAS PUBLICAS</v>
      </c>
      <c r="O167" t="s">
        <v>286</v>
      </c>
      <c r="P167">
        <v>0</v>
      </c>
      <c r="R167" t="str">
        <f t="shared" si="13"/>
        <v>PRODUCAO DE OLEOS VEGETAIS EM BRUTO</v>
      </c>
      <c r="S167" t="s">
        <v>3773</v>
      </c>
      <c r="V167">
        <v>0</v>
      </c>
      <c r="W167">
        <v>0</v>
      </c>
      <c r="X167">
        <v>0</v>
      </c>
      <c r="Z167" t="str">
        <f t="shared" si="11"/>
        <v>PRODUCAO DE OLEOS VEGETAIS EM BRUTO</v>
      </c>
      <c r="AA167" t="s">
        <v>3773</v>
      </c>
      <c r="AB167">
        <v>0</v>
      </c>
      <c r="AD167" t="str">
        <f t="shared" si="12"/>
        <v>PRODUCAO DE OLEOS VEGETAIS EM BRUTO</v>
      </c>
      <c r="AE167" t="s">
        <v>3773</v>
      </c>
      <c r="AF167">
        <v>0</v>
      </c>
    </row>
    <row r="168" spans="1:32">
      <c r="A168" t="str">
        <f t="shared" si="8"/>
        <v>COMERCIANTE ATACADISTA</v>
      </c>
      <c r="B168" t="s">
        <v>287</v>
      </c>
      <c r="C168">
        <v>0</v>
      </c>
      <c r="D168">
        <v>0</v>
      </c>
      <c r="E168">
        <v>2</v>
      </c>
      <c r="F168">
        <v>0</v>
      </c>
      <c r="G168">
        <v>2</v>
      </c>
      <c r="J168" t="str">
        <f t="shared" si="9"/>
        <v>COMERCIANTE ATACADISTA</v>
      </c>
      <c r="K168" t="s">
        <v>287</v>
      </c>
      <c r="L168">
        <v>2</v>
      </c>
      <c r="N168" t="str">
        <f t="shared" si="10"/>
        <v>COMERCIANTE ATACADISTA</v>
      </c>
      <c r="O168" t="s">
        <v>287</v>
      </c>
      <c r="P168">
        <v>0</v>
      </c>
      <c r="R168" t="str">
        <f t="shared" si="13"/>
        <v>REFINO DE OLEOS VEGETAIS</v>
      </c>
      <c r="S168" t="s">
        <v>3774</v>
      </c>
      <c r="V168">
        <v>0</v>
      </c>
      <c r="W168">
        <v>0</v>
      </c>
      <c r="X168">
        <v>0</v>
      </c>
      <c r="Z168" t="str">
        <f t="shared" si="11"/>
        <v>REFINO DE OLEOS VEGETAIS</v>
      </c>
      <c r="AA168" t="s">
        <v>3774</v>
      </c>
      <c r="AB168">
        <v>0</v>
      </c>
      <c r="AD168" t="str">
        <f t="shared" si="12"/>
        <v>REFINO DE OLEOS VEGETAIS</v>
      </c>
      <c r="AE168" t="s">
        <v>3774</v>
      </c>
      <c r="AF168">
        <v>0</v>
      </c>
    </row>
    <row r="169" spans="1:32">
      <c r="A169" t="str">
        <f t="shared" si="8"/>
        <v>COMERCIANTE VAREJISTA</v>
      </c>
      <c r="B169" t="s">
        <v>288</v>
      </c>
      <c r="C169">
        <v>0</v>
      </c>
      <c r="D169">
        <v>0</v>
      </c>
      <c r="E169">
        <v>3</v>
      </c>
      <c r="F169">
        <v>1</v>
      </c>
      <c r="G169">
        <v>4</v>
      </c>
      <c r="J169" t="str">
        <f t="shared" si="9"/>
        <v>COMERCIANTE VAREJISTA</v>
      </c>
      <c r="K169" t="s">
        <v>288</v>
      </c>
      <c r="L169">
        <v>3</v>
      </c>
      <c r="N169" t="str">
        <f t="shared" si="10"/>
        <v>COMERCIANTE VAREJISTA</v>
      </c>
      <c r="O169" t="s">
        <v>288</v>
      </c>
      <c r="P169">
        <v>1</v>
      </c>
      <c r="R169" t="str">
        <f t="shared" si="13"/>
        <v>PREPARACAO DE MARGARINA E DE OUTRAS GORDURAS VEGETAIS E DE OLEOS DE ORIGEM ANIMAL NAO COMESTIVEIS</v>
      </c>
      <c r="S169" t="s">
        <v>3775</v>
      </c>
      <c r="V169">
        <v>0</v>
      </c>
      <c r="W169">
        <v>0</v>
      </c>
      <c r="X169">
        <v>0</v>
      </c>
      <c r="Z169" t="str">
        <f t="shared" si="11"/>
        <v>PREPARACAO DE MARGARINA E DE OUTRAS GORDURAS VEGETAIS E DE OLEOS DE ORIGEM ANIMAL NAO COMESTIVEIS</v>
      </c>
      <c r="AA169" t="s">
        <v>3775</v>
      </c>
      <c r="AB169">
        <v>0</v>
      </c>
      <c r="AD169" t="str">
        <f t="shared" si="12"/>
        <v>PREPARACAO DE MARGARINA E DE OUTRAS GORDURAS VEGETAIS E DE OLEOS DE ORIGEM ANIMAL NAO COMESTIVEIS</v>
      </c>
      <c r="AE169" t="s">
        <v>3775</v>
      </c>
      <c r="AF169">
        <v>0</v>
      </c>
    </row>
    <row r="170" spans="1:32">
      <c r="A170" t="str">
        <f t="shared" si="8"/>
        <v>GERENTE DE LOJA E SUPERMERCADO</v>
      </c>
      <c r="B170" t="s">
        <v>289</v>
      </c>
      <c r="C170">
        <v>0</v>
      </c>
      <c r="D170">
        <v>0</v>
      </c>
      <c r="E170">
        <v>0</v>
      </c>
      <c r="F170">
        <v>0</v>
      </c>
      <c r="G170">
        <v>0</v>
      </c>
      <c r="J170" t="str">
        <f t="shared" si="9"/>
        <v>GERENTE DE LOJA E SUPERMERCADO</v>
      </c>
      <c r="K170" t="s">
        <v>289</v>
      </c>
      <c r="L170">
        <v>0</v>
      </c>
      <c r="N170" t="str">
        <f t="shared" si="10"/>
        <v>GERENTE DE LOJA E SUPERMERCADO</v>
      </c>
      <c r="O170" t="s">
        <v>289</v>
      </c>
      <c r="P170">
        <v>0</v>
      </c>
      <c r="R170" t="str">
        <f t="shared" si="13"/>
        <v>FABRICACAO DE CALCADOS DE MATERIAL SINTETICO</v>
      </c>
      <c r="S170" t="s">
        <v>3776</v>
      </c>
      <c r="V170">
        <v>0</v>
      </c>
      <c r="W170">
        <v>0</v>
      </c>
      <c r="X170">
        <v>0</v>
      </c>
      <c r="Z170" t="str">
        <f t="shared" si="11"/>
        <v>FABRICACAO DE CALCADOS DE MATERIAL SINTETICO</v>
      </c>
      <c r="AA170" t="s">
        <v>3776</v>
      </c>
      <c r="AB170">
        <v>0</v>
      </c>
      <c r="AD170" t="str">
        <f t="shared" si="12"/>
        <v>FABRICACAO DE CALCADOS DE MATERIAL SINTETICO</v>
      </c>
      <c r="AE170" t="s">
        <v>3776</v>
      </c>
      <c r="AF170">
        <v>0</v>
      </c>
    </row>
    <row r="171" spans="1:32">
      <c r="A171" t="str">
        <f t="shared" ref="A171:A234" si="14">MID(B171,8,100)</f>
        <v>GERENTE DE OPERACOES DE SERVICOS DE ASSISTENCIA TECNICA</v>
      </c>
      <c r="B171" t="s">
        <v>290</v>
      </c>
      <c r="C171">
        <v>0</v>
      </c>
      <c r="D171">
        <v>0</v>
      </c>
      <c r="E171">
        <v>0</v>
      </c>
      <c r="F171">
        <v>0</v>
      </c>
      <c r="G171">
        <v>0</v>
      </c>
      <c r="J171" t="str">
        <f t="shared" ref="J171:J234" si="15">MID(K171,8,100)</f>
        <v>GERENTE DE OPERACOES DE SERVICOS DE ASSISTENCIA TECNICA</v>
      </c>
      <c r="K171" t="s">
        <v>290</v>
      </c>
      <c r="L171">
        <v>0</v>
      </c>
      <c r="N171" t="str">
        <f t="shared" ref="N171:N234" si="16">MID(O171,8,100)</f>
        <v>GERENTE DE OPERACOES DE SERVICOS DE ASSISTENCIA TECNICA</v>
      </c>
      <c r="O171" t="s">
        <v>290</v>
      </c>
      <c r="P171">
        <v>0</v>
      </c>
      <c r="R171" t="str">
        <f t="shared" si="13"/>
        <v>FABRICACAO DE CALCADOS DE MATERIAIS NAO ESPECIFICADOS ANTERIORMENTE</v>
      </c>
      <c r="S171" t="s">
        <v>3777</v>
      </c>
      <c r="V171">
        <v>0</v>
      </c>
      <c r="W171">
        <v>0</v>
      </c>
      <c r="X171">
        <v>0</v>
      </c>
      <c r="Z171" t="str">
        <f t="shared" ref="Z171:Z234" si="17">MID(AA171,12,100)</f>
        <v>FABRICACAO DE CALCADOS DE MATERIAIS NAO ESPECIFICADOS ANTERIORMENTE</v>
      </c>
      <c r="AA171" t="s">
        <v>3777</v>
      </c>
      <c r="AB171">
        <v>0</v>
      </c>
      <c r="AD171" t="str">
        <f t="shared" ref="AD171:AD234" si="18">MID(AE171,12,100)</f>
        <v>FABRICACAO DE CALCADOS DE MATERIAIS NAO ESPECIFICADOS ANTERIORMENTE</v>
      </c>
      <c r="AE171" t="s">
        <v>3777</v>
      </c>
      <c r="AF171">
        <v>0</v>
      </c>
    </row>
    <row r="172" spans="1:32">
      <c r="A172" t="str">
        <f t="shared" si="14"/>
        <v>GERENTE DE HOTEL</v>
      </c>
      <c r="B172" t="s">
        <v>291</v>
      </c>
      <c r="C172">
        <v>0</v>
      </c>
      <c r="D172">
        <v>0</v>
      </c>
      <c r="E172">
        <v>0</v>
      </c>
      <c r="F172">
        <v>0</v>
      </c>
      <c r="G172">
        <v>0</v>
      </c>
      <c r="J172" t="str">
        <f t="shared" si="15"/>
        <v>GERENTE DE HOTEL</v>
      </c>
      <c r="K172" t="s">
        <v>291</v>
      </c>
      <c r="L172">
        <v>0</v>
      </c>
      <c r="N172" t="str">
        <f t="shared" si="16"/>
        <v>GERENTE DE HOTEL</v>
      </c>
      <c r="O172" t="s">
        <v>291</v>
      </c>
      <c r="P172">
        <v>0</v>
      </c>
      <c r="R172" t="str">
        <f t="shared" ref="R172:R235" si="19">MID(S172,12,100)</f>
        <v>FABRICACAO DE PARTES PARA CALCADOS, DE QUALQUER MATERIAL</v>
      </c>
      <c r="S172" t="s">
        <v>3778</v>
      </c>
      <c r="V172">
        <v>0</v>
      </c>
      <c r="W172">
        <v>0</v>
      </c>
      <c r="X172">
        <v>0</v>
      </c>
      <c r="Z172" t="str">
        <f t="shared" si="17"/>
        <v>FABRICACAO DE PARTES PARA CALCADOS, DE QUALQUER MATERIAL</v>
      </c>
      <c r="AA172" t="s">
        <v>3778</v>
      </c>
      <c r="AB172">
        <v>0</v>
      </c>
      <c r="AD172" t="str">
        <f t="shared" si="18"/>
        <v>FABRICACAO DE PARTES PARA CALCADOS, DE QUALQUER MATERIAL</v>
      </c>
      <c r="AE172" t="s">
        <v>3778</v>
      </c>
      <c r="AF172">
        <v>0</v>
      </c>
    </row>
    <row r="173" spans="1:32">
      <c r="A173" t="str">
        <f t="shared" si="14"/>
        <v>GERENTE DE RESTAURANTE</v>
      </c>
      <c r="B173" t="s">
        <v>292</v>
      </c>
      <c r="C173">
        <v>0</v>
      </c>
      <c r="D173">
        <v>0</v>
      </c>
      <c r="E173">
        <v>0</v>
      </c>
      <c r="F173">
        <v>0</v>
      </c>
      <c r="G173">
        <v>0</v>
      </c>
      <c r="J173" t="str">
        <f t="shared" si="15"/>
        <v>GERENTE DE RESTAURANTE</v>
      </c>
      <c r="K173" t="s">
        <v>292</v>
      </c>
      <c r="L173">
        <v>0</v>
      </c>
      <c r="N173" t="str">
        <f t="shared" si="16"/>
        <v>GERENTE DE RESTAURANTE</v>
      </c>
      <c r="O173" t="s">
        <v>292</v>
      </c>
      <c r="P173">
        <v>0</v>
      </c>
      <c r="R173" t="str">
        <f t="shared" si="19"/>
        <v>PREPARACAO DO LEITE</v>
      </c>
      <c r="S173" t="s">
        <v>3779</v>
      </c>
      <c r="V173">
        <v>0</v>
      </c>
      <c r="W173">
        <v>0</v>
      </c>
      <c r="X173">
        <v>0</v>
      </c>
      <c r="Z173" t="str">
        <f t="shared" si="17"/>
        <v>PREPARACAO DO LEITE</v>
      </c>
      <c r="AA173" t="s">
        <v>3779</v>
      </c>
      <c r="AB173">
        <v>0</v>
      </c>
      <c r="AD173" t="str">
        <f t="shared" si="18"/>
        <v>PREPARACAO DO LEITE</v>
      </c>
      <c r="AE173" t="s">
        <v>3779</v>
      </c>
      <c r="AF173">
        <v>0</v>
      </c>
    </row>
    <row r="174" spans="1:32">
      <c r="A174" t="str">
        <f t="shared" si="14"/>
        <v>GERENTE DE BAR</v>
      </c>
      <c r="B174" t="s">
        <v>293</v>
      </c>
      <c r="C174">
        <v>0</v>
      </c>
      <c r="D174">
        <v>0</v>
      </c>
      <c r="E174">
        <v>0</v>
      </c>
      <c r="F174">
        <v>0</v>
      </c>
      <c r="G174">
        <v>0</v>
      </c>
      <c r="J174" t="str">
        <f t="shared" si="15"/>
        <v>GERENTE DE BAR</v>
      </c>
      <c r="K174" t="s">
        <v>293</v>
      </c>
      <c r="L174">
        <v>0</v>
      </c>
      <c r="N174" t="str">
        <f t="shared" si="16"/>
        <v>GERENTE DE BAR</v>
      </c>
      <c r="O174" t="s">
        <v>293</v>
      </c>
      <c r="P174">
        <v>0</v>
      </c>
      <c r="R174" t="str">
        <f t="shared" si="19"/>
        <v>FABRICACAO DE PRODUTOS DO LATICINIO</v>
      </c>
      <c r="S174" t="s">
        <v>3780</v>
      </c>
      <c r="V174">
        <v>0</v>
      </c>
      <c r="W174">
        <v>0</v>
      </c>
      <c r="X174">
        <v>0</v>
      </c>
      <c r="Z174" t="str">
        <f t="shared" si="17"/>
        <v>FABRICACAO DE PRODUTOS DO LATICINIO</v>
      </c>
      <c r="AA174" t="s">
        <v>3780</v>
      </c>
      <c r="AB174">
        <v>0</v>
      </c>
      <c r="AD174" t="str">
        <f t="shared" si="18"/>
        <v>FABRICACAO DE PRODUTOS DO LATICINIO</v>
      </c>
      <c r="AE174" t="s">
        <v>3780</v>
      </c>
      <c r="AF174">
        <v>0</v>
      </c>
    </row>
    <row r="175" spans="1:32">
      <c r="A175" t="str">
        <f t="shared" si="14"/>
        <v>GERENTE DE PENSAO</v>
      </c>
      <c r="B175" t="s">
        <v>294</v>
      </c>
      <c r="C175">
        <v>0</v>
      </c>
      <c r="D175">
        <v>0</v>
      </c>
      <c r="E175">
        <v>0</v>
      </c>
      <c r="F175">
        <v>0</v>
      </c>
      <c r="G175">
        <v>0</v>
      </c>
      <c r="J175" t="str">
        <f t="shared" si="15"/>
        <v>GERENTE DE PENSAO</v>
      </c>
      <c r="K175" t="s">
        <v>294</v>
      </c>
      <c r="L175">
        <v>0</v>
      </c>
      <c r="N175" t="str">
        <f t="shared" si="16"/>
        <v>GERENTE DE PENSAO</v>
      </c>
      <c r="O175" t="s">
        <v>294</v>
      </c>
      <c r="P175">
        <v>0</v>
      </c>
      <c r="R175" t="str">
        <f t="shared" si="19"/>
        <v>FABRICACAO DE SORVETES</v>
      </c>
      <c r="S175" t="s">
        <v>3781</v>
      </c>
      <c r="V175">
        <v>0</v>
      </c>
      <c r="W175">
        <v>0</v>
      </c>
      <c r="X175">
        <v>0</v>
      </c>
      <c r="Z175" t="str">
        <f t="shared" si="17"/>
        <v>FABRICACAO DE SORVETES</v>
      </c>
      <c r="AA175" t="s">
        <v>3781</v>
      </c>
      <c r="AB175">
        <v>0</v>
      </c>
      <c r="AD175" t="str">
        <f t="shared" si="18"/>
        <v>FABRICACAO DE SORVETES</v>
      </c>
      <c r="AE175" t="s">
        <v>3781</v>
      </c>
      <c r="AF175">
        <v>0</v>
      </c>
    </row>
    <row r="176" spans="1:32">
      <c r="A176" t="str">
        <f t="shared" si="14"/>
        <v>GERENTE DE TURISMO</v>
      </c>
      <c r="B176" t="s">
        <v>295</v>
      </c>
      <c r="C176">
        <v>0</v>
      </c>
      <c r="D176">
        <v>0</v>
      </c>
      <c r="E176">
        <v>0</v>
      </c>
      <c r="F176">
        <v>0</v>
      </c>
      <c r="G176">
        <v>0</v>
      </c>
      <c r="J176" t="str">
        <f t="shared" si="15"/>
        <v>GERENTE DE TURISMO</v>
      </c>
      <c r="K176" t="s">
        <v>295</v>
      </c>
      <c r="L176">
        <v>0</v>
      </c>
      <c r="N176" t="str">
        <f t="shared" si="16"/>
        <v>GERENTE DE TURISMO</v>
      </c>
      <c r="O176" t="s">
        <v>295</v>
      </c>
      <c r="P176">
        <v>0</v>
      </c>
      <c r="R176" t="str">
        <f t="shared" si="19"/>
        <v>BENEFICIAMENTO DE ARROZ E FABRICACAO DE PRODUTOS DO ARROZ</v>
      </c>
      <c r="S176" t="s">
        <v>3782</v>
      </c>
      <c r="V176">
        <v>0</v>
      </c>
      <c r="W176">
        <v>0</v>
      </c>
      <c r="X176">
        <v>0</v>
      </c>
      <c r="Z176" t="str">
        <f t="shared" si="17"/>
        <v>BENEFICIAMENTO DE ARROZ E FABRICACAO DE PRODUTOS DO ARROZ</v>
      </c>
      <c r="AA176" t="s">
        <v>3782</v>
      </c>
      <c r="AB176">
        <v>0</v>
      </c>
      <c r="AD176" t="str">
        <f t="shared" si="18"/>
        <v>BENEFICIAMENTO DE ARROZ E FABRICACAO DE PRODUTOS DO ARROZ</v>
      </c>
      <c r="AE176" t="s">
        <v>3782</v>
      </c>
      <c r="AF176">
        <v>0</v>
      </c>
    </row>
    <row r="177" spans="1:32">
      <c r="A177" t="str">
        <f t="shared" si="14"/>
        <v>GERENTE DE OPERACOES DE TRANSPORTES</v>
      </c>
      <c r="B177" t="s">
        <v>296</v>
      </c>
      <c r="C177">
        <v>0</v>
      </c>
      <c r="D177">
        <v>0</v>
      </c>
      <c r="E177">
        <v>0</v>
      </c>
      <c r="F177">
        <v>0</v>
      </c>
      <c r="G177">
        <v>0</v>
      </c>
      <c r="J177" t="str">
        <f t="shared" si="15"/>
        <v>GERENTE DE OPERACOES DE TRANSPORTES</v>
      </c>
      <c r="K177" t="s">
        <v>296</v>
      </c>
      <c r="L177">
        <v>0</v>
      </c>
      <c r="N177" t="str">
        <f t="shared" si="16"/>
        <v>GERENTE DE OPERACOES DE TRANSPORTES</v>
      </c>
      <c r="O177" t="s">
        <v>296</v>
      </c>
      <c r="P177">
        <v>0</v>
      </c>
      <c r="R177" t="str">
        <f t="shared" si="19"/>
        <v>MOAGEM DE TRIGO E FABRICACAO DE DERIVADOS</v>
      </c>
      <c r="S177" t="s">
        <v>3783</v>
      </c>
      <c r="V177">
        <v>0</v>
      </c>
      <c r="W177">
        <v>0</v>
      </c>
      <c r="X177">
        <v>0</v>
      </c>
      <c r="Z177" t="str">
        <f t="shared" si="17"/>
        <v>MOAGEM DE TRIGO E FABRICACAO DE DERIVADOS</v>
      </c>
      <c r="AA177" t="s">
        <v>3783</v>
      </c>
      <c r="AB177">
        <v>0</v>
      </c>
      <c r="AD177" t="str">
        <f t="shared" si="18"/>
        <v>MOAGEM DE TRIGO E FABRICACAO DE DERIVADOS</v>
      </c>
      <c r="AE177" t="s">
        <v>3783</v>
      </c>
      <c r="AF177">
        <v>0</v>
      </c>
    </row>
    <row r="178" spans="1:32">
      <c r="A178" t="str">
        <f t="shared" si="14"/>
        <v>GERENTE DE OPERACOES DE CORREIOS E TELECOMUNICACOES</v>
      </c>
      <c r="B178" t="s">
        <v>297</v>
      </c>
      <c r="C178">
        <v>0</v>
      </c>
      <c r="D178">
        <v>0</v>
      </c>
      <c r="E178">
        <v>0</v>
      </c>
      <c r="F178">
        <v>0</v>
      </c>
      <c r="G178">
        <v>0</v>
      </c>
      <c r="J178" t="str">
        <f t="shared" si="15"/>
        <v>GERENTE DE OPERACOES DE CORREIOS E TELECOMUNICACOES</v>
      </c>
      <c r="K178" t="s">
        <v>297</v>
      </c>
      <c r="L178">
        <v>0</v>
      </c>
      <c r="N178" t="str">
        <f t="shared" si="16"/>
        <v>GERENTE DE OPERACOES DE CORREIOS E TELECOMUNICACOES</v>
      </c>
      <c r="O178" t="s">
        <v>297</v>
      </c>
      <c r="P178">
        <v>0</v>
      </c>
      <c r="R178" t="str">
        <f t="shared" si="19"/>
        <v>FABRICACAO DE FARINHA DE MANDIOCA E DERIVADOS</v>
      </c>
      <c r="S178" t="s">
        <v>3784</v>
      </c>
      <c r="V178">
        <v>0</v>
      </c>
      <c r="W178">
        <v>0</v>
      </c>
      <c r="X178">
        <v>0</v>
      </c>
      <c r="Z178" t="str">
        <f t="shared" si="17"/>
        <v>FABRICACAO DE FARINHA DE MANDIOCA E DERIVADOS</v>
      </c>
      <c r="AA178" t="s">
        <v>3784</v>
      </c>
      <c r="AB178">
        <v>0</v>
      </c>
      <c r="AD178" t="str">
        <f t="shared" si="18"/>
        <v>FABRICACAO DE FARINHA DE MANDIOCA E DERIVADOS</v>
      </c>
      <c r="AE178" t="s">
        <v>3784</v>
      </c>
      <c r="AF178">
        <v>0</v>
      </c>
    </row>
    <row r="179" spans="1:32">
      <c r="A179" t="str">
        <f t="shared" si="14"/>
        <v>GERENTE DE LOGISTICA (ARMAZENAGEM E DISTRIBUICAO)</v>
      </c>
      <c r="B179" t="s">
        <v>298</v>
      </c>
      <c r="C179">
        <v>0</v>
      </c>
      <c r="D179">
        <v>0</v>
      </c>
      <c r="E179">
        <v>0</v>
      </c>
      <c r="F179">
        <v>0</v>
      </c>
      <c r="G179">
        <v>0</v>
      </c>
      <c r="J179" t="str">
        <f t="shared" si="15"/>
        <v>GERENTE DE LOGISTICA (ARMAZENAGEM E DISTRIBUICAO)</v>
      </c>
      <c r="K179" t="s">
        <v>298</v>
      </c>
      <c r="L179">
        <v>0</v>
      </c>
      <c r="N179" t="str">
        <f t="shared" si="16"/>
        <v>GERENTE DE LOGISTICA (ARMAZENAGEM E DISTRIBUICAO)</v>
      </c>
      <c r="O179" t="s">
        <v>298</v>
      </c>
      <c r="P179">
        <v>0</v>
      </c>
      <c r="R179" t="str">
        <f t="shared" si="19"/>
        <v>FABRICACAO DE FARINHA DE MILHO E DERIVADOS</v>
      </c>
      <c r="S179" t="s">
        <v>3785</v>
      </c>
      <c r="V179">
        <v>0</v>
      </c>
      <c r="W179">
        <v>0</v>
      </c>
      <c r="X179">
        <v>0</v>
      </c>
      <c r="Z179" t="str">
        <f t="shared" si="17"/>
        <v>FABRICACAO DE FARINHA DE MILHO E DERIVADOS</v>
      </c>
      <c r="AA179" t="s">
        <v>3785</v>
      </c>
      <c r="AB179">
        <v>0</v>
      </c>
      <c r="AD179" t="str">
        <f t="shared" si="18"/>
        <v>FABRICACAO DE FARINHA DE MILHO E DERIVADOS</v>
      </c>
      <c r="AE179" t="s">
        <v>3785</v>
      </c>
      <c r="AF179">
        <v>0</v>
      </c>
    </row>
    <row r="180" spans="1:32">
      <c r="A180" t="str">
        <f t="shared" si="14"/>
        <v>GERENTE DE PRODUTOS BANCARIOS</v>
      </c>
      <c r="B180" t="s">
        <v>299</v>
      </c>
      <c r="C180">
        <v>0</v>
      </c>
      <c r="D180">
        <v>0</v>
      </c>
      <c r="E180">
        <v>0</v>
      </c>
      <c r="F180">
        <v>0</v>
      </c>
      <c r="G180">
        <v>0</v>
      </c>
      <c r="J180" t="str">
        <f t="shared" si="15"/>
        <v>GERENTE DE PRODUTOS BANCARIOS</v>
      </c>
      <c r="K180" t="s">
        <v>299</v>
      </c>
      <c r="L180">
        <v>0</v>
      </c>
      <c r="N180" t="str">
        <f t="shared" si="16"/>
        <v>GERENTE DE PRODUTOS BANCARIOS</v>
      </c>
      <c r="O180" t="s">
        <v>299</v>
      </c>
      <c r="P180">
        <v>0</v>
      </c>
      <c r="R180" t="str">
        <f t="shared" si="19"/>
        <v>FABRICACAO DE AMIDOS E FECULAS DE VEGETAIS E FABRICACAO DE OLEOS DE MILHO</v>
      </c>
      <c r="S180" t="s">
        <v>3786</v>
      </c>
      <c r="V180">
        <v>0</v>
      </c>
      <c r="W180">
        <v>0</v>
      </c>
      <c r="X180">
        <v>0</v>
      </c>
      <c r="Z180" t="str">
        <f t="shared" si="17"/>
        <v>FABRICACAO DE AMIDOS E FECULAS DE VEGETAIS E FABRICACAO DE OLEOS DE MILHO</v>
      </c>
      <c r="AA180" t="s">
        <v>3786</v>
      </c>
      <c r="AB180">
        <v>0</v>
      </c>
      <c r="AD180" t="str">
        <f t="shared" si="18"/>
        <v>FABRICACAO DE AMIDOS E FECULAS DE VEGETAIS E FABRICACAO DE OLEOS DE MILHO</v>
      </c>
      <c r="AE180" t="s">
        <v>3786</v>
      </c>
      <c r="AF180">
        <v>0</v>
      </c>
    </row>
    <row r="181" spans="1:32">
      <c r="A181" t="str">
        <f t="shared" si="14"/>
        <v>GERENTE DE AGENCIA</v>
      </c>
      <c r="B181" t="s">
        <v>300</v>
      </c>
      <c r="C181">
        <v>0</v>
      </c>
      <c r="D181">
        <v>0</v>
      </c>
      <c r="E181">
        <v>0</v>
      </c>
      <c r="F181">
        <v>0</v>
      </c>
      <c r="G181">
        <v>0</v>
      </c>
      <c r="J181" t="str">
        <f t="shared" si="15"/>
        <v>GERENTE DE AGENCIA</v>
      </c>
      <c r="K181" t="s">
        <v>300</v>
      </c>
      <c r="L181">
        <v>0</v>
      </c>
      <c r="N181" t="str">
        <f t="shared" si="16"/>
        <v>GERENTE DE AGENCIA</v>
      </c>
      <c r="O181" t="s">
        <v>300</v>
      </c>
      <c r="P181">
        <v>0</v>
      </c>
      <c r="R181" t="str">
        <f t="shared" si="19"/>
        <v>FABRICACAO DE RACOES BALANCEADAS PARA ANIMAIS</v>
      </c>
      <c r="S181" t="s">
        <v>3787</v>
      </c>
      <c r="V181">
        <v>0</v>
      </c>
      <c r="W181">
        <v>0</v>
      </c>
      <c r="X181">
        <v>0</v>
      </c>
      <c r="Z181" t="str">
        <f t="shared" si="17"/>
        <v>FABRICACAO DE RACOES BALANCEADAS PARA ANIMAIS</v>
      </c>
      <c r="AA181" t="s">
        <v>3787</v>
      </c>
      <c r="AB181">
        <v>0</v>
      </c>
      <c r="AD181" t="str">
        <f t="shared" si="18"/>
        <v>FABRICACAO DE RACOES BALANCEADAS PARA ANIMAIS</v>
      </c>
      <c r="AE181" t="s">
        <v>3787</v>
      </c>
      <c r="AF181">
        <v>0</v>
      </c>
    </row>
    <row r="182" spans="1:32">
      <c r="A182" t="str">
        <f t="shared" si="14"/>
        <v>GERENTE DE CAMBIO E COMERCIO EXTERIOR</v>
      </c>
      <c r="B182" t="s">
        <v>301</v>
      </c>
      <c r="C182">
        <v>0</v>
      </c>
      <c r="D182">
        <v>0</v>
      </c>
      <c r="E182">
        <v>0</v>
      </c>
      <c r="F182">
        <v>0</v>
      </c>
      <c r="G182">
        <v>0</v>
      </c>
      <c r="J182" t="str">
        <f t="shared" si="15"/>
        <v>GERENTE DE CAMBIO E COMERCIO EXTERIOR</v>
      </c>
      <c r="K182" t="s">
        <v>301</v>
      </c>
      <c r="L182">
        <v>0</v>
      </c>
      <c r="N182" t="str">
        <f t="shared" si="16"/>
        <v>GERENTE DE CAMBIO E COMERCIO EXTERIOR</v>
      </c>
      <c r="O182" t="s">
        <v>301</v>
      </c>
      <c r="P182">
        <v>0</v>
      </c>
      <c r="R182" t="str">
        <f t="shared" si="19"/>
        <v>BENEFICIAMENTO, MOAGEM  E PREPARACAO DE OUTROS PRODUTOS DE ORIGEM VEGETAL</v>
      </c>
      <c r="S182" t="s">
        <v>3788</v>
      </c>
      <c r="V182">
        <v>0</v>
      </c>
      <c r="W182">
        <v>0</v>
      </c>
      <c r="X182">
        <v>0</v>
      </c>
      <c r="Z182" t="str">
        <f t="shared" si="17"/>
        <v>BENEFICIAMENTO, MOAGEM  E PREPARACAO DE OUTROS PRODUTOS DE ORIGEM VEGETAL</v>
      </c>
      <c r="AA182" t="s">
        <v>3788</v>
      </c>
      <c r="AB182">
        <v>0</v>
      </c>
      <c r="AD182" t="str">
        <f t="shared" si="18"/>
        <v>BENEFICIAMENTO, MOAGEM  E PREPARACAO DE OUTROS PRODUTOS DE ORIGEM VEGETAL</v>
      </c>
      <c r="AE182" t="s">
        <v>3788</v>
      </c>
      <c r="AF182">
        <v>0</v>
      </c>
    </row>
    <row r="183" spans="1:32">
      <c r="A183" t="str">
        <f t="shared" si="14"/>
        <v>GERENTE DE CREDITO E COBRANCA</v>
      </c>
      <c r="B183" t="s">
        <v>302</v>
      </c>
      <c r="C183">
        <v>0</v>
      </c>
      <c r="D183">
        <v>0</v>
      </c>
      <c r="E183">
        <v>0</v>
      </c>
      <c r="F183">
        <v>0</v>
      </c>
      <c r="G183">
        <v>0</v>
      </c>
      <c r="J183" t="str">
        <f t="shared" si="15"/>
        <v>GERENTE DE CREDITO E COBRANCA</v>
      </c>
      <c r="K183" t="s">
        <v>302</v>
      </c>
      <c r="L183">
        <v>0</v>
      </c>
      <c r="N183" t="str">
        <f t="shared" si="16"/>
        <v>GERENTE DE CREDITO E COBRANCA</v>
      </c>
      <c r="O183" t="s">
        <v>302</v>
      </c>
      <c r="P183">
        <v>0</v>
      </c>
      <c r="R183" t="str">
        <f t="shared" si="19"/>
        <v>USINAS DE ACUCAR</v>
      </c>
      <c r="S183" t="s">
        <v>3789</v>
      </c>
      <c r="V183">
        <v>0</v>
      </c>
      <c r="W183">
        <v>0</v>
      </c>
      <c r="X183">
        <v>0</v>
      </c>
      <c r="Z183" t="str">
        <f t="shared" si="17"/>
        <v>USINAS DE ACUCAR</v>
      </c>
      <c r="AA183" t="s">
        <v>3789</v>
      </c>
      <c r="AB183">
        <v>0</v>
      </c>
      <c r="AD183" t="str">
        <f t="shared" si="18"/>
        <v>USINAS DE ACUCAR</v>
      </c>
      <c r="AE183" t="s">
        <v>3789</v>
      </c>
      <c r="AF183">
        <v>0</v>
      </c>
    </row>
    <row r="184" spans="1:32">
      <c r="A184" t="str">
        <f t="shared" si="14"/>
        <v>GERENTE DE CREDITO IMOBILIARIO</v>
      </c>
      <c r="B184" t="s">
        <v>303</v>
      </c>
      <c r="C184">
        <v>0</v>
      </c>
      <c r="D184">
        <v>0</v>
      </c>
      <c r="E184">
        <v>0</v>
      </c>
      <c r="F184">
        <v>0</v>
      </c>
      <c r="G184">
        <v>0</v>
      </c>
      <c r="J184" t="str">
        <f t="shared" si="15"/>
        <v>GERENTE DE CREDITO IMOBILIARIO</v>
      </c>
      <c r="K184" t="s">
        <v>303</v>
      </c>
      <c r="L184">
        <v>0</v>
      </c>
      <c r="N184" t="str">
        <f t="shared" si="16"/>
        <v>GERENTE DE CREDITO IMOBILIARIO</v>
      </c>
      <c r="O184" t="s">
        <v>303</v>
      </c>
      <c r="P184">
        <v>0</v>
      </c>
      <c r="R184" t="str">
        <f t="shared" si="19"/>
        <v>REFINO E MOAGEM DE ACUCAR</v>
      </c>
      <c r="S184" t="s">
        <v>3790</v>
      </c>
      <c r="V184">
        <v>0</v>
      </c>
      <c r="W184">
        <v>0</v>
      </c>
      <c r="X184">
        <v>0</v>
      </c>
      <c r="Z184" t="str">
        <f t="shared" si="17"/>
        <v>REFINO E MOAGEM DE ACUCAR</v>
      </c>
      <c r="AA184" t="s">
        <v>3790</v>
      </c>
      <c r="AB184">
        <v>0</v>
      </c>
      <c r="AD184" t="str">
        <f t="shared" si="18"/>
        <v>REFINO E MOAGEM DE ACUCAR</v>
      </c>
      <c r="AE184" t="s">
        <v>3790</v>
      </c>
      <c r="AF184">
        <v>0</v>
      </c>
    </row>
    <row r="185" spans="1:32">
      <c r="A185" t="str">
        <f t="shared" si="14"/>
        <v>GERENTE DE CREDITO RURAL</v>
      </c>
      <c r="B185" t="s">
        <v>304</v>
      </c>
      <c r="C185">
        <v>0</v>
      </c>
      <c r="D185">
        <v>0</v>
      </c>
      <c r="E185">
        <v>0</v>
      </c>
      <c r="F185">
        <v>0</v>
      </c>
      <c r="G185">
        <v>0</v>
      </c>
      <c r="J185" t="str">
        <f t="shared" si="15"/>
        <v>GERENTE DE CREDITO RURAL</v>
      </c>
      <c r="K185" t="s">
        <v>304</v>
      </c>
      <c r="L185">
        <v>0</v>
      </c>
      <c r="N185" t="str">
        <f t="shared" si="16"/>
        <v>GERENTE DE CREDITO RURAL</v>
      </c>
      <c r="O185" t="s">
        <v>304</v>
      </c>
      <c r="P185">
        <v>0</v>
      </c>
      <c r="R185" t="str">
        <f t="shared" si="19"/>
        <v>TORREFACAO E MOAGEM DE CAFE</v>
      </c>
      <c r="S185" t="s">
        <v>3791</v>
      </c>
      <c r="V185">
        <v>0</v>
      </c>
      <c r="W185">
        <v>0</v>
      </c>
      <c r="X185">
        <v>0</v>
      </c>
      <c r="Z185" t="str">
        <f t="shared" si="17"/>
        <v>TORREFACAO E MOAGEM DE CAFE</v>
      </c>
      <c r="AA185" t="s">
        <v>3791</v>
      </c>
      <c r="AB185">
        <v>0</v>
      </c>
      <c r="AD185" t="str">
        <f t="shared" si="18"/>
        <v>TORREFACAO E MOAGEM DE CAFE</v>
      </c>
      <c r="AE185" t="s">
        <v>3791</v>
      </c>
      <c r="AF185">
        <v>0</v>
      </c>
    </row>
    <row r="186" spans="1:32">
      <c r="A186" t="str">
        <f t="shared" si="14"/>
        <v>GERENTE DE RECUPERACAO DE CREDITO</v>
      </c>
      <c r="B186" t="s">
        <v>305</v>
      </c>
      <c r="C186">
        <v>0</v>
      </c>
      <c r="D186">
        <v>0</v>
      </c>
      <c r="E186">
        <v>0</v>
      </c>
      <c r="F186">
        <v>0</v>
      </c>
      <c r="G186">
        <v>0</v>
      </c>
      <c r="J186" t="str">
        <f t="shared" si="15"/>
        <v>GERENTE DE RECUPERACAO DE CREDITO</v>
      </c>
      <c r="K186" t="s">
        <v>305</v>
      </c>
      <c r="L186">
        <v>0</v>
      </c>
      <c r="N186" t="str">
        <f t="shared" si="16"/>
        <v>GERENTE DE RECUPERACAO DE CREDITO</v>
      </c>
      <c r="O186" t="s">
        <v>305</v>
      </c>
      <c r="P186">
        <v>0</v>
      </c>
      <c r="R186" t="str">
        <f t="shared" si="19"/>
        <v>FABRICACAO DE CAFE SOLUVEL</v>
      </c>
      <c r="S186" t="s">
        <v>3792</v>
      </c>
      <c r="V186">
        <v>0</v>
      </c>
      <c r="W186">
        <v>0</v>
      </c>
      <c r="X186">
        <v>0</v>
      </c>
      <c r="Z186" t="str">
        <f t="shared" si="17"/>
        <v>FABRICACAO DE CAFE SOLUVEL</v>
      </c>
      <c r="AA186" t="s">
        <v>3792</v>
      </c>
      <c r="AB186">
        <v>0</v>
      </c>
      <c r="AD186" t="str">
        <f t="shared" si="18"/>
        <v>FABRICACAO DE CAFE SOLUVEL</v>
      </c>
      <c r="AE186" t="s">
        <v>3792</v>
      </c>
      <c r="AF186">
        <v>0</v>
      </c>
    </row>
    <row r="187" spans="1:32">
      <c r="A187" t="str">
        <f t="shared" si="14"/>
        <v>GERENTE ADMINISTRATIVO</v>
      </c>
      <c r="B187" t="s">
        <v>306</v>
      </c>
      <c r="C187">
        <v>0</v>
      </c>
      <c r="D187">
        <v>0</v>
      </c>
      <c r="E187">
        <v>0</v>
      </c>
      <c r="F187">
        <v>0</v>
      </c>
      <c r="G187">
        <v>0</v>
      </c>
      <c r="J187" t="str">
        <f t="shared" si="15"/>
        <v>GERENTE ADMINISTRATIVO</v>
      </c>
      <c r="K187" t="s">
        <v>306</v>
      </c>
      <c r="L187">
        <v>0</v>
      </c>
      <c r="N187" t="str">
        <f t="shared" si="16"/>
        <v>GERENTE ADMINISTRATIVO</v>
      </c>
      <c r="O187" t="s">
        <v>306</v>
      </c>
      <c r="P187">
        <v>0</v>
      </c>
      <c r="R187" t="str">
        <f t="shared" si="19"/>
        <v>FABRICACAO DE PRODUTOS DE PADARIA, CONFEITARIA E PASTELARIA</v>
      </c>
      <c r="S187" t="s">
        <v>3793</v>
      </c>
      <c r="V187">
        <v>0</v>
      </c>
      <c r="W187">
        <v>0</v>
      </c>
      <c r="X187">
        <v>0</v>
      </c>
      <c r="Z187" t="str">
        <f t="shared" si="17"/>
        <v>FABRICACAO DE PRODUTOS DE PADARIA, CONFEITARIA E PASTELARIA</v>
      </c>
      <c r="AA187" t="s">
        <v>3793</v>
      </c>
      <c r="AB187">
        <v>0</v>
      </c>
      <c r="AD187" t="str">
        <f t="shared" si="18"/>
        <v>FABRICACAO DE PRODUTOS DE PADARIA, CONFEITARIA E PASTELARIA</v>
      </c>
      <c r="AE187" t="s">
        <v>3793</v>
      </c>
      <c r="AF187">
        <v>0</v>
      </c>
    </row>
    <row r="188" spans="1:32">
      <c r="A188" t="str">
        <f t="shared" si="14"/>
        <v>GERENTE DE RISCOS</v>
      </c>
      <c r="B188" t="s">
        <v>307</v>
      </c>
      <c r="C188">
        <v>0</v>
      </c>
      <c r="D188">
        <v>0</v>
      </c>
      <c r="E188">
        <v>0</v>
      </c>
      <c r="F188">
        <v>0</v>
      </c>
      <c r="G188">
        <v>0</v>
      </c>
      <c r="J188" t="str">
        <f t="shared" si="15"/>
        <v>GERENTE DE RISCOS</v>
      </c>
      <c r="K188" t="s">
        <v>307</v>
      </c>
      <c r="L188">
        <v>0</v>
      </c>
      <c r="N188" t="str">
        <f t="shared" si="16"/>
        <v>GERENTE DE RISCOS</v>
      </c>
      <c r="O188" t="s">
        <v>307</v>
      </c>
      <c r="P188">
        <v>0</v>
      </c>
      <c r="R188" t="str">
        <f t="shared" si="19"/>
        <v>FABRICACAO DE BISCOITOS E BOLACHAS</v>
      </c>
      <c r="S188" t="s">
        <v>3794</v>
      </c>
      <c r="V188">
        <v>0</v>
      </c>
      <c r="W188">
        <v>0</v>
      </c>
      <c r="X188">
        <v>0</v>
      </c>
      <c r="Z188" t="str">
        <f t="shared" si="17"/>
        <v>FABRICACAO DE BISCOITOS E BOLACHAS</v>
      </c>
      <c r="AA188" t="s">
        <v>3794</v>
      </c>
      <c r="AB188">
        <v>0</v>
      </c>
      <c r="AD188" t="str">
        <f t="shared" si="18"/>
        <v>FABRICACAO DE BISCOITOS E BOLACHAS</v>
      </c>
      <c r="AE188" t="s">
        <v>3794</v>
      </c>
      <c r="AF188">
        <v>0</v>
      </c>
    </row>
    <row r="189" spans="1:32">
      <c r="A189" t="str">
        <f t="shared" si="14"/>
        <v>GERENTE FINANCEIRO</v>
      </c>
      <c r="B189" t="s">
        <v>308</v>
      </c>
      <c r="C189">
        <v>0</v>
      </c>
      <c r="D189">
        <v>0</v>
      </c>
      <c r="E189">
        <v>0</v>
      </c>
      <c r="F189">
        <v>0</v>
      </c>
      <c r="G189">
        <v>0</v>
      </c>
      <c r="J189" t="str">
        <f t="shared" si="15"/>
        <v>GERENTE FINANCEIRO</v>
      </c>
      <c r="K189" t="s">
        <v>308</v>
      </c>
      <c r="L189">
        <v>0</v>
      </c>
      <c r="N189" t="str">
        <f t="shared" si="16"/>
        <v>GERENTE FINANCEIRO</v>
      </c>
      <c r="O189" t="s">
        <v>308</v>
      </c>
      <c r="P189">
        <v>0</v>
      </c>
      <c r="R189" t="str">
        <f t="shared" si="19"/>
        <v>PRODUCAO DE DERIVADOS DO CACAU E ELABORACAO DE CHOCOLATES, BALAS, GOMAS DE MASCAR</v>
      </c>
      <c r="S189" t="s">
        <v>3795</v>
      </c>
      <c r="V189">
        <v>0</v>
      </c>
      <c r="W189">
        <v>0</v>
      </c>
      <c r="X189">
        <v>0</v>
      </c>
      <c r="Z189" t="str">
        <f t="shared" si="17"/>
        <v>PRODUCAO DE DERIVADOS DO CACAU E ELABORACAO DE CHOCOLATES, BALAS, GOMAS DE MASCAR</v>
      </c>
      <c r="AA189" t="s">
        <v>3795</v>
      </c>
      <c r="AB189">
        <v>0</v>
      </c>
      <c r="AD189" t="str">
        <f t="shared" si="18"/>
        <v>PRODUCAO DE DERIVADOS DO CACAU E ELABORACAO DE CHOCOLATES, BALAS, GOMAS DE MASCAR</v>
      </c>
      <c r="AE189" t="s">
        <v>3795</v>
      </c>
      <c r="AF189">
        <v>0</v>
      </c>
    </row>
    <row r="190" spans="1:32">
      <c r="A190" t="str">
        <f t="shared" si="14"/>
        <v>TECNOLOGO EM GESTAO ADMINISTRATIVO- FINANCEIRA</v>
      </c>
      <c r="B190" t="s">
        <v>309</v>
      </c>
      <c r="C190">
        <v>0</v>
      </c>
      <c r="D190">
        <v>0</v>
      </c>
      <c r="E190">
        <v>0</v>
      </c>
      <c r="F190">
        <v>0</v>
      </c>
      <c r="G190">
        <v>0</v>
      </c>
      <c r="J190" t="str">
        <f t="shared" si="15"/>
        <v>TECNOLOGO EM GESTAO ADMINISTRATIVO- FINANCEIRA</v>
      </c>
      <c r="K190" t="s">
        <v>309</v>
      </c>
      <c r="L190">
        <v>0</v>
      </c>
      <c r="N190" t="str">
        <f t="shared" si="16"/>
        <v>TECNOLOGO EM GESTAO ADMINISTRATIVO- FINANCEIRA</v>
      </c>
      <c r="O190" t="s">
        <v>309</v>
      </c>
      <c r="P190">
        <v>0</v>
      </c>
      <c r="R190" t="str">
        <f t="shared" si="19"/>
        <v>FABRICACAO DE MASSAS ALIMENTICIAS</v>
      </c>
      <c r="S190" t="s">
        <v>3796</v>
      </c>
      <c r="V190">
        <v>0</v>
      </c>
      <c r="W190">
        <v>0</v>
      </c>
      <c r="X190">
        <v>0</v>
      </c>
      <c r="Z190" t="str">
        <f t="shared" si="17"/>
        <v>FABRICACAO DE MASSAS ALIMENTICIAS</v>
      </c>
      <c r="AA190" t="s">
        <v>3796</v>
      </c>
      <c r="AB190">
        <v>0</v>
      </c>
      <c r="AD190" t="str">
        <f t="shared" si="18"/>
        <v>FABRICACAO DE MASSAS ALIMENTICIAS</v>
      </c>
      <c r="AE190" t="s">
        <v>3796</v>
      </c>
      <c r="AF190">
        <v>0</v>
      </c>
    </row>
    <row r="191" spans="1:32">
      <c r="A191" t="str">
        <f t="shared" si="14"/>
        <v>GERENTE DE RECURSOS HUMANOS</v>
      </c>
      <c r="B191" t="s">
        <v>310</v>
      </c>
      <c r="C191">
        <v>0</v>
      </c>
      <c r="D191">
        <v>0</v>
      </c>
      <c r="E191">
        <v>0</v>
      </c>
      <c r="F191">
        <v>0</v>
      </c>
      <c r="G191">
        <v>0</v>
      </c>
      <c r="J191" t="str">
        <f t="shared" si="15"/>
        <v>GERENTE DE RECURSOS HUMANOS</v>
      </c>
      <c r="K191" t="s">
        <v>310</v>
      </c>
      <c r="L191">
        <v>0</v>
      </c>
      <c r="N191" t="str">
        <f t="shared" si="16"/>
        <v>GERENTE DE RECURSOS HUMANOS</v>
      </c>
      <c r="O191" t="s">
        <v>310</v>
      </c>
      <c r="P191">
        <v>0</v>
      </c>
      <c r="R191" t="str">
        <f t="shared" si="19"/>
        <v>PREPARACAO DE ESPECIARIAS, MOLHOS, TEMPEROS E CONDIMENTOS</v>
      </c>
      <c r="S191" t="s">
        <v>3797</v>
      </c>
      <c r="V191">
        <v>0</v>
      </c>
      <c r="W191">
        <v>0</v>
      </c>
      <c r="X191">
        <v>0</v>
      </c>
      <c r="Z191" t="str">
        <f t="shared" si="17"/>
        <v>PREPARACAO DE ESPECIARIAS, MOLHOS, TEMPEROS E CONDIMENTOS</v>
      </c>
      <c r="AA191" t="s">
        <v>3797</v>
      </c>
      <c r="AB191">
        <v>0</v>
      </c>
      <c r="AD191" t="str">
        <f t="shared" si="18"/>
        <v>PREPARACAO DE ESPECIARIAS, MOLHOS, TEMPEROS E CONDIMENTOS</v>
      </c>
      <c r="AE191" t="s">
        <v>3797</v>
      </c>
      <c r="AF191">
        <v>0</v>
      </c>
    </row>
    <row r="192" spans="1:32">
      <c r="A192" t="str">
        <f t="shared" si="14"/>
        <v>GERENTE DE DEPARTAMENTO PESSOAL</v>
      </c>
      <c r="B192" t="s">
        <v>311</v>
      </c>
      <c r="C192">
        <v>0</v>
      </c>
      <c r="D192">
        <v>0</v>
      </c>
      <c r="E192">
        <v>0</v>
      </c>
      <c r="F192">
        <v>0</v>
      </c>
      <c r="G192">
        <v>0</v>
      </c>
      <c r="J192" t="str">
        <f t="shared" si="15"/>
        <v>GERENTE DE DEPARTAMENTO PESSOAL</v>
      </c>
      <c r="K192" t="s">
        <v>311</v>
      </c>
      <c r="L192">
        <v>0</v>
      </c>
      <c r="N192" t="str">
        <f t="shared" si="16"/>
        <v>GERENTE DE DEPARTAMENTO PESSOAL</v>
      </c>
      <c r="O192" t="s">
        <v>311</v>
      </c>
      <c r="P192">
        <v>0</v>
      </c>
      <c r="R192" t="str">
        <f t="shared" si="19"/>
        <v>PREPARACAO DE PRODUTOS  DIETETICOS, ALIMENTOS PARA CRIANCAS E OUTROS ALIMENTOS CONSERVADOS</v>
      </c>
      <c r="S192" t="s">
        <v>3798</v>
      </c>
      <c r="V192">
        <v>0</v>
      </c>
      <c r="W192">
        <v>0</v>
      </c>
      <c r="X192">
        <v>0</v>
      </c>
      <c r="Z192" t="str">
        <f t="shared" si="17"/>
        <v>PREPARACAO DE PRODUTOS  DIETETICOS, ALIMENTOS PARA CRIANCAS E OUTROS ALIMENTOS CONSERVADOS</v>
      </c>
      <c r="AA192" t="s">
        <v>3798</v>
      </c>
      <c r="AB192">
        <v>0</v>
      </c>
      <c r="AD192" t="str">
        <f t="shared" si="18"/>
        <v>PREPARACAO DE PRODUTOS  DIETETICOS, ALIMENTOS PARA CRIANCAS E OUTROS ALIMENTOS CONSERVADOS</v>
      </c>
      <c r="AE192" t="s">
        <v>3798</v>
      </c>
      <c r="AF192">
        <v>0</v>
      </c>
    </row>
    <row r="193" spans="1:32">
      <c r="A193" t="str">
        <f t="shared" si="14"/>
        <v>GERENTE COMERCIAL</v>
      </c>
      <c r="B193" t="s">
        <v>312</v>
      </c>
      <c r="C193">
        <v>0</v>
      </c>
      <c r="D193">
        <v>0</v>
      </c>
      <c r="E193">
        <v>0</v>
      </c>
      <c r="F193">
        <v>0</v>
      </c>
      <c r="G193">
        <v>0</v>
      </c>
      <c r="J193" t="str">
        <f t="shared" si="15"/>
        <v>GERENTE COMERCIAL</v>
      </c>
      <c r="K193" t="s">
        <v>312</v>
      </c>
      <c r="L193">
        <v>0</v>
      </c>
      <c r="N193" t="str">
        <f t="shared" si="16"/>
        <v>GERENTE COMERCIAL</v>
      </c>
      <c r="O193" t="s">
        <v>312</v>
      </c>
      <c r="P193">
        <v>0</v>
      </c>
      <c r="R193" t="str">
        <f t="shared" si="19"/>
        <v>FABRICACAO DE OUTROS PRODUTOS ALIMENTICIOS</v>
      </c>
      <c r="S193" t="s">
        <v>3799</v>
      </c>
      <c r="V193">
        <v>0</v>
      </c>
      <c r="W193">
        <v>0</v>
      </c>
      <c r="X193">
        <v>0</v>
      </c>
      <c r="Z193" t="str">
        <f t="shared" si="17"/>
        <v>FABRICACAO DE OUTROS PRODUTOS ALIMENTICIOS</v>
      </c>
      <c r="AA193" t="s">
        <v>3799</v>
      </c>
      <c r="AB193">
        <v>0</v>
      </c>
      <c r="AD193" t="str">
        <f t="shared" si="18"/>
        <v>FABRICACAO DE OUTROS PRODUTOS ALIMENTICIOS</v>
      </c>
      <c r="AE193" t="s">
        <v>3799</v>
      </c>
      <c r="AF193">
        <v>0</v>
      </c>
    </row>
    <row r="194" spans="1:32">
      <c r="A194" t="str">
        <f t="shared" si="14"/>
        <v>GERENTE DE COMUNICACAO</v>
      </c>
      <c r="B194" t="s">
        <v>313</v>
      </c>
      <c r="C194">
        <v>0</v>
      </c>
      <c r="D194">
        <v>0</v>
      </c>
      <c r="E194">
        <v>0</v>
      </c>
      <c r="F194">
        <v>0</v>
      </c>
      <c r="G194">
        <v>0</v>
      </c>
      <c r="J194" t="str">
        <f t="shared" si="15"/>
        <v>GERENTE DE COMUNICACAO</v>
      </c>
      <c r="K194" t="s">
        <v>313</v>
      </c>
      <c r="L194">
        <v>0</v>
      </c>
      <c r="N194" t="str">
        <f t="shared" si="16"/>
        <v>GERENTE DE COMUNICACAO</v>
      </c>
      <c r="O194" t="s">
        <v>313</v>
      </c>
      <c r="P194">
        <v>0</v>
      </c>
      <c r="R194" t="str">
        <f t="shared" si="19"/>
        <v>FABRICACAO, RETIFICACAO, HOMOGENEIZACAO E MISTURA DE AGUARDENTES E OUTRAS BEBIDAS DESTILADAS</v>
      </c>
      <c r="S194" t="s">
        <v>3800</v>
      </c>
      <c r="V194">
        <v>0</v>
      </c>
      <c r="W194">
        <v>0</v>
      </c>
      <c r="X194">
        <v>0</v>
      </c>
      <c r="Z194" t="str">
        <f t="shared" si="17"/>
        <v>FABRICACAO, RETIFICACAO, HOMOGENEIZACAO E MISTURA DE AGUARDENTES E OUTRAS BEBIDAS DESTILADAS</v>
      </c>
      <c r="AA194" t="s">
        <v>3800</v>
      </c>
      <c r="AB194">
        <v>0</v>
      </c>
      <c r="AD194" t="str">
        <f t="shared" si="18"/>
        <v>FABRICACAO, RETIFICACAO, HOMOGENEIZACAO E MISTURA DE AGUARDENTES E OUTRAS BEBIDAS DESTILADAS</v>
      </c>
      <c r="AE194" t="s">
        <v>3800</v>
      </c>
      <c r="AF194">
        <v>0</v>
      </c>
    </row>
    <row r="195" spans="1:32">
      <c r="A195" t="str">
        <f t="shared" si="14"/>
        <v>GERENTE DE MARKETING</v>
      </c>
      <c r="B195" t="s">
        <v>314</v>
      </c>
      <c r="C195">
        <v>0</v>
      </c>
      <c r="D195">
        <v>0</v>
      </c>
      <c r="E195">
        <v>0</v>
      </c>
      <c r="F195">
        <v>0</v>
      </c>
      <c r="G195">
        <v>0</v>
      </c>
      <c r="J195" t="str">
        <f t="shared" si="15"/>
        <v>GERENTE DE MARKETING</v>
      </c>
      <c r="K195" t="s">
        <v>314</v>
      </c>
      <c r="L195">
        <v>0</v>
      </c>
      <c r="N195" t="str">
        <f t="shared" si="16"/>
        <v>GERENTE DE MARKETING</v>
      </c>
      <c r="O195" t="s">
        <v>314</v>
      </c>
      <c r="P195">
        <v>0</v>
      </c>
      <c r="R195" t="str">
        <f t="shared" si="19"/>
        <v>FABRICACAO DE VINHO</v>
      </c>
      <c r="S195" t="s">
        <v>3801</v>
      </c>
      <c r="V195">
        <v>0</v>
      </c>
      <c r="W195">
        <v>0</v>
      </c>
      <c r="X195">
        <v>0</v>
      </c>
      <c r="Z195" t="str">
        <f t="shared" si="17"/>
        <v>FABRICACAO DE VINHO</v>
      </c>
      <c r="AA195" t="s">
        <v>3801</v>
      </c>
      <c r="AB195">
        <v>0</v>
      </c>
      <c r="AD195" t="str">
        <f t="shared" si="18"/>
        <v>FABRICACAO DE VINHO</v>
      </c>
      <c r="AE195" t="s">
        <v>3801</v>
      </c>
      <c r="AF195">
        <v>0</v>
      </c>
    </row>
    <row r="196" spans="1:32">
      <c r="A196" t="str">
        <f t="shared" si="14"/>
        <v>GERENTE DE VENDAS</v>
      </c>
      <c r="B196" t="s">
        <v>315</v>
      </c>
      <c r="C196">
        <v>0</v>
      </c>
      <c r="D196">
        <v>0</v>
      </c>
      <c r="E196">
        <v>1</v>
      </c>
      <c r="F196">
        <v>0</v>
      </c>
      <c r="G196">
        <v>1</v>
      </c>
      <c r="J196" t="str">
        <f t="shared" si="15"/>
        <v>GERENTE DE VENDAS</v>
      </c>
      <c r="K196" t="s">
        <v>315</v>
      </c>
      <c r="L196">
        <v>1</v>
      </c>
      <c r="N196" t="str">
        <f t="shared" si="16"/>
        <v>GERENTE DE VENDAS</v>
      </c>
      <c r="O196" t="s">
        <v>315</v>
      </c>
      <c r="P196">
        <v>0</v>
      </c>
      <c r="R196" t="str">
        <f t="shared" si="19"/>
        <v>FABRICACAO DE MALTE, CERVEJAS E CHOPES</v>
      </c>
      <c r="S196" t="s">
        <v>3802</v>
      </c>
      <c r="V196">
        <v>0</v>
      </c>
      <c r="W196">
        <v>0</v>
      </c>
      <c r="X196">
        <v>0</v>
      </c>
      <c r="Z196" t="str">
        <f t="shared" si="17"/>
        <v>FABRICACAO DE MALTE, CERVEJAS E CHOPES</v>
      </c>
      <c r="AA196" t="s">
        <v>3802</v>
      </c>
      <c r="AB196">
        <v>0</v>
      </c>
      <c r="AD196" t="str">
        <f t="shared" si="18"/>
        <v>FABRICACAO DE MALTE, CERVEJAS E CHOPES</v>
      </c>
      <c r="AE196" t="s">
        <v>3802</v>
      </c>
      <c r="AF196">
        <v>0</v>
      </c>
    </row>
    <row r="197" spans="1:32">
      <c r="A197" t="str">
        <f t="shared" si="14"/>
        <v>OUVIDOR</v>
      </c>
      <c r="B197" t="s">
        <v>316</v>
      </c>
      <c r="C197">
        <v>0</v>
      </c>
      <c r="D197">
        <v>0</v>
      </c>
      <c r="E197">
        <v>0</v>
      </c>
      <c r="F197">
        <v>0</v>
      </c>
      <c r="G197">
        <v>0</v>
      </c>
      <c r="J197" t="str">
        <f t="shared" si="15"/>
        <v>OUVIDOR</v>
      </c>
      <c r="K197" t="s">
        <v>316</v>
      </c>
      <c r="L197">
        <v>0</v>
      </c>
      <c r="N197" t="str">
        <f t="shared" si="16"/>
        <v>OUVIDOR</v>
      </c>
      <c r="O197" t="s">
        <v>316</v>
      </c>
      <c r="P197">
        <v>0</v>
      </c>
      <c r="R197" t="str">
        <f t="shared" si="19"/>
        <v>ENGARRAFAMENTO E GASEIFICACAO DE AGUAS MINERAIS</v>
      </c>
      <c r="S197" t="s">
        <v>3803</v>
      </c>
      <c r="V197">
        <v>0</v>
      </c>
      <c r="W197">
        <v>0</v>
      </c>
      <c r="X197">
        <v>0</v>
      </c>
      <c r="Z197" t="str">
        <f t="shared" si="17"/>
        <v>ENGARRAFAMENTO E GASEIFICACAO DE AGUAS MINERAIS</v>
      </c>
      <c r="AA197" t="s">
        <v>3803</v>
      </c>
      <c r="AB197">
        <v>0</v>
      </c>
      <c r="AD197" t="str">
        <f t="shared" si="18"/>
        <v>ENGARRAFAMENTO E GASEIFICACAO DE AGUAS MINERAIS</v>
      </c>
      <c r="AE197" t="s">
        <v>3803</v>
      </c>
      <c r="AF197">
        <v>0</v>
      </c>
    </row>
    <row r="198" spans="1:32">
      <c r="A198" t="str">
        <f t="shared" si="14"/>
        <v>GERENTE DE COMPRAS</v>
      </c>
      <c r="B198" t="s">
        <v>317</v>
      </c>
      <c r="C198">
        <v>0</v>
      </c>
      <c r="D198">
        <v>0</v>
      </c>
      <c r="E198">
        <v>0</v>
      </c>
      <c r="F198">
        <v>0</v>
      </c>
      <c r="G198">
        <v>0</v>
      </c>
      <c r="J198" t="str">
        <f t="shared" si="15"/>
        <v>GERENTE DE COMPRAS</v>
      </c>
      <c r="K198" t="s">
        <v>317</v>
      </c>
      <c r="L198">
        <v>0</v>
      </c>
      <c r="N198" t="str">
        <f t="shared" si="16"/>
        <v>GERENTE DE COMPRAS</v>
      </c>
      <c r="O198" t="s">
        <v>317</v>
      </c>
      <c r="P198">
        <v>0</v>
      </c>
      <c r="R198" t="str">
        <f t="shared" si="19"/>
        <v>FABRICACAO DE REFRIGERANTES E REFRESCOS</v>
      </c>
      <c r="S198" t="s">
        <v>3804</v>
      </c>
      <c r="V198">
        <v>0</v>
      </c>
      <c r="W198">
        <v>0</v>
      </c>
      <c r="X198">
        <v>0</v>
      </c>
      <c r="Z198" t="str">
        <f t="shared" si="17"/>
        <v>FABRICACAO DE REFRIGERANTES E REFRESCOS</v>
      </c>
      <c r="AA198" t="s">
        <v>3804</v>
      </c>
      <c r="AB198">
        <v>0</v>
      </c>
      <c r="AD198" t="str">
        <f t="shared" si="18"/>
        <v>FABRICACAO DE REFRIGERANTES E REFRESCOS</v>
      </c>
      <c r="AE198" t="s">
        <v>3804</v>
      </c>
      <c r="AF198">
        <v>0</v>
      </c>
    </row>
    <row r="199" spans="1:32">
      <c r="A199" t="str">
        <f t="shared" si="14"/>
        <v>GERENTE DE SUPRIMENTOS</v>
      </c>
      <c r="B199" t="s">
        <v>318</v>
      </c>
      <c r="C199">
        <v>0</v>
      </c>
      <c r="D199">
        <v>0</v>
      </c>
      <c r="E199">
        <v>0</v>
      </c>
      <c r="F199">
        <v>0</v>
      </c>
      <c r="G199">
        <v>0</v>
      </c>
      <c r="J199" t="str">
        <f t="shared" si="15"/>
        <v>GERENTE DE SUPRIMENTOS</v>
      </c>
      <c r="K199" t="s">
        <v>318</v>
      </c>
      <c r="L199">
        <v>0</v>
      </c>
      <c r="N199" t="str">
        <f t="shared" si="16"/>
        <v>GERENTE DE SUPRIMENTOS</v>
      </c>
      <c r="O199" t="s">
        <v>318</v>
      </c>
      <c r="P199">
        <v>0</v>
      </c>
      <c r="R199" t="str">
        <f t="shared" si="19"/>
        <v>FABRICACAO DE PRODUTOS DO FUMO</v>
      </c>
      <c r="S199" t="s">
        <v>3805</v>
      </c>
      <c r="V199">
        <v>0</v>
      </c>
      <c r="W199">
        <v>0</v>
      </c>
      <c r="X199">
        <v>0</v>
      </c>
      <c r="Z199" t="str">
        <f t="shared" si="17"/>
        <v>FABRICACAO DE PRODUTOS DO FUMO</v>
      </c>
      <c r="AA199" t="s">
        <v>3805</v>
      </c>
      <c r="AB199">
        <v>0</v>
      </c>
      <c r="AD199" t="str">
        <f t="shared" si="18"/>
        <v>FABRICACAO DE PRODUTOS DO FUMO</v>
      </c>
      <c r="AE199" t="s">
        <v>3805</v>
      </c>
      <c r="AF199">
        <v>0</v>
      </c>
    </row>
    <row r="200" spans="1:32">
      <c r="A200" t="str">
        <f t="shared" si="14"/>
        <v>GERENTE DE ALMOXARIFADO</v>
      </c>
      <c r="B200" t="s">
        <v>319</v>
      </c>
      <c r="C200">
        <v>0</v>
      </c>
      <c r="D200">
        <v>0</v>
      </c>
      <c r="E200">
        <v>0</v>
      </c>
      <c r="F200">
        <v>0</v>
      </c>
      <c r="G200">
        <v>0</v>
      </c>
      <c r="J200" t="str">
        <f t="shared" si="15"/>
        <v>GERENTE DE ALMOXARIFADO</v>
      </c>
      <c r="K200" t="s">
        <v>319</v>
      </c>
      <c r="L200">
        <v>0</v>
      </c>
      <c r="N200" t="str">
        <f t="shared" si="16"/>
        <v>GERENTE DE ALMOXARIFADO</v>
      </c>
      <c r="O200" t="s">
        <v>319</v>
      </c>
      <c r="P200">
        <v>0</v>
      </c>
      <c r="R200" t="str">
        <f t="shared" si="19"/>
        <v>FABRICACAO DE MADEIRA LAMINADA E DE CHAPAS DE MADEIRA COMPENSADA, PRENSADA E AGLOMERADA</v>
      </c>
      <c r="S200" t="s">
        <v>3806</v>
      </c>
      <c r="V200">
        <v>0</v>
      </c>
      <c r="W200">
        <v>0</v>
      </c>
      <c r="X200">
        <v>0</v>
      </c>
      <c r="Z200" t="str">
        <f t="shared" si="17"/>
        <v>FABRICACAO DE MADEIRA LAMINADA E DE CHAPAS DE MADEIRA COMPENSADA, PRENSADA E AGLOMERADA</v>
      </c>
      <c r="AA200" t="s">
        <v>3806</v>
      </c>
      <c r="AB200">
        <v>0</v>
      </c>
      <c r="AD200" t="str">
        <f t="shared" si="18"/>
        <v>FABRICACAO DE MADEIRA LAMINADA E DE CHAPAS DE MADEIRA COMPENSADA, PRENSADA E AGLOMERADA</v>
      </c>
      <c r="AE200" t="s">
        <v>3806</v>
      </c>
      <c r="AF200">
        <v>0</v>
      </c>
    </row>
    <row r="201" spans="1:32">
      <c r="A201" t="str">
        <f t="shared" si="14"/>
        <v>GERENTE DE REDE</v>
      </c>
      <c r="B201" t="s">
        <v>320</v>
      </c>
      <c r="C201">
        <v>0</v>
      </c>
      <c r="D201">
        <v>0</v>
      </c>
      <c r="E201">
        <v>0</v>
      </c>
      <c r="F201">
        <v>0</v>
      </c>
      <c r="G201">
        <v>0</v>
      </c>
      <c r="J201" t="str">
        <f t="shared" si="15"/>
        <v>GERENTE DE REDE</v>
      </c>
      <c r="K201" t="s">
        <v>320</v>
      </c>
      <c r="L201">
        <v>0</v>
      </c>
      <c r="N201" t="str">
        <f t="shared" si="16"/>
        <v>GERENTE DE REDE</v>
      </c>
      <c r="O201" t="s">
        <v>320</v>
      </c>
      <c r="P201">
        <v>0</v>
      </c>
      <c r="R201" t="str">
        <f t="shared" si="19"/>
        <v>FABRICACAO DE ESTRUTURAS DE MADEIRA E DE ARTIGOS DE CARPINTARIA PARA CONSTRUCAO</v>
      </c>
      <c r="S201" t="s">
        <v>3807</v>
      </c>
      <c r="V201">
        <v>0</v>
      </c>
      <c r="W201">
        <v>0</v>
      </c>
      <c r="X201">
        <v>0</v>
      </c>
      <c r="Z201" t="str">
        <f t="shared" si="17"/>
        <v>FABRICACAO DE ESTRUTURAS DE MADEIRA E DE ARTIGOS DE CARPINTARIA PARA CONSTRUCAO</v>
      </c>
      <c r="AA201" t="s">
        <v>3807</v>
      </c>
      <c r="AB201">
        <v>0</v>
      </c>
      <c r="AD201" t="str">
        <f t="shared" si="18"/>
        <v>FABRICACAO DE ESTRUTURAS DE MADEIRA E DE ARTIGOS DE CARPINTARIA PARA CONSTRUCAO</v>
      </c>
      <c r="AE201" t="s">
        <v>3807</v>
      </c>
      <c r="AF201">
        <v>0</v>
      </c>
    </row>
    <row r="202" spans="1:32">
      <c r="A202" t="str">
        <f t="shared" si="14"/>
        <v>GERENTE DE DESENVOLVIMENTO DE SISTEMAS</v>
      </c>
      <c r="B202" t="s">
        <v>321</v>
      </c>
      <c r="C202">
        <v>0</v>
      </c>
      <c r="D202">
        <v>0</v>
      </c>
      <c r="E202">
        <v>0</v>
      </c>
      <c r="F202">
        <v>0</v>
      </c>
      <c r="G202">
        <v>0</v>
      </c>
      <c r="J202" t="str">
        <f t="shared" si="15"/>
        <v>GERENTE DE DESENVOLVIMENTO DE SISTEMAS</v>
      </c>
      <c r="K202" t="s">
        <v>321</v>
      </c>
      <c r="L202">
        <v>0</v>
      </c>
      <c r="N202" t="str">
        <f t="shared" si="16"/>
        <v>GERENTE DE DESENVOLVIMENTO DE SISTEMAS</v>
      </c>
      <c r="O202" t="s">
        <v>321</v>
      </c>
      <c r="P202">
        <v>0</v>
      </c>
      <c r="R202" t="str">
        <f t="shared" si="19"/>
        <v>FABRICACAO DE ARTEFATOS DE TANOARIA E DE EMBALAGENS DE MADEIRA</v>
      </c>
      <c r="S202" t="s">
        <v>3808</v>
      </c>
      <c r="V202">
        <v>0</v>
      </c>
      <c r="W202">
        <v>0</v>
      </c>
      <c r="X202">
        <v>0</v>
      </c>
      <c r="Z202" t="str">
        <f t="shared" si="17"/>
        <v>FABRICACAO DE ARTEFATOS DE TANOARIA E DE EMBALAGENS DE MADEIRA</v>
      </c>
      <c r="AA202" t="s">
        <v>3808</v>
      </c>
      <c r="AB202">
        <v>0</v>
      </c>
      <c r="AD202" t="str">
        <f t="shared" si="18"/>
        <v>FABRICACAO DE ARTEFATOS DE TANOARIA E DE EMBALAGENS DE MADEIRA</v>
      </c>
      <c r="AE202" t="s">
        <v>3808</v>
      </c>
      <c r="AF202">
        <v>0</v>
      </c>
    </row>
    <row r="203" spans="1:32">
      <c r="A203" t="str">
        <f t="shared" si="14"/>
        <v>GERENTE DE PRODUCAO DE TECNOLOGIA DA INFORMACAO</v>
      </c>
      <c r="B203" t="s">
        <v>322</v>
      </c>
      <c r="C203">
        <v>0</v>
      </c>
      <c r="D203">
        <v>0</v>
      </c>
      <c r="E203">
        <v>0</v>
      </c>
      <c r="F203">
        <v>0</v>
      </c>
      <c r="G203">
        <v>0</v>
      </c>
      <c r="J203" t="str">
        <f t="shared" si="15"/>
        <v>GERENTE DE PRODUCAO DE TECNOLOGIA DA INFORMACAO</v>
      </c>
      <c r="K203" t="s">
        <v>322</v>
      </c>
      <c r="L203">
        <v>0</v>
      </c>
      <c r="N203" t="str">
        <f t="shared" si="16"/>
        <v>GERENTE DE PRODUCAO DE TECNOLOGIA DA INFORMACAO</v>
      </c>
      <c r="O203" t="s">
        <v>322</v>
      </c>
      <c r="P203">
        <v>0</v>
      </c>
      <c r="R203" t="str">
        <f t="shared" si="19"/>
        <v>FABRICACAO DE ARTEFATOS DE MADEIRA, PALHA, CORTICA, VIME E MATERIAL TRANCADO NAO ESPECIFICADOS ANTER</v>
      </c>
      <c r="S203" t="s">
        <v>3809</v>
      </c>
      <c r="V203">
        <v>0</v>
      </c>
      <c r="W203">
        <v>0</v>
      </c>
      <c r="X203">
        <v>0</v>
      </c>
      <c r="Z203" t="str">
        <f t="shared" si="17"/>
        <v>FABRICACAO DE ARTEFATOS DE MADEIRA, PALHA, CORTICA, VIME E MATERIAL TRANCADO NAO ESPECIFICADOS ANTER</v>
      </c>
      <c r="AA203" t="s">
        <v>3809</v>
      </c>
      <c r="AB203">
        <v>0</v>
      </c>
      <c r="AD203" t="str">
        <f t="shared" si="18"/>
        <v>FABRICACAO DE ARTEFATOS DE MADEIRA, PALHA, CORTICA, VIME E MATERIAL TRANCADO NAO ESPECIFICADOS ANTER</v>
      </c>
      <c r="AE203" t="s">
        <v>3809</v>
      </c>
      <c r="AF203">
        <v>0</v>
      </c>
    </row>
    <row r="204" spans="1:32">
      <c r="A204" t="str">
        <f t="shared" si="14"/>
        <v>GERENTE DE PROJETOS DE TECNOLOGIA DA INFORMACAO</v>
      </c>
      <c r="B204" t="s">
        <v>323</v>
      </c>
      <c r="C204">
        <v>0</v>
      </c>
      <c r="D204">
        <v>0</v>
      </c>
      <c r="E204">
        <v>0</v>
      </c>
      <c r="F204">
        <v>0</v>
      </c>
      <c r="G204">
        <v>0</v>
      </c>
      <c r="J204" t="str">
        <f t="shared" si="15"/>
        <v>GERENTE DE PROJETOS DE TECNOLOGIA DA INFORMACAO</v>
      </c>
      <c r="K204" t="s">
        <v>323</v>
      </c>
      <c r="L204">
        <v>0</v>
      </c>
      <c r="N204" t="str">
        <f t="shared" si="16"/>
        <v>GERENTE DE PROJETOS DE TECNOLOGIA DA INFORMACAO</v>
      </c>
      <c r="O204" t="s">
        <v>323</v>
      </c>
      <c r="P204">
        <v>0</v>
      </c>
      <c r="R204" t="str">
        <f t="shared" si="19"/>
        <v>BENEFICIAMENTO DE ALGODAO</v>
      </c>
      <c r="S204" t="s">
        <v>3810</v>
      </c>
      <c r="V204">
        <v>0</v>
      </c>
      <c r="W204">
        <v>0</v>
      </c>
      <c r="X204">
        <v>0</v>
      </c>
      <c r="Z204" t="str">
        <f t="shared" si="17"/>
        <v>BENEFICIAMENTO DE ALGODAO</v>
      </c>
      <c r="AA204" t="s">
        <v>3810</v>
      </c>
      <c r="AB204">
        <v>0</v>
      </c>
      <c r="AD204" t="str">
        <f t="shared" si="18"/>
        <v>BENEFICIAMENTO DE ALGODAO</v>
      </c>
      <c r="AE204" t="s">
        <v>3810</v>
      </c>
      <c r="AF204">
        <v>0</v>
      </c>
    </row>
    <row r="205" spans="1:32">
      <c r="A205" t="str">
        <f t="shared" si="14"/>
        <v>GERENTE DE SEGURANCA DE TECNOLOGIA DA INFORMACAO</v>
      </c>
      <c r="B205" t="s">
        <v>324</v>
      </c>
      <c r="C205">
        <v>0</v>
      </c>
      <c r="D205">
        <v>0</v>
      </c>
      <c r="E205">
        <v>0</v>
      </c>
      <c r="F205">
        <v>0</v>
      </c>
      <c r="G205">
        <v>0</v>
      </c>
      <c r="J205" t="str">
        <f t="shared" si="15"/>
        <v>GERENTE DE SEGURANCA DE TECNOLOGIA DA INFORMACAO</v>
      </c>
      <c r="K205" t="s">
        <v>324</v>
      </c>
      <c r="L205">
        <v>0</v>
      </c>
      <c r="N205" t="str">
        <f t="shared" si="16"/>
        <v>GERENTE DE SEGURANCA DE TECNOLOGIA DA INFORMACAO</v>
      </c>
      <c r="O205" t="s">
        <v>324</v>
      </c>
      <c r="P205">
        <v>0</v>
      </c>
      <c r="R205" t="str">
        <f t="shared" si="19"/>
        <v>BENEFICIAMENTO DE OUTRAS FIBRAS TEXTEIS NATURAIS</v>
      </c>
      <c r="S205" t="s">
        <v>3811</v>
      </c>
      <c r="V205">
        <v>0</v>
      </c>
      <c r="W205">
        <v>0</v>
      </c>
      <c r="X205">
        <v>0</v>
      </c>
      <c r="Z205" t="str">
        <f t="shared" si="17"/>
        <v>BENEFICIAMENTO DE OUTRAS FIBRAS TEXTEIS NATURAIS</v>
      </c>
      <c r="AA205" t="s">
        <v>3811</v>
      </c>
      <c r="AB205">
        <v>0</v>
      </c>
      <c r="AD205" t="str">
        <f t="shared" si="18"/>
        <v>BENEFICIAMENTO DE OUTRAS FIBRAS TEXTEIS NATURAIS</v>
      </c>
      <c r="AE205" t="s">
        <v>3811</v>
      </c>
      <c r="AF205">
        <v>0</v>
      </c>
    </row>
    <row r="206" spans="1:32">
      <c r="A206" t="str">
        <f t="shared" si="14"/>
        <v>GERENTE DE SUPORTE TECNICO DE TECNOLOGIA DA INFORMACAO</v>
      </c>
      <c r="B206" t="s">
        <v>325</v>
      </c>
      <c r="C206">
        <v>0</v>
      </c>
      <c r="D206">
        <v>0</v>
      </c>
      <c r="E206">
        <v>0</v>
      </c>
      <c r="F206">
        <v>0</v>
      </c>
      <c r="G206">
        <v>0</v>
      </c>
      <c r="J206" t="str">
        <f t="shared" si="15"/>
        <v>GERENTE DE SUPORTE TECNICO DE TECNOLOGIA DA INFORMACAO</v>
      </c>
      <c r="K206" t="s">
        <v>325</v>
      </c>
      <c r="L206">
        <v>0</v>
      </c>
      <c r="N206" t="str">
        <f t="shared" si="16"/>
        <v>GERENTE DE SUPORTE TECNICO DE TECNOLOGIA DA INFORMACAO</v>
      </c>
      <c r="O206" t="s">
        <v>325</v>
      </c>
      <c r="P206">
        <v>0</v>
      </c>
      <c r="R206" t="str">
        <f t="shared" si="19"/>
        <v>FIACAO DE ALGODAO</v>
      </c>
      <c r="S206" t="s">
        <v>3812</v>
      </c>
      <c r="V206">
        <v>0</v>
      </c>
      <c r="W206">
        <v>0</v>
      </c>
      <c r="X206">
        <v>0</v>
      </c>
      <c r="Z206" t="str">
        <f t="shared" si="17"/>
        <v>FIACAO DE ALGODAO</v>
      </c>
      <c r="AA206" t="s">
        <v>3812</v>
      </c>
      <c r="AB206">
        <v>0</v>
      </c>
      <c r="AD206" t="str">
        <f t="shared" si="18"/>
        <v>FIACAO DE ALGODAO</v>
      </c>
      <c r="AE206" t="s">
        <v>3812</v>
      </c>
      <c r="AF206">
        <v>0</v>
      </c>
    </row>
    <row r="207" spans="1:32">
      <c r="A207" t="str">
        <f t="shared" si="14"/>
        <v>TECNOLOGO EM GESTAO DA TECNOLOGIA DA INFORMACAO</v>
      </c>
      <c r="B207" t="s">
        <v>326</v>
      </c>
      <c r="C207">
        <v>0</v>
      </c>
      <c r="D207">
        <v>0</v>
      </c>
      <c r="E207">
        <v>0</v>
      </c>
      <c r="F207">
        <v>0</v>
      </c>
      <c r="G207">
        <v>0</v>
      </c>
      <c r="J207" t="str">
        <f t="shared" si="15"/>
        <v>TECNOLOGO EM GESTAO DA TECNOLOGIA DA INFORMACAO</v>
      </c>
      <c r="K207" t="s">
        <v>326</v>
      </c>
      <c r="L207">
        <v>0</v>
      </c>
      <c r="N207" t="str">
        <f t="shared" si="16"/>
        <v>TECNOLOGO EM GESTAO DA TECNOLOGIA DA INFORMACAO</v>
      </c>
      <c r="O207" t="s">
        <v>326</v>
      </c>
      <c r="P207">
        <v>0</v>
      </c>
      <c r="R207" t="str">
        <f t="shared" si="19"/>
        <v>FIACAO DE FIBRAS TEXTEIS NATURAIS, EXCETO ALGODAO</v>
      </c>
      <c r="S207" t="s">
        <v>3813</v>
      </c>
      <c r="V207">
        <v>0</v>
      </c>
      <c r="W207">
        <v>0</v>
      </c>
      <c r="X207">
        <v>0</v>
      </c>
      <c r="Z207" t="str">
        <f t="shared" si="17"/>
        <v>FIACAO DE FIBRAS TEXTEIS NATURAIS, EXCETO ALGODAO</v>
      </c>
      <c r="AA207" t="s">
        <v>3813</v>
      </c>
      <c r="AB207">
        <v>0</v>
      </c>
      <c r="AD207" t="str">
        <f t="shared" si="18"/>
        <v>FIACAO DE FIBRAS TEXTEIS NATURAIS, EXCETO ALGODAO</v>
      </c>
      <c r="AE207" t="s">
        <v>3813</v>
      </c>
      <c r="AF207">
        <v>0</v>
      </c>
    </row>
    <row r="208" spans="1:32">
      <c r="A208" t="str">
        <f t="shared" si="14"/>
        <v>GERENTE DE PESQUISA E DESENVOLVIMENTO (P&amp;D)</v>
      </c>
      <c r="B208" t="s">
        <v>327</v>
      </c>
      <c r="C208">
        <v>0</v>
      </c>
      <c r="D208">
        <v>0</v>
      </c>
      <c r="E208">
        <v>0</v>
      </c>
      <c r="F208">
        <v>0</v>
      </c>
      <c r="G208">
        <v>0</v>
      </c>
      <c r="J208" t="str">
        <f t="shared" si="15"/>
        <v>GERENTE DE PESQUISA E DESENVOLVIMENTO (P&amp;D)</v>
      </c>
      <c r="K208" t="s">
        <v>327</v>
      </c>
      <c r="L208">
        <v>0</v>
      </c>
      <c r="N208" t="str">
        <f t="shared" si="16"/>
        <v>GERENTE DE PESQUISA E DESENVOLVIMENTO (P&amp;D)</v>
      </c>
      <c r="O208" t="s">
        <v>327</v>
      </c>
      <c r="P208">
        <v>0</v>
      </c>
      <c r="R208" t="str">
        <f t="shared" si="19"/>
        <v>FABRICACAO DE CARTOLINA E PAPEL-CARTAO</v>
      </c>
      <c r="S208" t="s">
        <v>3814</v>
      </c>
      <c r="V208">
        <v>0</v>
      </c>
      <c r="W208">
        <v>0</v>
      </c>
      <c r="X208">
        <v>0</v>
      </c>
      <c r="Z208" t="str">
        <f t="shared" si="17"/>
        <v>FABRICACAO DE CARTOLINA E PAPEL-CARTAO</v>
      </c>
      <c r="AA208" t="s">
        <v>3814</v>
      </c>
      <c r="AB208">
        <v>0</v>
      </c>
      <c r="AD208" t="str">
        <f t="shared" si="18"/>
        <v>FABRICACAO DE CARTOLINA E PAPEL-CARTAO</v>
      </c>
      <c r="AE208" t="s">
        <v>3814</v>
      </c>
      <c r="AF208">
        <v>0</v>
      </c>
    </row>
    <row r="209" spans="1:32">
      <c r="A209" t="str">
        <f t="shared" si="14"/>
        <v>ESPECIALISTA EM DESENVOLVIMENTO DE CIGARROS</v>
      </c>
      <c r="B209" t="s">
        <v>328</v>
      </c>
      <c r="C209">
        <v>0</v>
      </c>
      <c r="D209">
        <v>0</v>
      </c>
      <c r="E209">
        <v>0</v>
      </c>
      <c r="F209">
        <v>0</v>
      </c>
      <c r="G209">
        <v>0</v>
      </c>
      <c r="J209" t="str">
        <f t="shared" si="15"/>
        <v>ESPECIALISTA EM DESENVOLVIMENTO DE CIGARROS</v>
      </c>
      <c r="K209" t="s">
        <v>328</v>
      </c>
      <c r="L209">
        <v>0</v>
      </c>
      <c r="N209" t="str">
        <f t="shared" si="16"/>
        <v>ESPECIALISTA EM DESENVOLVIMENTO DE CIGARROS</v>
      </c>
      <c r="O209" t="s">
        <v>328</v>
      </c>
      <c r="P209">
        <v>0</v>
      </c>
      <c r="R209" t="str">
        <f t="shared" si="19"/>
        <v>FIACAO DE FIBRAS ARTIFICIAIS OU SINTETICAS</v>
      </c>
      <c r="S209" t="s">
        <v>3815</v>
      </c>
      <c r="V209">
        <v>0</v>
      </c>
      <c r="W209">
        <v>0</v>
      </c>
      <c r="X209">
        <v>0</v>
      </c>
      <c r="Z209" t="str">
        <f t="shared" si="17"/>
        <v>FIACAO DE FIBRAS ARTIFICIAIS OU SINTETICAS</v>
      </c>
      <c r="AA209" t="s">
        <v>3815</v>
      </c>
      <c r="AB209">
        <v>0</v>
      </c>
      <c r="AD209" t="str">
        <f t="shared" si="18"/>
        <v>FIACAO DE FIBRAS ARTIFICIAIS OU SINTETICAS</v>
      </c>
      <c r="AE209" t="s">
        <v>3815</v>
      </c>
      <c r="AF209">
        <v>0</v>
      </c>
    </row>
    <row r="210" spans="1:32">
      <c r="A210" t="str">
        <f t="shared" si="14"/>
        <v>GERENTE DE PROJETOS E SERVICOS DE MANUTENCAO</v>
      </c>
      <c r="B210" t="s">
        <v>329</v>
      </c>
      <c r="C210">
        <v>0</v>
      </c>
      <c r="D210">
        <v>0</v>
      </c>
      <c r="E210">
        <v>0</v>
      </c>
      <c r="F210">
        <v>0</v>
      </c>
      <c r="G210">
        <v>0</v>
      </c>
      <c r="J210" t="str">
        <f t="shared" si="15"/>
        <v>GERENTE DE PROJETOS E SERVICOS DE MANUTENCAO</v>
      </c>
      <c r="K210" t="s">
        <v>329</v>
      </c>
      <c r="L210">
        <v>0</v>
      </c>
      <c r="N210" t="str">
        <f t="shared" si="16"/>
        <v>GERENTE DE PROJETOS E SERVICOS DE MANUTENCAO</v>
      </c>
      <c r="O210" t="s">
        <v>329</v>
      </c>
      <c r="P210">
        <v>0</v>
      </c>
      <c r="R210" t="str">
        <f t="shared" si="19"/>
        <v>FABRICACAO DE LINHAS E FIOS PARA COSTURAR E BORDAR</v>
      </c>
      <c r="S210" t="s">
        <v>3816</v>
      </c>
      <c r="V210">
        <v>0</v>
      </c>
      <c r="W210">
        <v>0</v>
      </c>
      <c r="X210">
        <v>0</v>
      </c>
      <c r="Z210" t="str">
        <f t="shared" si="17"/>
        <v>FABRICACAO DE LINHAS E FIOS PARA COSTURAR E BORDAR</v>
      </c>
      <c r="AA210" t="s">
        <v>3816</v>
      </c>
      <c r="AB210">
        <v>0</v>
      </c>
      <c r="AD210" t="str">
        <f t="shared" si="18"/>
        <v>FABRICACAO DE LINHAS E FIOS PARA COSTURAR E BORDAR</v>
      </c>
      <c r="AE210" t="s">
        <v>3816</v>
      </c>
      <c r="AF210">
        <v>0</v>
      </c>
    </row>
    <row r="211" spans="1:32">
      <c r="A211" t="str">
        <f t="shared" si="14"/>
        <v>TECNOLOGO EM SISTEMAS BIOMEDICOS</v>
      </c>
      <c r="B211" t="s">
        <v>330</v>
      </c>
      <c r="C211">
        <v>0</v>
      </c>
      <c r="D211">
        <v>0</v>
      </c>
      <c r="E211">
        <v>0</v>
      </c>
      <c r="F211">
        <v>0</v>
      </c>
      <c r="G211">
        <v>0</v>
      </c>
      <c r="J211" t="str">
        <f t="shared" si="15"/>
        <v>TECNOLOGO EM SISTEMAS BIOMEDICOS</v>
      </c>
      <c r="K211" t="s">
        <v>330</v>
      </c>
      <c r="L211">
        <v>0</v>
      </c>
      <c r="N211" t="str">
        <f t="shared" si="16"/>
        <v>TECNOLOGO EM SISTEMAS BIOMEDICOS</v>
      </c>
      <c r="O211" t="s">
        <v>330</v>
      </c>
      <c r="P211">
        <v>0</v>
      </c>
      <c r="R211" t="str">
        <f t="shared" si="19"/>
        <v>TECELAGEM DE ALGODAO</v>
      </c>
      <c r="S211" t="s">
        <v>3817</v>
      </c>
      <c r="V211">
        <v>0</v>
      </c>
      <c r="W211">
        <v>0</v>
      </c>
      <c r="X211">
        <v>0</v>
      </c>
      <c r="Z211" t="str">
        <f t="shared" si="17"/>
        <v>TECELAGEM DE ALGODAO</v>
      </c>
      <c r="AA211" t="s">
        <v>3817</v>
      </c>
      <c r="AB211">
        <v>0</v>
      </c>
      <c r="AD211" t="str">
        <f t="shared" si="18"/>
        <v>TECELAGEM DE ALGODAO</v>
      </c>
      <c r="AE211" t="s">
        <v>3817</v>
      </c>
      <c r="AF211">
        <v>0</v>
      </c>
    </row>
    <row r="212" spans="1:32">
      <c r="A212" t="str">
        <f t="shared" si="14"/>
        <v>BIOENGENHEIRO</v>
      </c>
      <c r="B212" t="s">
        <v>331</v>
      </c>
      <c r="C212">
        <v>0</v>
      </c>
      <c r="D212">
        <v>0</v>
      </c>
      <c r="E212">
        <v>0</v>
      </c>
      <c r="F212">
        <v>0</v>
      </c>
      <c r="G212">
        <v>0</v>
      </c>
      <c r="J212" t="str">
        <f t="shared" si="15"/>
        <v>BIOENGENHEIRO</v>
      </c>
      <c r="K212" t="s">
        <v>331</v>
      </c>
      <c r="L212">
        <v>0</v>
      </c>
      <c r="N212" t="str">
        <f t="shared" si="16"/>
        <v>BIOENGENHEIRO</v>
      </c>
      <c r="O212" t="s">
        <v>331</v>
      </c>
      <c r="P212">
        <v>0</v>
      </c>
      <c r="R212" t="str">
        <f t="shared" si="19"/>
        <v>FABRICACAO DE EMBALAGENS DE CARTOLINA E PAPEL-CARTAO</v>
      </c>
      <c r="S212" t="s">
        <v>3818</v>
      </c>
      <c r="V212">
        <v>0</v>
      </c>
      <c r="W212">
        <v>0</v>
      </c>
      <c r="X212">
        <v>0</v>
      </c>
      <c r="Z212" t="str">
        <f t="shared" si="17"/>
        <v>FABRICACAO DE EMBALAGENS DE CARTOLINA E PAPEL-CARTAO</v>
      </c>
      <c r="AA212" t="s">
        <v>3818</v>
      </c>
      <c r="AB212">
        <v>0</v>
      </c>
      <c r="AD212" t="str">
        <f t="shared" si="18"/>
        <v>FABRICACAO DE EMBALAGENS DE CARTOLINA E PAPEL-CARTAO</v>
      </c>
      <c r="AE212" t="s">
        <v>3818</v>
      </c>
      <c r="AF212">
        <v>0</v>
      </c>
    </row>
    <row r="213" spans="1:32">
      <c r="A213" t="str">
        <f t="shared" si="14"/>
        <v>BIOTECNOLOGISTA</v>
      </c>
      <c r="B213" t="s">
        <v>332</v>
      </c>
      <c r="C213">
        <v>0</v>
      </c>
      <c r="D213">
        <v>0</v>
      </c>
      <c r="E213">
        <v>0</v>
      </c>
      <c r="F213">
        <v>0</v>
      </c>
      <c r="G213">
        <v>0</v>
      </c>
      <c r="J213" t="str">
        <f t="shared" si="15"/>
        <v>BIOTECNOLOGISTA</v>
      </c>
      <c r="K213" t="s">
        <v>332</v>
      </c>
      <c r="L213">
        <v>0</v>
      </c>
      <c r="N213" t="str">
        <f t="shared" si="16"/>
        <v>BIOTECNOLOGISTA</v>
      </c>
      <c r="O213" t="s">
        <v>332</v>
      </c>
      <c r="P213">
        <v>0</v>
      </c>
      <c r="R213" t="str">
        <f t="shared" si="19"/>
        <v>TECELAGEM DE FIOS DE FIBRAS TEXTEIS NATURAIS, EXCETO ALGODAO</v>
      </c>
      <c r="S213" t="s">
        <v>3819</v>
      </c>
      <c r="V213">
        <v>0</v>
      </c>
      <c r="W213">
        <v>0</v>
      </c>
      <c r="X213">
        <v>0</v>
      </c>
      <c r="Z213" t="str">
        <f t="shared" si="17"/>
        <v>TECELAGEM DE FIOS DE FIBRAS TEXTEIS NATURAIS, EXCETO ALGODAO</v>
      </c>
      <c r="AA213" t="s">
        <v>3819</v>
      </c>
      <c r="AB213">
        <v>0</v>
      </c>
      <c r="AD213" t="str">
        <f t="shared" si="18"/>
        <v>TECELAGEM DE FIOS DE FIBRAS TEXTEIS NATURAIS, EXCETO ALGODAO</v>
      </c>
      <c r="AE213" t="s">
        <v>3819</v>
      </c>
      <c r="AF213">
        <v>0</v>
      </c>
    </row>
    <row r="214" spans="1:32">
      <c r="A214" t="str">
        <f t="shared" si="14"/>
        <v>GENETICISTA</v>
      </c>
      <c r="B214" t="s">
        <v>333</v>
      </c>
      <c r="C214">
        <v>0</v>
      </c>
      <c r="D214">
        <v>0</v>
      </c>
      <c r="E214">
        <v>0</v>
      </c>
      <c r="F214">
        <v>0</v>
      </c>
      <c r="G214">
        <v>0</v>
      </c>
      <c r="J214" t="str">
        <f t="shared" si="15"/>
        <v>GENETICISTA</v>
      </c>
      <c r="K214" t="s">
        <v>333</v>
      </c>
      <c r="L214">
        <v>0</v>
      </c>
      <c r="N214" t="str">
        <f t="shared" si="16"/>
        <v>GENETICISTA</v>
      </c>
      <c r="O214" t="s">
        <v>333</v>
      </c>
      <c r="P214">
        <v>0</v>
      </c>
      <c r="R214" t="str">
        <f t="shared" si="19"/>
        <v>TECELAGEM DE FIOS E FILAMENTOS CONTINUOS ARTIFICIAIS OU SINTETICOS</v>
      </c>
      <c r="S214" t="s">
        <v>3820</v>
      </c>
      <c r="V214">
        <v>0</v>
      </c>
      <c r="W214">
        <v>0</v>
      </c>
      <c r="X214">
        <v>0</v>
      </c>
      <c r="Z214" t="str">
        <f t="shared" si="17"/>
        <v>TECELAGEM DE FIOS E FILAMENTOS CONTINUOS ARTIFICIAIS OU SINTETICOS</v>
      </c>
      <c r="AA214" t="s">
        <v>3820</v>
      </c>
      <c r="AB214">
        <v>0</v>
      </c>
      <c r="AD214" t="str">
        <f t="shared" si="18"/>
        <v>TECELAGEM DE FIOS E FILAMENTOS CONTINUOS ARTIFICIAIS OU SINTETICOS</v>
      </c>
      <c r="AE214" t="s">
        <v>3820</v>
      </c>
      <c r="AF214">
        <v>0</v>
      </c>
    </row>
    <row r="215" spans="1:32">
      <c r="A215" t="str">
        <f t="shared" si="14"/>
        <v>PESQUISADOR EM METROLOGIA</v>
      </c>
      <c r="B215" t="s">
        <v>334</v>
      </c>
      <c r="C215">
        <v>0</v>
      </c>
      <c r="D215">
        <v>0</v>
      </c>
      <c r="E215">
        <v>0</v>
      </c>
      <c r="F215">
        <v>0</v>
      </c>
      <c r="G215">
        <v>0</v>
      </c>
      <c r="J215" t="str">
        <f t="shared" si="15"/>
        <v>PESQUISADOR EM METROLOGIA</v>
      </c>
      <c r="K215" t="s">
        <v>334</v>
      </c>
      <c r="L215">
        <v>0</v>
      </c>
      <c r="N215" t="str">
        <f t="shared" si="16"/>
        <v>PESQUISADOR EM METROLOGIA</v>
      </c>
      <c r="O215" t="s">
        <v>334</v>
      </c>
      <c r="P215">
        <v>0</v>
      </c>
      <c r="R215" t="str">
        <f t="shared" si="19"/>
        <v>FABRICACAO DE CHAPAS E DE EMBALAGENS DE PAPELAO ONDULADO</v>
      </c>
      <c r="S215" t="s">
        <v>3821</v>
      </c>
      <c r="V215">
        <v>0</v>
      </c>
      <c r="W215">
        <v>0</v>
      </c>
      <c r="X215">
        <v>0</v>
      </c>
      <c r="Z215" t="str">
        <f t="shared" si="17"/>
        <v>FABRICACAO DE CHAPAS E DE EMBALAGENS DE PAPELAO ONDULADO</v>
      </c>
      <c r="AA215" t="s">
        <v>3821</v>
      </c>
      <c r="AB215">
        <v>0</v>
      </c>
      <c r="AD215" t="str">
        <f t="shared" si="18"/>
        <v>FABRICACAO DE CHAPAS E DE EMBALAGENS DE PAPELAO ONDULADO</v>
      </c>
      <c r="AE215" t="s">
        <v>3821</v>
      </c>
      <c r="AF215">
        <v>0</v>
      </c>
    </row>
    <row r="216" spans="1:32">
      <c r="A216" t="str">
        <f t="shared" si="14"/>
        <v>ESPECIALISTA EM CALIBRACOES METROLOGICAS</v>
      </c>
      <c r="B216" t="s">
        <v>335</v>
      </c>
      <c r="C216">
        <v>0</v>
      </c>
      <c r="D216">
        <v>0</v>
      </c>
      <c r="E216">
        <v>0</v>
      </c>
      <c r="F216">
        <v>0</v>
      </c>
      <c r="G216">
        <v>0</v>
      </c>
      <c r="J216" t="str">
        <f t="shared" si="15"/>
        <v>ESPECIALISTA EM CALIBRACOES METROLOGICAS</v>
      </c>
      <c r="K216" t="s">
        <v>335</v>
      </c>
      <c r="L216">
        <v>0</v>
      </c>
      <c r="N216" t="str">
        <f t="shared" si="16"/>
        <v>ESPECIALISTA EM CALIBRACOES METROLOGICAS</v>
      </c>
      <c r="O216" t="s">
        <v>335</v>
      </c>
      <c r="P216">
        <v>0</v>
      </c>
      <c r="R216" t="str">
        <f t="shared" si="19"/>
        <v>FABRICACAO DE ARTIGOS DE TECIDO DE USO DOMESTICO, INCLUINDO TECELAGEM</v>
      </c>
      <c r="S216" t="s">
        <v>3822</v>
      </c>
      <c r="V216">
        <v>0</v>
      </c>
      <c r="W216">
        <v>0</v>
      </c>
      <c r="X216">
        <v>0</v>
      </c>
      <c r="Z216" t="str">
        <f t="shared" si="17"/>
        <v>FABRICACAO DE ARTIGOS DE TECIDO DE USO DOMESTICO, INCLUINDO TECELAGEM</v>
      </c>
      <c r="AA216" t="s">
        <v>3822</v>
      </c>
      <c r="AB216">
        <v>0</v>
      </c>
      <c r="AD216" t="str">
        <f t="shared" si="18"/>
        <v>FABRICACAO DE ARTIGOS DE TECIDO DE USO DOMESTICO, INCLUINDO TECELAGEM</v>
      </c>
      <c r="AE216" t="s">
        <v>3822</v>
      </c>
      <c r="AF216">
        <v>0</v>
      </c>
    </row>
    <row r="217" spans="1:32">
      <c r="A217" t="str">
        <f t="shared" si="14"/>
        <v>ESPECIALISTA EM ENSAIOS METROLOGICOS</v>
      </c>
      <c r="B217" t="s">
        <v>336</v>
      </c>
      <c r="C217">
        <v>0</v>
      </c>
      <c r="D217">
        <v>0</v>
      </c>
      <c r="E217">
        <v>0</v>
      </c>
      <c r="F217">
        <v>0</v>
      </c>
      <c r="G217">
        <v>0</v>
      </c>
      <c r="J217" t="str">
        <f t="shared" si="15"/>
        <v>ESPECIALISTA EM ENSAIOS METROLOGICOS</v>
      </c>
      <c r="K217" t="s">
        <v>336</v>
      </c>
      <c r="L217">
        <v>0</v>
      </c>
      <c r="N217" t="str">
        <f t="shared" si="16"/>
        <v>ESPECIALISTA EM ENSAIOS METROLOGICOS</v>
      </c>
      <c r="O217" t="s">
        <v>336</v>
      </c>
      <c r="P217">
        <v>0</v>
      </c>
      <c r="R217" t="str">
        <f t="shared" si="19"/>
        <v xml:space="preserve">FABRICACAO DE PRODUTOS DE PAPEL, CARTOLINA, PAPEL-CARTAO E PAPELAO ONDULADO PARA USO COMERCIAL E DE </v>
      </c>
      <c r="S217" t="s">
        <v>3823</v>
      </c>
      <c r="V217">
        <v>0</v>
      </c>
      <c r="W217">
        <v>0</v>
      </c>
      <c r="X217">
        <v>0</v>
      </c>
      <c r="Z217" t="str">
        <f t="shared" si="17"/>
        <v xml:space="preserve">FABRICACAO DE PRODUTOS DE PAPEL, CARTOLINA, PAPEL-CARTAO E PAPELAO ONDULADO PARA USO COMERCIAL E DE </v>
      </c>
      <c r="AA217" t="s">
        <v>3823</v>
      </c>
      <c r="AB217">
        <v>0</v>
      </c>
      <c r="AD217" t="str">
        <f t="shared" si="18"/>
        <v xml:space="preserve">FABRICACAO DE PRODUTOS DE PAPEL, CARTOLINA, PAPEL-CARTAO E PAPELAO ONDULADO PARA USO COMERCIAL E DE </v>
      </c>
      <c r="AE217" t="s">
        <v>3823</v>
      </c>
      <c r="AF217">
        <v>0</v>
      </c>
    </row>
    <row r="218" spans="1:32">
      <c r="A218" t="str">
        <f t="shared" si="14"/>
        <v>ESPECIALISTA EM INSTRUMENTACAO METROLOGICA</v>
      </c>
      <c r="B218" t="s">
        <v>337</v>
      </c>
      <c r="C218">
        <v>0</v>
      </c>
      <c r="D218">
        <v>0</v>
      </c>
      <c r="E218">
        <v>0</v>
      </c>
      <c r="F218">
        <v>0</v>
      </c>
      <c r="G218">
        <v>0</v>
      </c>
      <c r="J218" t="str">
        <f t="shared" si="15"/>
        <v>ESPECIALISTA EM INSTRUMENTACAO METROLOGICA</v>
      </c>
      <c r="K218" t="s">
        <v>337</v>
      </c>
      <c r="L218">
        <v>0</v>
      </c>
      <c r="N218" t="str">
        <f t="shared" si="16"/>
        <v>ESPECIALISTA EM INSTRUMENTACAO METROLOGICA</v>
      </c>
      <c r="O218" t="s">
        <v>337</v>
      </c>
      <c r="P218">
        <v>0</v>
      </c>
      <c r="R218" t="str">
        <f t="shared" si="19"/>
        <v>FABRICACAO DE PRODUTOS DE PAPEL PARA USOS DOMESTICO E HIGIENICO-SANITARIO</v>
      </c>
      <c r="S218" t="s">
        <v>3824</v>
      </c>
      <c r="V218">
        <v>0</v>
      </c>
      <c r="W218">
        <v>0</v>
      </c>
      <c r="X218">
        <v>0</v>
      </c>
      <c r="Z218" t="str">
        <f t="shared" si="17"/>
        <v>FABRICACAO DE PRODUTOS DE PAPEL PARA USOS DOMESTICO E HIGIENICO-SANITARIO</v>
      </c>
      <c r="AA218" t="s">
        <v>3824</v>
      </c>
      <c r="AB218">
        <v>0</v>
      </c>
      <c r="AD218" t="str">
        <f t="shared" si="18"/>
        <v>FABRICACAO DE PRODUTOS DE PAPEL PARA USOS DOMESTICO E HIGIENICO-SANITARIO</v>
      </c>
      <c r="AE218" t="s">
        <v>3824</v>
      </c>
      <c r="AF218">
        <v>0</v>
      </c>
    </row>
    <row r="219" spans="1:32">
      <c r="A219" t="str">
        <f t="shared" si="14"/>
        <v>ESPECIALISTA EM MATERIAIS DE REFERENCIA METROLOGICA</v>
      </c>
      <c r="B219" t="s">
        <v>338</v>
      </c>
      <c r="C219">
        <v>0</v>
      </c>
      <c r="D219">
        <v>0</v>
      </c>
      <c r="E219">
        <v>0</v>
      </c>
      <c r="F219">
        <v>0</v>
      </c>
      <c r="G219">
        <v>0</v>
      </c>
      <c r="J219" t="str">
        <f t="shared" si="15"/>
        <v>ESPECIALISTA EM MATERIAIS DE REFERENCIA METROLOGICA</v>
      </c>
      <c r="K219" t="s">
        <v>338</v>
      </c>
      <c r="L219">
        <v>0</v>
      </c>
      <c r="N219" t="str">
        <f t="shared" si="16"/>
        <v>ESPECIALISTA EM MATERIAIS DE REFERENCIA METROLOGICA</v>
      </c>
      <c r="O219" t="s">
        <v>338</v>
      </c>
      <c r="P219">
        <v>0</v>
      </c>
      <c r="R219" t="str">
        <f t="shared" si="19"/>
        <v>FABRICACAO DE OUTROS ARTEFATOS TEXTEIS, INCLUINDO TECELAGEM</v>
      </c>
      <c r="S219" t="s">
        <v>3825</v>
      </c>
      <c r="V219">
        <v>0</v>
      </c>
      <c r="W219">
        <v>0</v>
      </c>
      <c r="X219">
        <v>0</v>
      </c>
      <c r="Z219" t="str">
        <f t="shared" si="17"/>
        <v>FABRICACAO DE OUTROS ARTEFATOS TEXTEIS, INCLUINDO TECELAGEM</v>
      </c>
      <c r="AA219" t="s">
        <v>3825</v>
      </c>
      <c r="AB219">
        <v>0</v>
      </c>
      <c r="AD219" t="str">
        <f t="shared" si="18"/>
        <v>FABRICACAO DE OUTROS ARTEFATOS TEXTEIS, INCLUINDO TECELAGEM</v>
      </c>
      <c r="AE219" t="s">
        <v>3825</v>
      </c>
      <c r="AF219">
        <v>0</v>
      </c>
    </row>
    <row r="220" spans="1:32">
      <c r="A220" t="str">
        <f t="shared" si="14"/>
        <v>ENGENHEIRO MECATRONICO</v>
      </c>
      <c r="B220" t="s">
        <v>339</v>
      </c>
      <c r="C220">
        <v>0</v>
      </c>
      <c r="D220">
        <v>0</v>
      </c>
      <c r="E220">
        <v>0</v>
      </c>
      <c r="F220">
        <v>0</v>
      </c>
      <c r="G220">
        <v>0</v>
      </c>
      <c r="J220" t="str">
        <f t="shared" si="15"/>
        <v>ENGENHEIRO MECATRONICO</v>
      </c>
      <c r="K220" t="s">
        <v>339</v>
      </c>
      <c r="L220">
        <v>0</v>
      </c>
      <c r="N220" t="str">
        <f t="shared" si="16"/>
        <v>ENGENHEIRO MECATRONICO</v>
      </c>
      <c r="O220" t="s">
        <v>339</v>
      </c>
      <c r="P220">
        <v>0</v>
      </c>
      <c r="R220" t="str">
        <f t="shared" si="19"/>
        <v xml:space="preserve">FABRICACAO DE PRODUTOS DE PASTAS CELULOSICAS, PAPEL, CARTOLINA, PAPEL-CARTAO E PAPELAO ONDULADO NAO </v>
      </c>
      <c r="S220" t="s">
        <v>3826</v>
      </c>
      <c r="V220">
        <v>0</v>
      </c>
      <c r="W220">
        <v>0</v>
      </c>
      <c r="X220">
        <v>0</v>
      </c>
      <c r="Z220" t="str">
        <f t="shared" si="17"/>
        <v xml:space="preserve">FABRICACAO DE PRODUTOS DE PASTAS CELULOSICAS, PAPEL, CARTOLINA, PAPEL-CARTAO E PAPELAO ONDULADO NAO </v>
      </c>
      <c r="AA220" t="s">
        <v>3826</v>
      </c>
      <c r="AB220">
        <v>0</v>
      </c>
      <c r="AD220" t="str">
        <f t="shared" si="18"/>
        <v xml:space="preserve">FABRICACAO DE PRODUTOS DE PASTAS CELULOSICAS, PAPEL, CARTOLINA, PAPEL-CARTAO E PAPELAO ONDULADO NAO </v>
      </c>
      <c r="AE220" t="s">
        <v>3826</v>
      </c>
      <c r="AF220">
        <v>0</v>
      </c>
    </row>
    <row r="221" spans="1:32">
      <c r="A221" t="str">
        <f t="shared" si="14"/>
        <v>TECNOLOGO EM MECATRONICA</v>
      </c>
      <c r="B221" t="s">
        <v>340</v>
      </c>
      <c r="C221">
        <v>0</v>
      </c>
      <c r="D221">
        <v>0</v>
      </c>
      <c r="E221">
        <v>0</v>
      </c>
      <c r="F221">
        <v>0</v>
      </c>
      <c r="G221">
        <v>0</v>
      </c>
      <c r="J221" t="str">
        <f t="shared" si="15"/>
        <v>TECNOLOGO EM MECATRONICA</v>
      </c>
      <c r="K221" t="s">
        <v>340</v>
      </c>
      <c r="L221">
        <v>0</v>
      </c>
      <c r="N221" t="str">
        <f t="shared" si="16"/>
        <v>TECNOLOGO EM MECATRONICA</v>
      </c>
      <c r="O221" t="s">
        <v>340</v>
      </c>
      <c r="P221">
        <v>0</v>
      </c>
      <c r="R221" t="str">
        <f t="shared" si="19"/>
        <v>ACABAMENTOS EM FIOS, TECIDOS E ARTIGOS TEXTEIS, POR TERCEIROS</v>
      </c>
      <c r="S221" t="s">
        <v>3827</v>
      </c>
      <c r="V221">
        <v>0</v>
      </c>
      <c r="W221">
        <v>0</v>
      </c>
      <c r="X221">
        <v>0</v>
      </c>
      <c r="Z221" t="str">
        <f t="shared" si="17"/>
        <v>ACABAMENTOS EM FIOS, TECIDOS E ARTIGOS TEXTEIS, POR TERCEIROS</v>
      </c>
      <c r="AA221" t="s">
        <v>3827</v>
      </c>
      <c r="AB221">
        <v>0</v>
      </c>
      <c r="AD221" t="str">
        <f t="shared" si="18"/>
        <v>ACABAMENTOS EM FIOS, TECIDOS E ARTIGOS TEXTEIS, POR TERCEIROS</v>
      </c>
      <c r="AE221" t="s">
        <v>3827</v>
      </c>
      <c r="AF221">
        <v>0</v>
      </c>
    </row>
    <row r="222" spans="1:32">
      <c r="A222" t="str">
        <f t="shared" si="14"/>
        <v>TECNOLOGO EM AUTOMACAO INDUSTRIAL</v>
      </c>
      <c r="B222" t="s">
        <v>341</v>
      </c>
      <c r="C222">
        <v>0</v>
      </c>
      <c r="D222">
        <v>0</v>
      </c>
      <c r="E222">
        <v>0</v>
      </c>
      <c r="F222">
        <v>0</v>
      </c>
      <c r="G222">
        <v>0</v>
      </c>
      <c r="J222" t="str">
        <f t="shared" si="15"/>
        <v>TECNOLOGO EM AUTOMACAO INDUSTRIAL</v>
      </c>
      <c r="K222" t="s">
        <v>341</v>
      </c>
      <c r="L222">
        <v>0</v>
      </c>
      <c r="N222" t="str">
        <f t="shared" si="16"/>
        <v>TECNOLOGO EM AUTOMACAO INDUSTRIAL</v>
      </c>
      <c r="O222" t="s">
        <v>341</v>
      </c>
      <c r="P222">
        <v>0</v>
      </c>
      <c r="R222" t="str">
        <f t="shared" si="19"/>
        <v>FABRICACAO DE ARTEFATOS TEXTEIS A PARTIR DE TECIDOS EXCETO VESTUARIO</v>
      </c>
      <c r="S222" t="s">
        <v>3828</v>
      </c>
      <c r="V222">
        <v>0</v>
      </c>
      <c r="W222">
        <v>0</v>
      </c>
      <c r="X222">
        <v>0</v>
      </c>
      <c r="Z222" t="str">
        <f t="shared" si="17"/>
        <v>FABRICACAO DE ARTEFATOS TEXTEIS A PARTIR DE TECIDOS EXCETO VESTUARIO</v>
      </c>
      <c r="AA222" t="s">
        <v>3828</v>
      </c>
      <c r="AB222">
        <v>0</v>
      </c>
      <c r="AD222" t="str">
        <f t="shared" si="18"/>
        <v>FABRICACAO DE ARTEFATOS TEXTEIS A PARTIR DE TECIDOS EXCETO VESTUARIO</v>
      </c>
      <c r="AE222" t="s">
        <v>3828</v>
      </c>
      <c r="AF222">
        <v>0</v>
      </c>
    </row>
    <row r="223" spans="1:32">
      <c r="A223" t="str">
        <f t="shared" si="14"/>
        <v>PESQUISADOR EM BIOLOGIA AMBIENTAL</v>
      </c>
      <c r="B223" t="s">
        <v>342</v>
      </c>
      <c r="C223">
        <v>0</v>
      </c>
      <c r="D223">
        <v>0</v>
      </c>
      <c r="E223">
        <v>0</v>
      </c>
      <c r="F223">
        <v>0</v>
      </c>
      <c r="G223">
        <v>0</v>
      </c>
      <c r="J223" t="str">
        <f t="shared" si="15"/>
        <v>PESQUISADOR EM BIOLOGIA AMBIENTAL</v>
      </c>
      <c r="K223" t="s">
        <v>342</v>
      </c>
      <c r="L223">
        <v>0</v>
      </c>
      <c r="N223" t="str">
        <f t="shared" si="16"/>
        <v>PESQUISADOR EM BIOLOGIA AMBIENTAL</v>
      </c>
      <c r="O223" t="s">
        <v>342</v>
      </c>
      <c r="P223">
        <v>0</v>
      </c>
      <c r="R223" t="str">
        <f t="shared" si="19"/>
        <v>FABRICACAO DE ARTEFATOS DE TAPECARIA</v>
      </c>
      <c r="S223" t="s">
        <v>3829</v>
      </c>
      <c r="V223">
        <v>0</v>
      </c>
      <c r="W223">
        <v>0</v>
      </c>
      <c r="X223">
        <v>0</v>
      </c>
      <c r="Z223" t="str">
        <f t="shared" si="17"/>
        <v>FABRICACAO DE ARTEFATOS DE TAPECARIA</v>
      </c>
      <c r="AA223" t="s">
        <v>3829</v>
      </c>
      <c r="AB223">
        <v>0</v>
      </c>
      <c r="AD223" t="str">
        <f t="shared" si="18"/>
        <v>FABRICACAO DE ARTEFATOS DE TAPECARIA</v>
      </c>
      <c r="AE223" t="s">
        <v>3829</v>
      </c>
      <c r="AF223">
        <v>0</v>
      </c>
    </row>
    <row r="224" spans="1:32">
      <c r="A224" t="str">
        <f t="shared" si="14"/>
        <v>PESQUISADOR EM BIOLOGIA ANIMAL</v>
      </c>
      <c r="B224" t="s">
        <v>343</v>
      </c>
      <c r="C224">
        <v>0</v>
      </c>
      <c r="D224">
        <v>0</v>
      </c>
      <c r="E224">
        <v>0</v>
      </c>
      <c r="F224">
        <v>0</v>
      </c>
      <c r="G224">
        <v>0</v>
      </c>
      <c r="J224" t="str">
        <f t="shared" si="15"/>
        <v>PESQUISADOR EM BIOLOGIA ANIMAL</v>
      </c>
      <c r="K224" t="s">
        <v>343</v>
      </c>
      <c r="L224">
        <v>0</v>
      </c>
      <c r="N224" t="str">
        <f t="shared" si="16"/>
        <v>PESQUISADOR EM BIOLOGIA ANIMAL</v>
      </c>
      <c r="O224" t="s">
        <v>343</v>
      </c>
      <c r="P224">
        <v>0</v>
      </c>
      <c r="R224" t="str">
        <f t="shared" si="19"/>
        <v>FABRICACAO DE ARTEFATOS DE CORDOARIA</v>
      </c>
      <c r="S224" t="s">
        <v>3830</v>
      </c>
      <c r="V224">
        <v>0</v>
      </c>
      <c r="W224">
        <v>0</v>
      </c>
      <c r="X224">
        <v>0</v>
      </c>
      <c r="Z224" t="str">
        <f t="shared" si="17"/>
        <v>FABRICACAO DE ARTEFATOS DE CORDOARIA</v>
      </c>
      <c r="AA224" t="s">
        <v>3830</v>
      </c>
      <c r="AB224">
        <v>0</v>
      </c>
      <c r="AD224" t="str">
        <f t="shared" si="18"/>
        <v>FABRICACAO DE ARTEFATOS DE CORDOARIA</v>
      </c>
      <c r="AE224" t="s">
        <v>3830</v>
      </c>
      <c r="AF224">
        <v>0</v>
      </c>
    </row>
    <row r="225" spans="1:32">
      <c r="A225" t="str">
        <f t="shared" si="14"/>
        <v>PESQUISADOR EM BIOLOGIA DE MICROORGANISMOS E PARASITAS</v>
      </c>
      <c r="B225" t="s">
        <v>344</v>
      </c>
      <c r="C225">
        <v>0</v>
      </c>
      <c r="D225">
        <v>0</v>
      </c>
      <c r="E225">
        <v>0</v>
      </c>
      <c r="F225">
        <v>0</v>
      </c>
      <c r="G225">
        <v>0</v>
      </c>
      <c r="J225" t="str">
        <f t="shared" si="15"/>
        <v>PESQUISADOR EM BIOLOGIA DE MICROORGANISMOS E PARASITAS</v>
      </c>
      <c r="K225" t="s">
        <v>344</v>
      </c>
      <c r="L225">
        <v>0</v>
      </c>
      <c r="N225" t="str">
        <f t="shared" si="16"/>
        <v>PESQUISADOR EM BIOLOGIA DE MICROORGANISMOS E PARASITAS</v>
      </c>
      <c r="O225" t="s">
        <v>344</v>
      </c>
      <c r="P225">
        <v>0</v>
      </c>
      <c r="R225" t="str">
        <f t="shared" si="19"/>
        <v>FABRICACAO DE TECIDOS ESPECIAIS - INCLUSIVE ARTEFATOS</v>
      </c>
      <c r="S225" t="s">
        <v>3831</v>
      </c>
      <c r="V225">
        <v>0</v>
      </c>
      <c r="W225">
        <v>0</v>
      </c>
      <c r="X225">
        <v>0</v>
      </c>
      <c r="Z225" t="str">
        <f t="shared" si="17"/>
        <v>FABRICACAO DE TECIDOS ESPECIAIS - INCLUSIVE ARTEFATOS</v>
      </c>
      <c r="AA225" t="s">
        <v>3831</v>
      </c>
      <c r="AB225">
        <v>0</v>
      </c>
      <c r="AD225" t="str">
        <f t="shared" si="18"/>
        <v>FABRICACAO DE TECIDOS ESPECIAIS - INCLUSIVE ARTEFATOS</v>
      </c>
      <c r="AE225" t="s">
        <v>3831</v>
      </c>
      <c r="AF225">
        <v>0</v>
      </c>
    </row>
    <row r="226" spans="1:32">
      <c r="A226" t="str">
        <f t="shared" si="14"/>
        <v>PESQUISADOR EM BIOLOGIA HUMANA</v>
      </c>
      <c r="B226" t="s">
        <v>345</v>
      </c>
      <c r="C226">
        <v>0</v>
      </c>
      <c r="D226">
        <v>0</v>
      </c>
      <c r="E226">
        <v>0</v>
      </c>
      <c r="F226">
        <v>0</v>
      </c>
      <c r="G226">
        <v>0</v>
      </c>
      <c r="J226" t="str">
        <f t="shared" si="15"/>
        <v>PESQUISADOR EM BIOLOGIA HUMANA</v>
      </c>
      <c r="K226" t="s">
        <v>345</v>
      </c>
      <c r="L226">
        <v>0</v>
      </c>
      <c r="N226" t="str">
        <f t="shared" si="16"/>
        <v>PESQUISADOR EM BIOLOGIA HUMANA</v>
      </c>
      <c r="O226" t="s">
        <v>345</v>
      </c>
      <c r="P226">
        <v>0</v>
      </c>
      <c r="R226" t="str">
        <f t="shared" si="19"/>
        <v>FABRICACAO DE OUTROS ARTIGOS TEXTEIS - EXCETO VESTUARIO</v>
      </c>
      <c r="S226" t="s">
        <v>3832</v>
      </c>
      <c r="V226">
        <v>0</v>
      </c>
      <c r="W226">
        <v>0</v>
      </c>
      <c r="X226">
        <v>0</v>
      </c>
      <c r="Z226" t="str">
        <f t="shared" si="17"/>
        <v>FABRICACAO DE OUTROS ARTIGOS TEXTEIS - EXCETO VESTUARIO</v>
      </c>
      <c r="AA226" t="s">
        <v>3832</v>
      </c>
      <c r="AB226">
        <v>0</v>
      </c>
      <c r="AD226" t="str">
        <f t="shared" si="18"/>
        <v>FABRICACAO DE OUTROS ARTIGOS TEXTEIS - EXCETO VESTUARIO</v>
      </c>
      <c r="AE226" t="s">
        <v>3832</v>
      </c>
      <c r="AF226">
        <v>0</v>
      </c>
    </row>
    <row r="227" spans="1:32">
      <c r="A227" t="str">
        <f t="shared" si="14"/>
        <v>PESQUISADOR EM BIOLOGIA VEGETAL</v>
      </c>
      <c r="B227" t="s">
        <v>346</v>
      </c>
      <c r="C227">
        <v>0</v>
      </c>
      <c r="D227">
        <v>0</v>
      </c>
      <c r="E227">
        <v>0</v>
      </c>
      <c r="F227">
        <v>0</v>
      </c>
      <c r="G227">
        <v>0</v>
      </c>
      <c r="J227" t="str">
        <f t="shared" si="15"/>
        <v>PESQUISADOR EM BIOLOGIA VEGETAL</v>
      </c>
      <c r="K227" t="s">
        <v>346</v>
      </c>
      <c r="L227">
        <v>0</v>
      </c>
      <c r="N227" t="str">
        <f t="shared" si="16"/>
        <v>PESQUISADOR EM BIOLOGIA VEGETAL</v>
      </c>
      <c r="O227" t="s">
        <v>346</v>
      </c>
      <c r="P227">
        <v>0</v>
      </c>
      <c r="R227" t="str">
        <f t="shared" si="19"/>
        <v>FABRICACAO DE TECIDOS DE MALHA</v>
      </c>
      <c r="S227" t="s">
        <v>3833</v>
      </c>
      <c r="V227">
        <v>0</v>
      </c>
      <c r="W227">
        <v>0</v>
      </c>
      <c r="X227">
        <v>0</v>
      </c>
      <c r="Z227" t="str">
        <f t="shared" si="17"/>
        <v>FABRICACAO DE TECIDOS DE MALHA</v>
      </c>
      <c r="AA227" t="s">
        <v>3833</v>
      </c>
      <c r="AB227">
        <v>0</v>
      </c>
      <c r="AD227" t="str">
        <f t="shared" si="18"/>
        <v>FABRICACAO DE TECIDOS DE MALHA</v>
      </c>
      <c r="AE227" t="s">
        <v>3833</v>
      </c>
      <c r="AF227">
        <v>0</v>
      </c>
    </row>
    <row r="228" spans="1:32">
      <c r="A228" t="str">
        <f t="shared" si="14"/>
        <v>PESQUISADOR EM CIENCIAS DA COMPUTACAO E INFORMATICA</v>
      </c>
      <c r="B228" t="s">
        <v>347</v>
      </c>
      <c r="C228">
        <v>0</v>
      </c>
      <c r="D228">
        <v>0</v>
      </c>
      <c r="E228">
        <v>0</v>
      </c>
      <c r="F228">
        <v>0</v>
      </c>
      <c r="G228">
        <v>0</v>
      </c>
      <c r="J228" t="str">
        <f t="shared" si="15"/>
        <v>PESQUISADOR EM CIENCIAS DA COMPUTACAO E INFORMATICA</v>
      </c>
      <c r="K228" t="s">
        <v>347</v>
      </c>
      <c r="L228">
        <v>0</v>
      </c>
      <c r="N228" t="str">
        <f t="shared" si="16"/>
        <v>PESQUISADOR EM CIENCIAS DA COMPUTACAO E INFORMATICA</v>
      </c>
      <c r="O228" t="s">
        <v>347</v>
      </c>
      <c r="P228">
        <v>0</v>
      </c>
      <c r="R228" t="str">
        <f t="shared" si="19"/>
        <v>FABRICACAO DE MEIAS</v>
      </c>
      <c r="S228" t="s">
        <v>3834</v>
      </c>
      <c r="V228">
        <v>0</v>
      </c>
      <c r="W228">
        <v>0</v>
      </c>
      <c r="X228">
        <v>0</v>
      </c>
      <c r="Z228" t="str">
        <f t="shared" si="17"/>
        <v>FABRICACAO DE MEIAS</v>
      </c>
      <c r="AA228" t="s">
        <v>3834</v>
      </c>
      <c r="AB228">
        <v>0</v>
      </c>
      <c r="AD228" t="str">
        <f t="shared" si="18"/>
        <v>FABRICACAO DE MEIAS</v>
      </c>
      <c r="AE228" t="s">
        <v>3834</v>
      </c>
      <c r="AF228">
        <v>0</v>
      </c>
    </row>
    <row r="229" spans="1:32">
      <c r="A229" t="str">
        <f t="shared" si="14"/>
        <v>PESQUISADOR EM CIENCIAS DA TERRA E MEIO AMBIENTE</v>
      </c>
      <c r="B229" t="s">
        <v>348</v>
      </c>
      <c r="C229">
        <v>0</v>
      </c>
      <c r="D229">
        <v>0</v>
      </c>
      <c r="E229">
        <v>0</v>
      </c>
      <c r="F229">
        <v>0</v>
      </c>
      <c r="G229">
        <v>0</v>
      </c>
      <c r="J229" t="str">
        <f t="shared" si="15"/>
        <v>PESQUISADOR EM CIENCIAS DA TERRA E MEIO AMBIENTE</v>
      </c>
      <c r="K229" t="s">
        <v>348</v>
      </c>
      <c r="L229">
        <v>0</v>
      </c>
      <c r="N229" t="str">
        <f t="shared" si="16"/>
        <v>PESQUISADOR EM CIENCIAS DA TERRA E MEIO AMBIENTE</v>
      </c>
      <c r="O229" t="s">
        <v>348</v>
      </c>
      <c r="P229">
        <v>0</v>
      </c>
      <c r="R229" t="str">
        <f t="shared" si="19"/>
        <v>FABRICACAO DE OUTROS ARTIGOS DO VESTUARIO PRODUZIDOS EM MALHARIAS (TRICOTAGENS)</v>
      </c>
      <c r="S229" t="s">
        <v>3835</v>
      </c>
      <c r="V229">
        <v>0</v>
      </c>
      <c r="W229">
        <v>0</v>
      </c>
      <c r="X229">
        <v>0</v>
      </c>
      <c r="Z229" t="str">
        <f t="shared" si="17"/>
        <v>FABRICACAO DE OUTROS ARTIGOS DO VESTUARIO PRODUZIDOS EM MALHARIAS (TRICOTAGENS)</v>
      </c>
      <c r="AA229" t="s">
        <v>3835</v>
      </c>
      <c r="AB229">
        <v>0</v>
      </c>
      <c r="AD229" t="str">
        <f t="shared" si="18"/>
        <v>FABRICACAO DE OUTROS ARTIGOS DO VESTUARIO PRODUZIDOS EM MALHARIAS (TRICOTAGENS)</v>
      </c>
      <c r="AE229" t="s">
        <v>3835</v>
      </c>
      <c r="AF229">
        <v>0</v>
      </c>
    </row>
    <row r="230" spans="1:32">
      <c r="A230" t="str">
        <f t="shared" si="14"/>
        <v>PESQUISADOR EM FISICA</v>
      </c>
      <c r="B230" t="s">
        <v>349</v>
      </c>
      <c r="C230">
        <v>0</v>
      </c>
      <c r="D230">
        <v>0</v>
      </c>
      <c r="E230">
        <v>0</v>
      </c>
      <c r="F230">
        <v>0</v>
      </c>
      <c r="G230">
        <v>0</v>
      </c>
      <c r="J230" t="str">
        <f t="shared" si="15"/>
        <v>PESQUISADOR EM FISICA</v>
      </c>
      <c r="K230" t="s">
        <v>349</v>
      </c>
      <c r="L230">
        <v>0</v>
      </c>
      <c r="N230" t="str">
        <f t="shared" si="16"/>
        <v>PESQUISADOR EM FISICA</v>
      </c>
      <c r="O230" t="s">
        <v>349</v>
      </c>
      <c r="P230">
        <v>0</v>
      </c>
      <c r="R230" t="str">
        <f t="shared" si="19"/>
        <v>CONFECCAO DE ROUPAS INTIMAS, BLUSAS, CAMISAS E SEMELHANTES</v>
      </c>
      <c r="S230" t="s">
        <v>3836</v>
      </c>
      <c r="V230">
        <v>0</v>
      </c>
      <c r="W230">
        <v>0</v>
      </c>
      <c r="X230">
        <v>0</v>
      </c>
      <c r="Z230" t="str">
        <f t="shared" si="17"/>
        <v>CONFECCAO DE ROUPAS INTIMAS, BLUSAS, CAMISAS E SEMELHANTES</v>
      </c>
      <c r="AA230" t="s">
        <v>3836</v>
      </c>
      <c r="AB230">
        <v>0</v>
      </c>
      <c r="AD230" t="str">
        <f t="shared" si="18"/>
        <v>CONFECCAO DE ROUPAS INTIMAS, BLUSAS, CAMISAS E SEMELHANTES</v>
      </c>
      <c r="AE230" t="s">
        <v>3836</v>
      </c>
      <c r="AF230">
        <v>0</v>
      </c>
    </row>
    <row r="231" spans="1:32">
      <c r="A231" t="str">
        <f t="shared" si="14"/>
        <v>PESQUISADOR EM MATEMATICA</v>
      </c>
      <c r="B231" t="s">
        <v>350</v>
      </c>
      <c r="C231">
        <v>0</v>
      </c>
      <c r="D231">
        <v>0</v>
      </c>
      <c r="E231">
        <v>0</v>
      </c>
      <c r="F231">
        <v>0</v>
      </c>
      <c r="G231">
        <v>0</v>
      </c>
      <c r="J231" t="str">
        <f t="shared" si="15"/>
        <v>PESQUISADOR EM MATEMATICA</v>
      </c>
      <c r="K231" t="s">
        <v>350</v>
      </c>
      <c r="L231">
        <v>0</v>
      </c>
      <c r="N231" t="str">
        <f t="shared" si="16"/>
        <v>PESQUISADOR EM MATEMATICA</v>
      </c>
      <c r="O231" t="s">
        <v>350</v>
      </c>
      <c r="P231">
        <v>0</v>
      </c>
      <c r="R231" t="str">
        <f t="shared" si="19"/>
        <v>IMPRESSAO DE JORNAIS, LIVROS, REVISTAS E OUTRAS PUBLICACOES PERIODICAS</v>
      </c>
      <c r="S231" t="s">
        <v>3837</v>
      </c>
      <c r="V231">
        <v>0</v>
      </c>
      <c r="W231">
        <v>0</v>
      </c>
      <c r="X231">
        <v>0</v>
      </c>
      <c r="Z231" t="str">
        <f t="shared" si="17"/>
        <v>IMPRESSAO DE JORNAIS, LIVROS, REVISTAS E OUTRAS PUBLICACOES PERIODICAS</v>
      </c>
      <c r="AA231" t="s">
        <v>3837</v>
      </c>
      <c r="AB231">
        <v>0</v>
      </c>
      <c r="AD231" t="str">
        <f t="shared" si="18"/>
        <v>IMPRESSAO DE JORNAIS, LIVROS, REVISTAS E OUTRAS PUBLICACOES PERIODICAS</v>
      </c>
      <c r="AE231" t="s">
        <v>3837</v>
      </c>
      <c r="AF231">
        <v>0</v>
      </c>
    </row>
    <row r="232" spans="1:32">
      <c r="A232" t="str">
        <f t="shared" si="14"/>
        <v>PESQUISADOR EM QUIMICA</v>
      </c>
      <c r="B232" t="s">
        <v>351</v>
      </c>
      <c r="C232">
        <v>0</v>
      </c>
      <c r="D232">
        <v>0</v>
      </c>
      <c r="E232">
        <v>0</v>
      </c>
      <c r="F232">
        <v>0</v>
      </c>
      <c r="G232">
        <v>0</v>
      </c>
      <c r="J232" t="str">
        <f t="shared" si="15"/>
        <v>PESQUISADOR EM QUIMICA</v>
      </c>
      <c r="K232" t="s">
        <v>351</v>
      </c>
      <c r="L232">
        <v>0</v>
      </c>
      <c r="N232" t="str">
        <f t="shared" si="16"/>
        <v>PESQUISADOR EM QUIMICA</v>
      </c>
      <c r="O232" t="s">
        <v>351</v>
      </c>
      <c r="P232">
        <v>0</v>
      </c>
      <c r="R232" t="str">
        <f t="shared" si="19"/>
        <v>CONFECCAO DE PECAS DO VESTUARIO - EXCETO ROUPAS INTIMAS, BLUSAS, CAMISAS  E SEMELHANTES</v>
      </c>
      <c r="S232" t="s">
        <v>3838</v>
      </c>
      <c r="V232">
        <v>0</v>
      </c>
      <c r="W232">
        <v>0</v>
      </c>
      <c r="X232">
        <v>0</v>
      </c>
      <c r="Z232" t="str">
        <f t="shared" si="17"/>
        <v>CONFECCAO DE PECAS DO VESTUARIO - EXCETO ROUPAS INTIMAS, BLUSAS, CAMISAS  E SEMELHANTES</v>
      </c>
      <c r="AA232" t="s">
        <v>3838</v>
      </c>
      <c r="AB232">
        <v>0</v>
      </c>
      <c r="AD232" t="str">
        <f t="shared" si="18"/>
        <v>CONFECCAO DE PECAS DO VESTUARIO - EXCETO ROUPAS INTIMAS, BLUSAS, CAMISAS  E SEMELHANTES</v>
      </c>
      <c r="AE232" t="s">
        <v>3838</v>
      </c>
      <c r="AF232">
        <v>0</v>
      </c>
    </row>
    <row r="233" spans="1:32">
      <c r="A233" t="str">
        <f t="shared" si="14"/>
        <v>PESQUISADOR DE ENGENHARIA CIVIL</v>
      </c>
      <c r="B233" t="s">
        <v>352</v>
      </c>
      <c r="C233">
        <v>0</v>
      </c>
      <c r="D233">
        <v>0</v>
      </c>
      <c r="E233">
        <v>0</v>
      </c>
      <c r="F233">
        <v>0</v>
      </c>
      <c r="G233">
        <v>0</v>
      </c>
      <c r="J233" t="str">
        <f t="shared" si="15"/>
        <v>PESQUISADOR DE ENGENHARIA CIVIL</v>
      </c>
      <c r="K233" t="s">
        <v>352</v>
      </c>
      <c r="L233">
        <v>0</v>
      </c>
      <c r="N233" t="str">
        <f t="shared" si="16"/>
        <v>PESQUISADOR DE ENGENHARIA CIVIL</v>
      </c>
      <c r="O233" t="s">
        <v>352</v>
      </c>
      <c r="P233">
        <v>0</v>
      </c>
      <c r="R233" t="str">
        <f t="shared" si="19"/>
        <v>IMPRESSAO DE MATERIAL DE SEGURANCA</v>
      </c>
      <c r="S233" t="s">
        <v>3839</v>
      </c>
      <c r="V233">
        <v>0</v>
      </c>
      <c r="W233">
        <v>0</v>
      </c>
      <c r="X233">
        <v>0</v>
      </c>
      <c r="Z233" t="str">
        <f t="shared" si="17"/>
        <v>IMPRESSAO DE MATERIAL DE SEGURANCA</v>
      </c>
      <c r="AA233" t="s">
        <v>3839</v>
      </c>
      <c r="AB233">
        <v>0</v>
      </c>
      <c r="AD233" t="str">
        <f t="shared" si="18"/>
        <v>IMPRESSAO DE MATERIAL DE SEGURANCA</v>
      </c>
      <c r="AE233" t="s">
        <v>3839</v>
      </c>
      <c r="AF233">
        <v>0</v>
      </c>
    </row>
    <row r="234" spans="1:32">
      <c r="A234" t="str">
        <f t="shared" si="14"/>
        <v>PESQUISADOR DE ENGENHARIA E TECNOLOGIA (OUTRAS AREAS DA ENGENHARIA)</v>
      </c>
      <c r="B234" t="s">
        <v>353</v>
      </c>
      <c r="C234">
        <v>0</v>
      </c>
      <c r="D234">
        <v>0</v>
      </c>
      <c r="E234">
        <v>0</v>
      </c>
      <c r="F234">
        <v>0</v>
      </c>
      <c r="G234">
        <v>0</v>
      </c>
      <c r="J234" t="str">
        <f t="shared" si="15"/>
        <v>PESQUISADOR DE ENGENHARIA E TECNOLOGIA (OUTRAS AREAS DA ENGENHARIA)</v>
      </c>
      <c r="K234" t="s">
        <v>353</v>
      </c>
      <c r="L234">
        <v>0</v>
      </c>
      <c r="N234" t="str">
        <f t="shared" si="16"/>
        <v>PESQUISADOR DE ENGENHARIA E TECNOLOGIA (OUTRAS AREAS DA ENGENHARIA)</v>
      </c>
      <c r="O234" t="s">
        <v>353</v>
      </c>
      <c r="P234">
        <v>0</v>
      </c>
      <c r="R234" t="str">
        <f t="shared" si="19"/>
        <v>IMPRESSAO DE MATERIAIS PARA OUTROS USOS</v>
      </c>
      <c r="S234" t="s">
        <v>3840</v>
      </c>
      <c r="V234">
        <v>0</v>
      </c>
      <c r="W234">
        <v>0</v>
      </c>
      <c r="X234">
        <v>0</v>
      </c>
      <c r="Z234" t="str">
        <f t="shared" si="17"/>
        <v>IMPRESSAO DE MATERIAIS PARA OUTROS USOS</v>
      </c>
      <c r="AA234" t="s">
        <v>3840</v>
      </c>
      <c r="AB234">
        <v>0</v>
      </c>
      <c r="AD234" t="str">
        <f t="shared" si="18"/>
        <v>IMPRESSAO DE MATERIAIS PARA OUTROS USOS</v>
      </c>
      <c r="AE234" t="s">
        <v>3840</v>
      </c>
      <c r="AF234">
        <v>0</v>
      </c>
    </row>
    <row r="235" spans="1:32">
      <c r="A235" t="str">
        <f t="shared" ref="A235:A298" si="20">MID(B235,8,100)</f>
        <v>PESQUISADOR DE ENGENHARIA ELETRICA E ELETRONICA</v>
      </c>
      <c r="B235" t="s">
        <v>354</v>
      </c>
      <c r="C235">
        <v>0</v>
      </c>
      <c r="D235">
        <v>0</v>
      </c>
      <c r="E235">
        <v>0</v>
      </c>
      <c r="F235">
        <v>0</v>
      </c>
      <c r="G235">
        <v>0</v>
      </c>
      <c r="J235" t="str">
        <f t="shared" ref="J235:J298" si="21">MID(K235,8,100)</f>
        <v>PESQUISADOR DE ENGENHARIA ELETRICA E ELETRONICA</v>
      </c>
      <c r="K235" t="s">
        <v>354</v>
      </c>
      <c r="L235">
        <v>0</v>
      </c>
      <c r="N235" t="str">
        <f t="shared" ref="N235:N298" si="22">MID(O235,8,100)</f>
        <v>PESQUISADOR DE ENGENHARIA ELETRICA E ELETRONICA</v>
      </c>
      <c r="O235" t="s">
        <v>354</v>
      </c>
      <c r="P235">
        <v>0</v>
      </c>
      <c r="R235" t="str">
        <f t="shared" si="19"/>
        <v>CONFECCAO DE ROUPAS PROFISSIONAIS</v>
      </c>
      <c r="S235" t="s">
        <v>3841</v>
      </c>
      <c r="V235">
        <v>0</v>
      </c>
      <c r="W235">
        <v>0</v>
      </c>
      <c r="X235">
        <v>0</v>
      </c>
      <c r="Z235" t="str">
        <f t="shared" ref="Z235:Z298" si="23">MID(AA235,12,100)</f>
        <v>CONFECCAO DE ROUPAS PROFISSIONAIS</v>
      </c>
      <c r="AA235" t="s">
        <v>3841</v>
      </c>
      <c r="AB235">
        <v>0</v>
      </c>
      <c r="AD235" t="str">
        <f t="shared" ref="AD235:AD298" si="24">MID(AE235,12,100)</f>
        <v>CONFECCAO DE ROUPAS PROFISSIONAIS</v>
      </c>
      <c r="AE235" t="s">
        <v>3841</v>
      </c>
      <c r="AF235">
        <v>0</v>
      </c>
    </row>
    <row r="236" spans="1:32">
      <c r="A236" t="str">
        <f t="shared" si="20"/>
        <v>PESQUISADOR DE ENGENHARIA MECANICA</v>
      </c>
      <c r="B236" t="s">
        <v>355</v>
      </c>
      <c r="C236">
        <v>0</v>
      </c>
      <c r="D236">
        <v>0</v>
      </c>
      <c r="E236">
        <v>0</v>
      </c>
      <c r="F236">
        <v>0</v>
      </c>
      <c r="G236">
        <v>0</v>
      </c>
      <c r="J236" t="str">
        <f t="shared" si="21"/>
        <v>PESQUISADOR DE ENGENHARIA MECANICA</v>
      </c>
      <c r="K236" t="s">
        <v>355</v>
      </c>
      <c r="L236">
        <v>0</v>
      </c>
      <c r="N236" t="str">
        <f t="shared" si="22"/>
        <v>PESQUISADOR DE ENGENHARIA MECANICA</v>
      </c>
      <c r="O236" t="s">
        <v>355</v>
      </c>
      <c r="P236">
        <v>0</v>
      </c>
      <c r="R236" t="str">
        <f t="shared" ref="R236:R299" si="25">MID(S236,12,100)</f>
        <v>FABRICACAO DE ACESSORIOS DO VESTUARIO</v>
      </c>
      <c r="S236" t="s">
        <v>3842</v>
      </c>
      <c r="V236">
        <v>0</v>
      </c>
      <c r="W236">
        <v>0</v>
      </c>
      <c r="X236">
        <v>0</v>
      </c>
      <c r="Z236" t="str">
        <f t="shared" si="23"/>
        <v>FABRICACAO DE ACESSORIOS DO VESTUARIO</v>
      </c>
      <c r="AA236" t="s">
        <v>3842</v>
      </c>
      <c r="AB236">
        <v>0</v>
      </c>
      <c r="AD236" t="str">
        <f t="shared" si="24"/>
        <v>FABRICACAO DE ACESSORIOS DO VESTUARIO</v>
      </c>
      <c r="AE236" t="s">
        <v>3842</v>
      </c>
      <c r="AF236">
        <v>0</v>
      </c>
    </row>
    <row r="237" spans="1:32">
      <c r="A237" t="str">
        <f t="shared" si="20"/>
        <v>PESQUISADOR DE ENGENHARIA METALURGICA, DE MINAS E DE MATERIAIS</v>
      </c>
      <c r="B237" t="s">
        <v>356</v>
      </c>
      <c r="C237">
        <v>0</v>
      </c>
      <c r="D237">
        <v>0</v>
      </c>
      <c r="E237">
        <v>0</v>
      </c>
      <c r="F237">
        <v>0</v>
      </c>
      <c r="G237">
        <v>0</v>
      </c>
      <c r="J237" t="str">
        <f t="shared" si="21"/>
        <v>PESQUISADOR DE ENGENHARIA METALURGICA, DE MINAS E DE MATERIAIS</v>
      </c>
      <c r="K237" t="s">
        <v>356</v>
      </c>
      <c r="L237">
        <v>0</v>
      </c>
      <c r="N237" t="str">
        <f t="shared" si="22"/>
        <v>PESQUISADOR DE ENGENHARIA METALURGICA, DE MINAS E DE MATERIAIS</v>
      </c>
      <c r="O237" t="s">
        <v>356</v>
      </c>
      <c r="P237">
        <v>0</v>
      </c>
      <c r="R237" t="str">
        <f t="shared" si="25"/>
        <v>SERVICOS DE PRE-IMPRESSAO</v>
      </c>
      <c r="S237" t="s">
        <v>3843</v>
      </c>
      <c r="V237">
        <v>0</v>
      </c>
      <c r="W237">
        <v>0</v>
      </c>
      <c r="X237">
        <v>0</v>
      </c>
      <c r="Z237" t="str">
        <f t="shared" si="23"/>
        <v>SERVICOS DE PRE-IMPRESSAO</v>
      </c>
      <c r="AA237" t="s">
        <v>3843</v>
      </c>
      <c r="AB237">
        <v>0</v>
      </c>
      <c r="AD237" t="str">
        <f t="shared" si="24"/>
        <v>SERVICOS DE PRE-IMPRESSAO</v>
      </c>
      <c r="AE237" t="s">
        <v>3843</v>
      </c>
      <c r="AF237">
        <v>0</v>
      </c>
    </row>
    <row r="238" spans="1:32">
      <c r="A238" t="str">
        <f t="shared" si="20"/>
        <v>PESQUISADOR DE ENGENHARIA QUIMICA</v>
      </c>
      <c r="B238" t="s">
        <v>357</v>
      </c>
      <c r="C238">
        <v>0</v>
      </c>
      <c r="D238">
        <v>0</v>
      </c>
      <c r="E238">
        <v>0</v>
      </c>
      <c r="F238">
        <v>0</v>
      </c>
      <c r="G238">
        <v>0</v>
      </c>
      <c r="J238" t="str">
        <f t="shared" si="21"/>
        <v>PESQUISADOR DE ENGENHARIA QUIMICA</v>
      </c>
      <c r="K238" t="s">
        <v>357</v>
      </c>
      <c r="L238">
        <v>0</v>
      </c>
      <c r="N238" t="str">
        <f t="shared" si="22"/>
        <v>PESQUISADOR DE ENGENHARIA QUIMICA</v>
      </c>
      <c r="O238" t="s">
        <v>357</v>
      </c>
      <c r="P238">
        <v>0</v>
      </c>
      <c r="R238" t="str">
        <f t="shared" si="25"/>
        <v>FABRICACAO DE ACESSORIOS PARA SEGURANCA INDUSTRIAL E PESSOAL</v>
      </c>
      <c r="S238" t="s">
        <v>3844</v>
      </c>
      <c r="V238">
        <v>0</v>
      </c>
      <c r="W238">
        <v>0</v>
      </c>
      <c r="X238">
        <v>0</v>
      </c>
      <c r="Z238" t="str">
        <f t="shared" si="23"/>
        <v>FABRICACAO DE ACESSORIOS PARA SEGURANCA INDUSTRIAL E PESSOAL</v>
      </c>
      <c r="AA238" t="s">
        <v>3844</v>
      </c>
      <c r="AB238">
        <v>0</v>
      </c>
      <c r="AD238" t="str">
        <f t="shared" si="24"/>
        <v>FABRICACAO DE ACESSORIOS PARA SEGURANCA INDUSTRIAL E PESSOAL</v>
      </c>
      <c r="AE238" t="s">
        <v>3844</v>
      </c>
      <c r="AF238">
        <v>0</v>
      </c>
    </row>
    <row r="239" spans="1:32">
      <c r="A239" t="str">
        <f t="shared" si="20"/>
        <v>PESQUISADOR DE CLINICA MEDICA</v>
      </c>
      <c r="B239" t="s">
        <v>358</v>
      </c>
      <c r="C239">
        <v>0</v>
      </c>
      <c r="D239">
        <v>0</v>
      </c>
      <c r="E239">
        <v>0</v>
      </c>
      <c r="F239">
        <v>0</v>
      </c>
      <c r="G239">
        <v>0</v>
      </c>
      <c r="J239" t="str">
        <f t="shared" si="21"/>
        <v>PESQUISADOR DE CLINICA MEDICA</v>
      </c>
      <c r="K239" t="s">
        <v>358</v>
      </c>
      <c r="L239">
        <v>0</v>
      </c>
      <c r="N239" t="str">
        <f t="shared" si="22"/>
        <v>PESQUISADOR DE CLINICA MEDICA</v>
      </c>
      <c r="O239" t="s">
        <v>358</v>
      </c>
      <c r="P239">
        <v>0</v>
      </c>
      <c r="R239" t="str">
        <f t="shared" si="25"/>
        <v>SERVICOS DE ACABAMENTOS GRAFICOS</v>
      </c>
      <c r="S239" t="s">
        <v>3845</v>
      </c>
      <c r="V239">
        <v>0</v>
      </c>
      <c r="W239">
        <v>0</v>
      </c>
      <c r="X239">
        <v>0</v>
      </c>
      <c r="Z239" t="str">
        <f t="shared" si="23"/>
        <v>SERVICOS DE ACABAMENTOS GRAFICOS</v>
      </c>
      <c r="AA239" t="s">
        <v>3845</v>
      </c>
      <c r="AB239">
        <v>0</v>
      </c>
      <c r="AD239" t="str">
        <f t="shared" si="24"/>
        <v>SERVICOS DE ACABAMENTOS GRAFICOS</v>
      </c>
      <c r="AE239" t="s">
        <v>3845</v>
      </c>
      <c r="AF239">
        <v>0</v>
      </c>
    </row>
    <row r="240" spans="1:32">
      <c r="A240" t="str">
        <f t="shared" si="20"/>
        <v>PESQUISADOR DE MEDICINA BASICA</v>
      </c>
      <c r="B240" t="s">
        <v>359</v>
      </c>
      <c r="C240">
        <v>0</v>
      </c>
      <c r="D240">
        <v>0</v>
      </c>
      <c r="E240">
        <v>0</v>
      </c>
      <c r="F240">
        <v>0</v>
      </c>
      <c r="G240">
        <v>0</v>
      </c>
      <c r="J240" t="str">
        <f t="shared" si="21"/>
        <v>PESQUISADOR DE MEDICINA BASICA</v>
      </c>
      <c r="K240" t="s">
        <v>359</v>
      </c>
      <c r="L240">
        <v>0</v>
      </c>
      <c r="N240" t="str">
        <f t="shared" si="22"/>
        <v>PESQUISADOR DE MEDICINA BASICA</v>
      </c>
      <c r="O240" t="s">
        <v>359</v>
      </c>
      <c r="P240">
        <v>0</v>
      </c>
      <c r="R240" t="str">
        <f t="shared" si="25"/>
        <v>REPRODUCAO DE MATERIAIS GRAVADOS EM QUALQUER SUPORTE</v>
      </c>
      <c r="S240" t="s">
        <v>3846</v>
      </c>
      <c r="V240">
        <v>0</v>
      </c>
      <c r="W240">
        <v>0</v>
      </c>
      <c r="X240">
        <v>0</v>
      </c>
      <c r="Z240" t="str">
        <f t="shared" si="23"/>
        <v>REPRODUCAO DE MATERIAIS GRAVADOS EM QUALQUER SUPORTE</v>
      </c>
      <c r="AA240" t="s">
        <v>3846</v>
      </c>
      <c r="AB240">
        <v>0</v>
      </c>
      <c r="AD240" t="str">
        <f t="shared" si="24"/>
        <v>REPRODUCAO DE MATERIAIS GRAVADOS EM QUALQUER SUPORTE</v>
      </c>
      <c r="AE240" t="s">
        <v>3846</v>
      </c>
      <c r="AF240">
        <v>0</v>
      </c>
    </row>
    <row r="241" spans="1:32">
      <c r="A241" t="str">
        <f t="shared" si="20"/>
        <v>PESQUISADOR EM MEDICINA VETERINARIA</v>
      </c>
      <c r="B241" t="s">
        <v>360</v>
      </c>
      <c r="C241">
        <v>0</v>
      </c>
      <c r="D241">
        <v>0</v>
      </c>
      <c r="E241">
        <v>0</v>
      </c>
      <c r="F241">
        <v>0</v>
      </c>
      <c r="G241">
        <v>0</v>
      </c>
      <c r="J241" t="str">
        <f t="shared" si="21"/>
        <v>PESQUISADOR EM MEDICINA VETERINARIA</v>
      </c>
      <c r="K241" t="s">
        <v>360</v>
      </c>
      <c r="L241">
        <v>0</v>
      </c>
      <c r="N241" t="str">
        <f t="shared" si="22"/>
        <v>PESQUISADOR EM MEDICINA VETERINARIA</v>
      </c>
      <c r="O241" t="s">
        <v>360</v>
      </c>
      <c r="P241">
        <v>0</v>
      </c>
      <c r="R241" t="str">
        <f t="shared" si="25"/>
        <v>CURTIMENTO E OUTRAS PREPARACOES DE COURO</v>
      </c>
      <c r="S241" t="s">
        <v>3847</v>
      </c>
      <c r="V241">
        <v>0</v>
      </c>
      <c r="W241">
        <v>0</v>
      </c>
      <c r="X241">
        <v>0</v>
      </c>
      <c r="Z241" t="str">
        <f t="shared" si="23"/>
        <v>CURTIMENTO E OUTRAS PREPARACOES DE COURO</v>
      </c>
      <c r="AA241" t="s">
        <v>3847</v>
      </c>
      <c r="AB241">
        <v>0</v>
      </c>
      <c r="AD241" t="str">
        <f t="shared" si="24"/>
        <v>CURTIMENTO E OUTRAS PREPARACOES DE COURO</v>
      </c>
      <c r="AE241" t="s">
        <v>3847</v>
      </c>
      <c r="AF241">
        <v>0</v>
      </c>
    </row>
    <row r="242" spans="1:32">
      <c r="A242" t="str">
        <f t="shared" si="20"/>
        <v>PESQUISADOR EM SAUDE COLETIVA</v>
      </c>
      <c r="B242" t="s">
        <v>361</v>
      </c>
      <c r="C242">
        <v>0</v>
      </c>
      <c r="D242">
        <v>0</v>
      </c>
      <c r="E242">
        <v>0</v>
      </c>
      <c r="F242">
        <v>0</v>
      </c>
      <c r="G242">
        <v>0</v>
      </c>
      <c r="J242" t="str">
        <f t="shared" si="21"/>
        <v>PESQUISADOR EM SAUDE COLETIVA</v>
      </c>
      <c r="K242" t="s">
        <v>361</v>
      </c>
      <c r="L242">
        <v>0</v>
      </c>
      <c r="N242" t="str">
        <f t="shared" si="22"/>
        <v>PESQUISADOR EM SAUDE COLETIVA</v>
      </c>
      <c r="O242" t="s">
        <v>361</v>
      </c>
      <c r="P242">
        <v>0</v>
      </c>
      <c r="R242" t="str">
        <f t="shared" si="25"/>
        <v>FABRICACAO DE MALAS, BOLSAS, VALISES E OUTROS ARTEFATOS PARA VIAGEM, DE QUALQUER MATERIAL</v>
      </c>
      <c r="S242" t="s">
        <v>3848</v>
      </c>
      <c r="V242">
        <v>0</v>
      </c>
      <c r="W242">
        <v>0</v>
      </c>
      <c r="X242">
        <v>0</v>
      </c>
      <c r="Z242" t="str">
        <f t="shared" si="23"/>
        <v>FABRICACAO DE MALAS, BOLSAS, VALISES E OUTROS ARTEFATOS PARA VIAGEM, DE QUALQUER MATERIAL</v>
      </c>
      <c r="AA242" t="s">
        <v>3848</v>
      </c>
      <c r="AB242">
        <v>0</v>
      </c>
      <c r="AD242" t="str">
        <f t="shared" si="24"/>
        <v>FABRICACAO DE MALAS, BOLSAS, VALISES E OUTROS ARTEFATOS PARA VIAGEM, DE QUALQUER MATERIAL</v>
      </c>
      <c r="AE242" t="s">
        <v>3848</v>
      </c>
      <c r="AF242">
        <v>0</v>
      </c>
    </row>
    <row r="243" spans="1:32">
      <c r="A243" t="str">
        <f t="shared" si="20"/>
        <v>PESQUISADOR EM CIENCIAS AGRONOMICAS</v>
      </c>
      <c r="B243" t="s">
        <v>362</v>
      </c>
      <c r="C243">
        <v>0</v>
      </c>
      <c r="D243">
        <v>0</v>
      </c>
      <c r="E243">
        <v>0</v>
      </c>
      <c r="F243">
        <v>0</v>
      </c>
      <c r="G243">
        <v>0</v>
      </c>
      <c r="J243" t="str">
        <f t="shared" si="21"/>
        <v>PESQUISADOR EM CIENCIAS AGRONOMICAS</v>
      </c>
      <c r="K243" t="s">
        <v>362</v>
      </c>
      <c r="L243">
        <v>0</v>
      </c>
      <c r="N243" t="str">
        <f t="shared" si="22"/>
        <v>PESQUISADOR EM CIENCIAS AGRONOMICAS</v>
      </c>
      <c r="O243" t="s">
        <v>362</v>
      </c>
      <c r="P243">
        <v>0</v>
      </c>
      <c r="R243" t="str">
        <f t="shared" si="25"/>
        <v>FABRICACAO DE PRODUTOS DO REFINO DE PETROLEO</v>
      </c>
      <c r="S243" t="s">
        <v>3849</v>
      </c>
      <c r="V243">
        <v>0</v>
      </c>
      <c r="W243">
        <v>0</v>
      </c>
      <c r="X243">
        <v>0</v>
      </c>
      <c r="Z243" t="str">
        <f t="shared" si="23"/>
        <v>FABRICACAO DE PRODUTOS DO REFINO DE PETROLEO</v>
      </c>
      <c r="AA243" t="s">
        <v>3849</v>
      </c>
      <c r="AB243">
        <v>0</v>
      </c>
      <c r="AD243" t="str">
        <f t="shared" si="24"/>
        <v>FABRICACAO DE PRODUTOS DO REFINO DE PETROLEO</v>
      </c>
      <c r="AE243" t="s">
        <v>3849</v>
      </c>
      <c r="AF243">
        <v>0</v>
      </c>
    </row>
    <row r="244" spans="1:32">
      <c r="A244" t="str">
        <f t="shared" si="20"/>
        <v>PESQUISADOR EM CIENCIAS DA PESCA E AQUICULTURA</v>
      </c>
      <c r="B244" t="s">
        <v>363</v>
      </c>
      <c r="C244">
        <v>0</v>
      </c>
      <c r="D244">
        <v>0</v>
      </c>
      <c r="E244">
        <v>0</v>
      </c>
      <c r="F244">
        <v>0</v>
      </c>
      <c r="G244">
        <v>0</v>
      </c>
      <c r="J244" t="str">
        <f t="shared" si="21"/>
        <v>PESQUISADOR EM CIENCIAS DA PESCA E AQUICULTURA</v>
      </c>
      <c r="K244" t="s">
        <v>363</v>
      </c>
      <c r="L244">
        <v>0</v>
      </c>
      <c r="N244" t="str">
        <f t="shared" si="22"/>
        <v>PESQUISADOR EM CIENCIAS DA PESCA E AQUICULTURA</v>
      </c>
      <c r="O244" t="s">
        <v>363</v>
      </c>
      <c r="P244">
        <v>0</v>
      </c>
      <c r="R244" t="str">
        <f t="shared" si="25"/>
        <v>FABRICACAO DE PRODUTOS DERIVADOS DO PETROLEO, EXCETO PRODUTOS DO REFINO</v>
      </c>
      <c r="S244" t="s">
        <v>3850</v>
      </c>
      <c r="V244">
        <v>0</v>
      </c>
      <c r="W244">
        <v>0</v>
      </c>
      <c r="X244">
        <v>0</v>
      </c>
      <c r="Z244" t="str">
        <f t="shared" si="23"/>
        <v>FABRICACAO DE PRODUTOS DERIVADOS DO PETROLEO, EXCETO PRODUTOS DO REFINO</v>
      </c>
      <c r="AA244" t="s">
        <v>3850</v>
      </c>
      <c r="AB244">
        <v>0</v>
      </c>
      <c r="AD244" t="str">
        <f t="shared" si="24"/>
        <v>FABRICACAO DE PRODUTOS DERIVADOS DO PETROLEO, EXCETO PRODUTOS DO REFINO</v>
      </c>
      <c r="AE244" t="s">
        <v>3850</v>
      </c>
      <c r="AF244">
        <v>0</v>
      </c>
    </row>
    <row r="245" spans="1:32">
      <c r="A245" t="str">
        <f t="shared" si="20"/>
        <v>PESQUISADOR EM CIENCIAS DA ZOOTECNIA</v>
      </c>
      <c r="B245" t="s">
        <v>364</v>
      </c>
      <c r="C245">
        <v>0</v>
      </c>
      <c r="D245">
        <v>0</v>
      </c>
      <c r="E245">
        <v>0</v>
      </c>
      <c r="F245">
        <v>0</v>
      </c>
      <c r="G245">
        <v>0</v>
      </c>
      <c r="J245" t="str">
        <f t="shared" si="21"/>
        <v>PESQUISADOR EM CIENCIAS DA ZOOTECNIA</v>
      </c>
      <c r="K245" t="s">
        <v>364</v>
      </c>
      <c r="L245">
        <v>0</v>
      </c>
      <c r="N245" t="str">
        <f t="shared" si="22"/>
        <v>PESQUISADOR EM CIENCIAS DA ZOOTECNIA</v>
      </c>
      <c r="O245" t="s">
        <v>364</v>
      </c>
      <c r="P245">
        <v>0</v>
      </c>
      <c r="R245" t="str">
        <f t="shared" si="25"/>
        <v>FABRICACAO DE OUTROS ARTEFATOS DE COURO</v>
      </c>
      <c r="S245" t="s">
        <v>3851</v>
      </c>
      <c r="V245">
        <v>0</v>
      </c>
      <c r="W245">
        <v>0</v>
      </c>
      <c r="X245">
        <v>0</v>
      </c>
      <c r="Z245" t="str">
        <f t="shared" si="23"/>
        <v>FABRICACAO DE OUTROS ARTEFATOS DE COURO</v>
      </c>
      <c r="AA245" t="s">
        <v>3851</v>
      </c>
      <c r="AB245">
        <v>0</v>
      </c>
      <c r="AD245" t="str">
        <f t="shared" si="24"/>
        <v>FABRICACAO DE OUTROS ARTEFATOS DE COURO</v>
      </c>
      <c r="AE245" t="s">
        <v>3851</v>
      </c>
      <c r="AF245">
        <v>0</v>
      </c>
    </row>
    <row r="246" spans="1:32">
      <c r="A246" t="str">
        <f t="shared" si="20"/>
        <v>PESQUISADOR EM CIENCIAS FLORESTAIS</v>
      </c>
      <c r="B246" t="s">
        <v>365</v>
      </c>
      <c r="C246">
        <v>0</v>
      </c>
      <c r="D246">
        <v>0</v>
      </c>
      <c r="E246">
        <v>0</v>
      </c>
      <c r="F246">
        <v>0</v>
      </c>
      <c r="G246">
        <v>0</v>
      </c>
      <c r="J246" t="str">
        <f t="shared" si="21"/>
        <v>PESQUISADOR EM CIENCIAS FLORESTAIS</v>
      </c>
      <c r="K246" t="s">
        <v>365</v>
      </c>
      <c r="L246">
        <v>0</v>
      </c>
      <c r="N246" t="str">
        <f t="shared" si="22"/>
        <v>PESQUISADOR EM CIENCIAS FLORESTAIS</v>
      </c>
      <c r="O246" t="s">
        <v>365</v>
      </c>
      <c r="P246">
        <v>0</v>
      </c>
      <c r="R246" t="str">
        <f t="shared" si="25"/>
        <v>FABRICACAO DE CALCADOS DE COURO</v>
      </c>
      <c r="S246" t="s">
        <v>3852</v>
      </c>
      <c r="V246">
        <v>0</v>
      </c>
      <c r="W246">
        <v>0</v>
      </c>
      <c r="X246">
        <v>0</v>
      </c>
      <c r="Z246" t="str">
        <f t="shared" si="23"/>
        <v>FABRICACAO DE CALCADOS DE COURO</v>
      </c>
      <c r="AA246" t="s">
        <v>3852</v>
      </c>
      <c r="AB246">
        <v>0</v>
      </c>
      <c r="AD246" t="str">
        <f t="shared" si="24"/>
        <v>FABRICACAO DE CALCADOS DE COURO</v>
      </c>
      <c r="AE246" t="s">
        <v>3852</v>
      </c>
      <c r="AF246">
        <v>0</v>
      </c>
    </row>
    <row r="247" spans="1:32">
      <c r="A247" t="str">
        <f t="shared" si="20"/>
        <v>PESQUISADOR EM CIENCIAS SOCIAIS E HUMANAS</v>
      </c>
      <c r="B247" t="s">
        <v>366</v>
      </c>
      <c r="C247">
        <v>0</v>
      </c>
      <c r="D247">
        <v>0</v>
      </c>
      <c r="E247">
        <v>0</v>
      </c>
      <c r="F247">
        <v>0</v>
      </c>
      <c r="G247">
        <v>0</v>
      </c>
      <c r="J247" t="str">
        <f t="shared" si="21"/>
        <v>PESQUISADOR EM CIENCIAS SOCIAIS E HUMANAS</v>
      </c>
      <c r="K247" t="s">
        <v>366</v>
      </c>
      <c r="L247">
        <v>0</v>
      </c>
      <c r="N247" t="str">
        <f t="shared" si="22"/>
        <v>PESQUISADOR EM CIENCIAS SOCIAIS E HUMANAS</v>
      </c>
      <c r="O247" t="s">
        <v>366</v>
      </c>
      <c r="P247">
        <v>0</v>
      </c>
      <c r="R247" t="str">
        <f t="shared" si="25"/>
        <v>FABRICACAO DE ALCOOL</v>
      </c>
      <c r="S247" t="s">
        <v>3853</v>
      </c>
      <c r="V247">
        <v>0</v>
      </c>
      <c r="W247">
        <v>0</v>
      </c>
      <c r="X247">
        <v>0</v>
      </c>
      <c r="Z247" t="str">
        <f t="shared" si="23"/>
        <v>FABRICACAO DE ALCOOL</v>
      </c>
      <c r="AA247" t="s">
        <v>3853</v>
      </c>
      <c r="AB247">
        <v>0</v>
      </c>
      <c r="AD247" t="str">
        <f t="shared" si="24"/>
        <v>FABRICACAO DE ALCOOL</v>
      </c>
      <c r="AE247" t="s">
        <v>3853</v>
      </c>
      <c r="AF247">
        <v>0</v>
      </c>
    </row>
    <row r="248" spans="1:32">
      <c r="A248" t="str">
        <f t="shared" si="20"/>
        <v>PESQUISADOR EM ECONOMIA</v>
      </c>
      <c r="B248" t="s">
        <v>367</v>
      </c>
      <c r="C248">
        <v>0</v>
      </c>
      <c r="D248">
        <v>0</v>
      </c>
      <c r="E248">
        <v>0</v>
      </c>
      <c r="F248">
        <v>0</v>
      </c>
      <c r="G248">
        <v>0</v>
      </c>
      <c r="J248" t="str">
        <f t="shared" si="21"/>
        <v>PESQUISADOR EM ECONOMIA</v>
      </c>
      <c r="K248" t="s">
        <v>367</v>
      </c>
      <c r="L248">
        <v>0</v>
      </c>
      <c r="N248" t="str">
        <f t="shared" si="22"/>
        <v>PESQUISADOR EM ECONOMIA</v>
      </c>
      <c r="O248" t="s">
        <v>367</v>
      </c>
      <c r="P248">
        <v>0</v>
      </c>
      <c r="R248" t="str">
        <f t="shared" si="25"/>
        <v>FABRICACAO DE TENIS DE QUALQUER MATERIAL</v>
      </c>
      <c r="S248" t="s">
        <v>3854</v>
      </c>
      <c r="V248">
        <v>0</v>
      </c>
      <c r="W248">
        <v>0</v>
      </c>
      <c r="X248">
        <v>0</v>
      </c>
      <c r="Z248" t="str">
        <f t="shared" si="23"/>
        <v>FABRICACAO DE TENIS DE QUALQUER MATERIAL</v>
      </c>
      <c r="AA248" t="s">
        <v>3854</v>
      </c>
      <c r="AB248">
        <v>0</v>
      </c>
      <c r="AD248" t="str">
        <f t="shared" si="24"/>
        <v>FABRICACAO DE TENIS DE QUALQUER MATERIAL</v>
      </c>
      <c r="AE248" t="s">
        <v>3854</v>
      </c>
      <c r="AF248">
        <v>0</v>
      </c>
    </row>
    <row r="249" spans="1:32">
      <c r="A249" t="str">
        <f t="shared" si="20"/>
        <v>PESQUISADOR EM CIENCIAS DA EDUCACAO</v>
      </c>
      <c r="B249" t="s">
        <v>368</v>
      </c>
      <c r="C249">
        <v>0</v>
      </c>
      <c r="D249">
        <v>0</v>
      </c>
      <c r="E249">
        <v>0</v>
      </c>
      <c r="F249">
        <v>0</v>
      </c>
      <c r="G249">
        <v>0</v>
      </c>
      <c r="J249" t="str">
        <f t="shared" si="21"/>
        <v>PESQUISADOR EM CIENCIAS DA EDUCACAO</v>
      </c>
      <c r="K249" t="s">
        <v>368</v>
      </c>
      <c r="L249">
        <v>0</v>
      </c>
      <c r="N249" t="str">
        <f t="shared" si="22"/>
        <v>PESQUISADOR EM CIENCIAS DA EDUCACAO</v>
      </c>
      <c r="O249" t="s">
        <v>368</v>
      </c>
      <c r="P249">
        <v>0</v>
      </c>
      <c r="R249" t="str">
        <f t="shared" si="25"/>
        <v>FABRICACAO DE BIOCOMBUSTIVEIS, EXCETO ALCOOL</v>
      </c>
      <c r="S249" t="s">
        <v>3855</v>
      </c>
      <c r="V249">
        <v>0</v>
      </c>
      <c r="W249">
        <v>0</v>
      </c>
      <c r="X249">
        <v>0</v>
      </c>
      <c r="Z249" t="str">
        <f t="shared" si="23"/>
        <v>FABRICACAO DE BIOCOMBUSTIVEIS, EXCETO ALCOOL</v>
      </c>
      <c r="AA249" t="s">
        <v>3855</v>
      </c>
      <c r="AB249">
        <v>0</v>
      </c>
      <c r="AD249" t="str">
        <f t="shared" si="24"/>
        <v>FABRICACAO DE BIOCOMBUSTIVEIS, EXCETO ALCOOL</v>
      </c>
      <c r="AE249" t="s">
        <v>3855</v>
      </c>
      <c r="AF249">
        <v>0</v>
      </c>
    </row>
    <row r="250" spans="1:32">
      <c r="A250" t="str">
        <f t="shared" si="20"/>
        <v>PESQUISADOR EM HISTORIA</v>
      </c>
      <c r="B250" t="s">
        <v>369</v>
      </c>
      <c r="C250">
        <v>0</v>
      </c>
      <c r="D250">
        <v>0</v>
      </c>
      <c r="E250">
        <v>0</v>
      </c>
      <c r="F250">
        <v>0</v>
      </c>
      <c r="G250">
        <v>0</v>
      </c>
      <c r="J250" t="str">
        <f t="shared" si="21"/>
        <v>PESQUISADOR EM HISTORIA</v>
      </c>
      <c r="K250" t="s">
        <v>369</v>
      </c>
      <c r="L250">
        <v>0</v>
      </c>
      <c r="N250" t="str">
        <f t="shared" si="22"/>
        <v>PESQUISADOR EM HISTORIA</v>
      </c>
      <c r="O250" t="s">
        <v>369</v>
      </c>
      <c r="P250">
        <v>0</v>
      </c>
      <c r="R250" t="str">
        <f t="shared" si="25"/>
        <v>FABRICACAO DE CALCADOS DE PLASTICO</v>
      </c>
      <c r="S250" t="s">
        <v>3856</v>
      </c>
      <c r="V250">
        <v>0</v>
      </c>
      <c r="W250">
        <v>0</v>
      </c>
      <c r="X250">
        <v>0</v>
      </c>
      <c r="Z250" t="str">
        <f t="shared" si="23"/>
        <v>FABRICACAO DE CALCADOS DE PLASTICO</v>
      </c>
      <c r="AA250" t="s">
        <v>3856</v>
      </c>
      <c r="AB250">
        <v>0</v>
      </c>
      <c r="AD250" t="str">
        <f t="shared" si="24"/>
        <v>FABRICACAO DE CALCADOS DE PLASTICO</v>
      </c>
      <c r="AE250" t="s">
        <v>3856</v>
      </c>
      <c r="AF250">
        <v>0</v>
      </c>
    </row>
    <row r="251" spans="1:32">
      <c r="A251" t="str">
        <f t="shared" si="20"/>
        <v>PESQUISADOR EM PSICOLOGIA</v>
      </c>
      <c r="B251" t="s">
        <v>370</v>
      </c>
      <c r="C251">
        <v>0</v>
      </c>
      <c r="D251">
        <v>0</v>
      </c>
      <c r="E251">
        <v>0</v>
      </c>
      <c r="F251">
        <v>0</v>
      </c>
      <c r="G251">
        <v>0</v>
      </c>
      <c r="J251" t="str">
        <f t="shared" si="21"/>
        <v>PESQUISADOR EM PSICOLOGIA</v>
      </c>
      <c r="K251" t="s">
        <v>370</v>
      </c>
      <c r="L251">
        <v>0</v>
      </c>
      <c r="N251" t="str">
        <f t="shared" si="22"/>
        <v>PESQUISADOR EM PSICOLOGIA</v>
      </c>
      <c r="O251" t="s">
        <v>370</v>
      </c>
      <c r="P251">
        <v>0</v>
      </c>
      <c r="R251" t="str">
        <f t="shared" si="25"/>
        <v>FABRICACAO DE CALCADOS DE OUTROS MATERIAIS</v>
      </c>
      <c r="S251" t="s">
        <v>3857</v>
      </c>
      <c r="V251">
        <v>0</v>
      </c>
      <c r="W251">
        <v>0</v>
      </c>
      <c r="X251">
        <v>0</v>
      </c>
      <c r="Z251" t="str">
        <f t="shared" si="23"/>
        <v>FABRICACAO DE CALCADOS DE OUTROS MATERIAIS</v>
      </c>
      <c r="AA251" t="s">
        <v>3857</v>
      </c>
      <c r="AB251">
        <v>0</v>
      </c>
      <c r="AD251" t="str">
        <f t="shared" si="24"/>
        <v>FABRICACAO DE CALCADOS DE OUTROS MATERIAIS</v>
      </c>
      <c r="AE251" t="s">
        <v>3857</v>
      </c>
      <c r="AF251">
        <v>0</v>
      </c>
    </row>
    <row r="252" spans="1:32">
      <c r="A252" t="str">
        <f t="shared" si="20"/>
        <v>PERITO CRIMINAL</v>
      </c>
      <c r="B252" t="s">
        <v>371</v>
      </c>
      <c r="C252">
        <v>0</v>
      </c>
      <c r="D252">
        <v>0</v>
      </c>
      <c r="E252">
        <v>0</v>
      </c>
      <c r="F252">
        <v>0</v>
      </c>
      <c r="G252">
        <v>0</v>
      </c>
      <c r="J252" t="str">
        <f t="shared" si="21"/>
        <v>PERITO CRIMINAL</v>
      </c>
      <c r="K252" t="s">
        <v>371</v>
      </c>
      <c r="L252">
        <v>0</v>
      </c>
      <c r="N252" t="str">
        <f t="shared" si="22"/>
        <v>PERITO CRIMINAL</v>
      </c>
      <c r="O252" t="s">
        <v>371</v>
      </c>
      <c r="P252">
        <v>0</v>
      </c>
      <c r="R252" t="str">
        <f t="shared" si="25"/>
        <v>DESDOBRAMENTO DE MADEIRA</v>
      </c>
      <c r="S252" t="s">
        <v>3858</v>
      </c>
      <c r="V252">
        <v>0</v>
      </c>
      <c r="W252">
        <v>0</v>
      </c>
      <c r="X252">
        <v>0</v>
      </c>
      <c r="Z252" t="str">
        <f t="shared" si="23"/>
        <v>DESDOBRAMENTO DE MADEIRA</v>
      </c>
      <c r="AA252" t="s">
        <v>3858</v>
      </c>
      <c r="AB252">
        <v>0</v>
      </c>
      <c r="AD252" t="str">
        <f t="shared" si="24"/>
        <v>DESDOBRAMENTO DE MADEIRA</v>
      </c>
      <c r="AE252" t="s">
        <v>3858</v>
      </c>
      <c r="AF252">
        <v>0</v>
      </c>
    </row>
    <row r="253" spans="1:32">
      <c r="A253" t="str">
        <f t="shared" si="20"/>
        <v>ATUARIO</v>
      </c>
      <c r="B253" t="s">
        <v>372</v>
      </c>
      <c r="C253">
        <v>0</v>
      </c>
      <c r="D253">
        <v>0</v>
      </c>
      <c r="E253">
        <v>0</v>
      </c>
      <c r="F253">
        <v>0</v>
      </c>
      <c r="G253">
        <v>0</v>
      </c>
      <c r="J253" t="str">
        <f t="shared" si="21"/>
        <v>ATUARIO</v>
      </c>
      <c r="K253" t="s">
        <v>372</v>
      </c>
      <c r="L253">
        <v>0</v>
      </c>
      <c r="N253" t="str">
        <f t="shared" si="22"/>
        <v>ATUARIO</v>
      </c>
      <c r="O253" t="s">
        <v>372</v>
      </c>
      <c r="P253">
        <v>0</v>
      </c>
      <c r="R253" t="str">
        <f t="shared" si="25"/>
        <v>FABRICACAO DE ADUBOS E FERTILIZANTES</v>
      </c>
      <c r="S253" t="s">
        <v>3859</v>
      </c>
      <c r="V253">
        <v>0</v>
      </c>
      <c r="W253">
        <v>0</v>
      </c>
      <c r="X253">
        <v>0</v>
      </c>
      <c r="Z253" t="str">
        <f t="shared" si="23"/>
        <v>FABRICACAO DE ADUBOS E FERTILIZANTES</v>
      </c>
      <c r="AA253" t="s">
        <v>3859</v>
      </c>
      <c r="AB253">
        <v>0</v>
      </c>
      <c r="AD253" t="str">
        <f t="shared" si="24"/>
        <v>FABRICACAO DE ADUBOS E FERTILIZANTES</v>
      </c>
      <c r="AE253" t="s">
        <v>3859</v>
      </c>
      <c r="AF253">
        <v>0</v>
      </c>
    </row>
    <row r="254" spans="1:32">
      <c r="A254" t="str">
        <f t="shared" si="20"/>
        <v>ESPECIALISTA EM PESQUISA OPERACIONAL</v>
      </c>
      <c r="B254" t="s">
        <v>373</v>
      </c>
      <c r="C254">
        <v>0</v>
      </c>
      <c r="D254">
        <v>0</v>
      </c>
      <c r="E254">
        <v>0</v>
      </c>
      <c r="F254">
        <v>0</v>
      </c>
      <c r="G254">
        <v>0</v>
      </c>
      <c r="J254" t="str">
        <f t="shared" si="21"/>
        <v>ESPECIALISTA EM PESQUISA OPERACIONAL</v>
      </c>
      <c r="K254" t="s">
        <v>373</v>
      </c>
      <c r="L254">
        <v>0</v>
      </c>
      <c r="N254" t="str">
        <f t="shared" si="22"/>
        <v>ESPECIALISTA EM PESQUISA OPERACIONAL</v>
      </c>
      <c r="O254" t="s">
        <v>373</v>
      </c>
      <c r="P254">
        <v>0</v>
      </c>
      <c r="R254" t="str">
        <f t="shared" si="25"/>
        <v>FABRICACAO DE PRODUTOS QUIMICOS INORGANICOS NAO ESPECIFICADOS ANTERIORMENTE</v>
      </c>
      <c r="S254" t="s">
        <v>3860</v>
      </c>
      <c r="V254">
        <v>0</v>
      </c>
      <c r="W254">
        <v>0</v>
      </c>
      <c r="X254">
        <v>0</v>
      </c>
      <c r="Z254" t="str">
        <f t="shared" si="23"/>
        <v>FABRICACAO DE PRODUTOS QUIMICOS INORGANICOS NAO ESPECIFICADOS ANTERIORMENTE</v>
      </c>
      <c r="AA254" t="s">
        <v>3860</v>
      </c>
      <c r="AB254">
        <v>0</v>
      </c>
      <c r="AD254" t="str">
        <f t="shared" si="24"/>
        <v>FABRICACAO DE PRODUTOS QUIMICOS INORGANICOS NAO ESPECIFICADOS ANTERIORMENTE</v>
      </c>
      <c r="AE254" t="s">
        <v>3860</v>
      </c>
      <c r="AF254">
        <v>0</v>
      </c>
    </row>
    <row r="255" spans="1:32">
      <c r="A255" t="str">
        <f t="shared" si="20"/>
        <v>MATEMATICO</v>
      </c>
      <c r="B255" t="s">
        <v>374</v>
      </c>
      <c r="C255">
        <v>0</v>
      </c>
      <c r="D255">
        <v>0</v>
      </c>
      <c r="E255">
        <v>0</v>
      </c>
      <c r="F255">
        <v>0</v>
      </c>
      <c r="G255">
        <v>0</v>
      </c>
      <c r="J255" t="str">
        <f t="shared" si="21"/>
        <v>MATEMATICO</v>
      </c>
      <c r="K255" t="s">
        <v>374</v>
      </c>
      <c r="L255">
        <v>0</v>
      </c>
      <c r="N255" t="str">
        <f t="shared" si="22"/>
        <v>MATEMATICO</v>
      </c>
      <c r="O255" t="s">
        <v>374</v>
      </c>
      <c r="P255">
        <v>0</v>
      </c>
      <c r="R255" t="str">
        <f t="shared" si="25"/>
        <v>FABRICACAO DE MADEIRA LAMINADA E DE CHAPAS DE MADEIRA COMPENSADA, PRENSADA OU AGLOMERADA</v>
      </c>
      <c r="S255" t="s">
        <v>3861</v>
      </c>
      <c r="V255">
        <v>0</v>
      </c>
      <c r="W255">
        <v>0</v>
      </c>
      <c r="X255">
        <v>0</v>
      </c>
      <c r="Z255" t="str">
        <f t="shared" si="23"/>
        <v>FABRICACAO DE MADEIRA LAMINADA E DE CHAPAS DE MADEIRA COMPENSADA, PRENSADA OU AGLOMERADA</v>
      </c>
      <c r="AA255" t="s">
        <v>3861</v>
      </c>
      <c r="AB255">
        <v>0</v>
      </c>
      <c r="AD255" t="str">
        <f t="shared" si="24"/>
        <v>FABRICACAO DE MADEIRA LAMINADA E DE CHAPAS DE MADEIRA COMPENSADA, PRENSADA OU AGLOMERADA</v>
      </c>
      <c r="AE255" t="s">
        <v>3861</v>
      </c>
      <c r="AF255">
        <v>0</v>
      </c>
    </row>
    <row r="256" spans="1:32">
      <c r="A256" t="str">
        <f t="shared" si="20"/>
        <v>MATEMATICO APLICADO</v>
      </c>
      <c r="B256" t="s">
        <v>375</v>
      </c>
      <c r="C256">
        <v>0</v>
      </c>
      <c r="D256">
        <v>0</v>
      </c>
      <c r="E256">
        <v>0</v>
      </c>
      <c r="F256">
        <v>0</v>
      </c>
      <c r="G256">
        <v>0</v>
      </c>
      <c r="J256" t="str">
        <f t="shared" si="21"/>
        <v>MATEMATICO APLICADO</v>
      </c>
      <c r="K256" t="s">
        <v>375</v>
      </c>
      <c r="L256">
        <v>0</v>
      </c>
      <c r="N256" t="str">
        <f t="shared" si="22"/>
        <v>MATEMATICO APLICADO</v>
      </c>
      <c r="O256" t="s">
        <v>375</v>
      </c>
      <c r="P256">
        <v>0</v>
      </c>
      <c r="R256" t="str">
        <f t="shared" si="25"/>
        <v xml:space="preserve">FABRICACAO DE ESQUADRIAS DE MADEIRA, DE CASAS DE MADEIRA PRE-FABRICADAS, DE ESTRUTURAS DE MADEIRA E </v>
      </c>
      <c r="S256" t="s">
        <v>3862</v>
      </c>
      <c r="V256">
        <v>0</v>
      </c>
      <c r="W256">
        <v>0</v>
      </c>
      <c r="X256">
        <v>0</v>
      </c>
      <c r="Z256" t="str">
        <f t="shared" si="23"/>
        <v xml:space="preserve">FABRICACAO DE ESQUADRIAS DE MADEIRA, DE CASAS DE MADEIRA PRE-FABRICADAS, DE ESTRUTURAS DE MADEIRA E </v>
      </c>
      <c r="AA256" t="s">
        <v>3862</v>
      </c>
      <c r="AB256">
        <v>0</v>
      </c>
      <c r="AD256" t="str">
        <f t="shared" si="24"/>
        <v xml:space="preserve">FABRICACAO DE ESQUADRIAS DE MADEIRA, DE CASAS DE MADEIRA PRE-FABRICADAS, DE ESTRUTURAS DE MADEIRA E </v>
      </c>
      <c r="AE256" t="s">
        <v>3862</v>
      </c>
      <c r="AF256">
        <v>0</v>
      </c>
    </row>
    <row r="257" spans="1:32">
      <c r="A257" t="str">
        <f t="shared" si="20"/>
        <v>ESTATISTICO</v>
      </c>
      <c r="B257" t="s">
        <v>376</v>
      </c>
      <c r="C257">
        <v>0</v>
      </c>
      <c r="D257">
        <v>0</v>
      </c>
      <c r="E257">
        <v>0</v>
      </c>
      <c r="F257">
        <v>0</v>
      </c>
      <c r="G257">
        <v>0</v>
      </c>
      <c r="J257" t="str">
        <f t="shared" si="21"/>
        <v>ESTATISTICO</v>
      </c>
      <c r="K257" t="s">
        <v>376</v>
      </c>
      <c r="L257">
        <v>0</v>
      </c>
      <c r="N257" t="str">
        <f t="shared" si="22"/>
        <v>ESTATISTICO</v>
      </c>
      <c r="O257" t="s">
        <v>376</v>
      </c>
      <c r="P257">
        <v>0</v>
      </c>
      <c r="R257" t="str">
        <f t="shared" si="25"/>
        <v>FABRICACAO DE INTERMEDIARIOS PARA PLASTIFICANTES, RESINAS E FIBRAS</v>
      </c>
      <c r="S257" t="s">
        <v>3863</v>
      </c>
      <c r="V257">
        <v>0</v>
      </c>
      <c r="W257">
        <v>0</v>
      </c>
      <c r="X257">
        <v>0</v>
      </c>
      <c r="Z257" t="str">
        <f t="shared" si="23"/>
        <v>FABRICACAO DE INTERMEDIARIOS PARA PLASTIFICANTES, RESINAS E FIBRAS</v>
      </c>
      <c r="AA257" t="s">
        <v>3863</v>
      </c>
      <c r="AB257">
        <v>0</v>
      </c>
      <c r="AD257" t="str">
        <f t="shared" si="24"/>
        <v>FABRICACAO DE INTERMEDIARIOS PARA PLASTIFICANTES, RESINAS E FIBRAS</v>
      </c>
      <c r="AE257" t="s">
        <v>3863</v>
      </c>
      <c r="AF257">
        <v>0</v>
      </c>
    </row>
    <row r="258" spans="1:32">
      <c r="A258" t="str">
        <f t="shared" si="20"/>
        <v>ESTATISTICO (ESTATISTICA APLICADA)</v>
      </c>
      <c r="B258" t="s">
        <v>377</v>
      </c>
      <c r="C258">
        <v>0</v>
      </c>
      <c r="D258">
        <v>0</v>
      </c>
      <c r="E258">
        <v>0</v>
      </c>
      <c r="F258">
        <v>0</v>
      </c>
      <c r="G258">
        <v>0</v>
      </c>
      <c r="J258" t="str">
        <f t="shared" si="21"/>
        <v>ESTATISTICO (ESTATISTICA APLICADA)</v>
      </c>
      <c r="K258" t="s">
        <v>377</v>
      </c>
      <c r="L258">
        <v>0</v>
      </c>
      <c r="N258" t="str">
        <f t="shared" si="22"/>
        <v>ESTATISTICO (ESTATISTICA APLICADA)</v>
      </c>
      <c r="O258" t="s">
        <v>377</v>
      </c>
      <c r="P258">
        <v>0</v>
      </c>
      <c r="R258" t="str">
        <f t="shared" si="25"/>
        <v>FABRICACAO DE ARTEFATOS DE TANOARIA E EMBALAGENS DE MADEIRA</v>
      </c>
      <c r="S258" t="s">
        <v>3864</v>
      </c>
      <c r="V258">
        <v>0</v>
      </c>
      <c r="W258">
        <v>0</v>
      </c>
      <c r="X258">
        <v>0</v>
      </c>
      <c r="Z258" t="str">
        <f t="shared" si="23"/>
        <v>FABRICACAO DE ARTEFATOS DE TANOARIA E EMBALAGENS DE MADEIRA</v>
      </c>
      <c r="AA258" t="s">
        <v>3864</v>
      </c>
      <c r="AB258">
        <v>0</v>
      </c>
      <c r="AD258" t="str">
        <f t="shared" si="24"/>
        <v>FABRICACAO DE ARTEFATOS DE TANOARIA E EMBALAGENS DE MADEIRA</v>
      </c>
      <c r="AE258" t="s">
        <v>3864</v>
      </c>
      <c r="AF258">
        <v>0</v>
      </c>
    </row>
    <row r="259" spans="1:32">
      <c r="A259" t="str">
        <f t="shared" si="20"/>
        <v>ESTATISTICO TEORICO</v>
      </c>
      <c r="B259" t="s">
        <v>378</v>
      </c>
      <c r="C259">
        <v>0</v>
      </c>
      <c r="D259">
        <v>0</v>
      </c>
      <c r="E259">
        <v>0</v>
      </c>
      <c r="F259">
        <v>0</v>
      </c>
      <c r="G259">
        <v>0</v>
      </c>
      <c r="J259" t="str">
        <f t="shared" si="21"/>
        <v>ESTATISTICO TEORICO</v>
      </c>
      <c r="K259" t="s">
        <v>378</v>
      </c>
      <c r="L259">
        <v>0</v>
      </c>
      <c r="N259" t="str">
        <f t="shared" si="22"/>
        <v>ESTATISTICO TEORICO</v>
      </c>
      <c r="O259" t="s">
        <v>378</v>
      </c>
      <c r="P259">
        <v>0</v>
      </c>
      <c r="R259" t="str">
        <f t="shared" si="25"/>
        <v>FABRICACAO DE ARTEFATOS DIVERSOS DE MADEIRA, PALHA, CORTICA E MATERIAL TRANCADO - EXCETO MOVEIS</v>
      </c>
      <c r="S259" t="s">
        <v>3865</v>
      </c>
      <c r="V259">
        <v>0</v>
      </c>
      <c r="W259">
        <v>0</v>
      </c>
      <c r="X259">
        <v>0</v>
      </c>
      <c r="Z259" t="str">
        <f t="shared" si="23"/>
        <v>FABRICACAO DE ARTEFATOS DIVERSOS DE MADEIRA, PALHA, CORTICA E MATERIAL TRANCADO - EXCETO MOVEIS</v>
      </c>
      <c r="AA259" t="s">
        <v>3865</v>
      </c>
      <c r="AB259">
        <v>0</v>
      </c>
      <c r="AD259" t="str">
        <f t="shared" si="24"/>
        <v>FABRICACAO DE ARTEFATOS DIVERSOS DE MADEIRA, PALHA, CORTICA E MATERIAL TRANCADO - EXCETO MOVEIS</v>
      </c>
      <c r="AE259" t="s">
        <v>3865</v>
      </c>
      <c r="AF259">
        <v>0</v>
      </c>
    </row>
    <row r="260" spans="1:32">
      <c r="A260" t="str">
        <f t="shared" si="20"/>
        <v>ENGENHEIRO DE APLICATIVOS EM COMPUTACAO</v>
      </c>
      <c r="B260" t="s">
        <v>379</v>
      </c>
      <c r="C260">
        <v>0</v>
      </c>
      <c r="D260">
        <v>0</v>
      </c>
      <c r="E260">
        <v>0</v>
      </c>
      <c r="F260">
        <v>0</v>
      </c>
      <c r="G260">
        <v>0</v>
      </c>
      <c r="J260" t="str">
        <f t="shared" si="21"/>
        <v>ENGENHEIRO DE APLICATIVOS EM COMPUTACAO</v>
      </c>
      <c r="K260" t="s">
        <v>379</v>
      </c>
      <c r="L260">
        <v>0</v>
      </c>
      <c r="N260" t="str">
        <f t="shared" si="22"/>
        <v>ENGENHEIRO DE APLICATIVOS EM COMPUTACAO</v>
      </c>
      <c r="O260" t="s">
        <v>379</v>
      </c>
      <c r="P260">
        <v>0</v>
      </c>
      <c r="R260" t="str">
        <f t="shared" si="25"/>
        <v>FABRICACAO DE PRODUTOS QUIMICOS ORGANICOS NAO ESPECIFICADOS ANTERIORMENTE</v>
      </c>
      <c r="S260" t="s">
        <v>3866</v>
      </c>
      <c r="V260">
        <v>0</v>
      </c>
      <c r="W260">
        <v>0</v>
      </c>
      <c r="X260">
        <v>0</v>
      </c>
      <c r="Z260" t="str">
        <f t="shared" si="23"/>
        <v>FABRICACAO DE PRODUTOS QUIMICOS ORGANICOS NAO ESPECIFICADOS ANTERIORMENTE</v>
      </c>
      <c r="AA260" t="s">
        <v>3866</v>
      </c>
      <c r="AB260">
        <v>0</v>
      </c>
      <c r="AD260" t="str">
        <f t="shared" si="24"/>
        <v>FABRICACAO DE PRODUTOS QUIMICOS ORGANICOS NAO ESPECIFICADOS ANTERIORMENTE</v>
      </c>
      <c r="AE260" t="s">
        <v>3866</v>
      </c>
      <c r="AF260">
        <v>0</v>
      </c>
    </row>
    <row r="261" spans="1:32">
      <c r="A261" t="str">
        <f t="shared" si="20"/>
        <v>ENGENHEIRO DE EQUIPAMENTOS EM COMPUTACAO</v>
      </c>
      <c r="B261" t="s">
        <v>380</v>
      </c>
      <c r="C261">
        <v>0</v>
      </c>
      <c r="D261">
        <v>0</v>
      </c>
      <c r="E261">
        <v>0</v>
      </c>
      <c r="F261">
        <v>0</v>
      </c>
      <c r="G261">
        <v>0</v>
      </c>
      <c r="J261" t="str">
        <f t="shared" si="21"/>
        <v>ENGENHEIRO DE EQUIPAMENTOS EM COMPUTACAO</v>
      </c>
      <c r="K261" t="s">
        <v>380</v>
      </c>
      <c r="L261">
        <v>0</v>
      </c>
      <c r="N261" t="str">
        <f t="shared" si="22"/>
        <v>ENGENHEIRO DE EQUIPAMENTOS EM COMPUTACAO</v>
      </c>
      <c r="O261" t="s">
        <v>380</v>
      </c>
      <c r="P261">
        <v>0</v>
      </c>
      <c r="R261" t="str">
        <f t="shared" si="25"/>
        <v>FABRICACAO DE FIBRAS ARTIFICIAIS E SINTETICAS</v>
      </c>
      <c r="S261" t="s">
        <v>3867</v>
      </c>
      <c r="V261">
        <v>0</v>
      </c>
      <c r="W261">
        <v>0</v>
      </c>
      <c r="X261">
        <v>0</v>
      </c>
      <c r="Z261" t="str">
        <f t="shared" si="23"/>
        <v>FABRICACAO DE FIBRAS ARTIFICIAIS E SINTETICAS</v>
      </c>
      <c r="AA261" t="s">
        <v>3867</v>
      </c>
      <c r="AB261">
        <v>0</v>
      </c>
      <c r="AD261" t="str">
        <f t="shared" si="24"/>
        <v>FABRICACAO DE FIBRAS ARTIFICIAIS E SINTETICAS</v>
      </c>
      <c r="AE261" t="s">
        <v>3867</v>
      </c>
      <c r="AF261">
        <v>0</v>
      </c>
    </row>
    <row r="262" spans="1:32">
      <c r="A262" t="str">
        <f t="shared" si="20"/>
        <v>ENGENHEIROS DE SISTEMAS OPERACIONAIS EM COMPUTACAO</v>
      </c>
      <c r="B262" t="s">
        <v>381</v>
      </c>
      <c r="C262">
        <v>0</v>
      </c>
      <c r="D262">
        <v>0</v>
      </c>
      <c r="E262">
        <v>0</v>
      </c>
      <c r="F262">
        <v>0</v>
      </c>
      <c r="G262">
        <v>0</v>
      </c>
      <c r="J262" t="str">
        <f t="shared" si="21"/>
        <v>ENGENHEIROS DE SISTEMAS OPERACIONAIS EM COMPUTACAO</v>
      </c>
      <c r="K262" t="s">
        <v>381</v>
      </c>
      <c r="L262">
        <v>0</v>
      </c>
      <c r="N262" t="str">
        <f t="shared" si="22"/>
        <v>ENGENHEIROS DE SISTEMAS OPERACIONAIS EM COMPUTACAO</v>
      </c>
      <c r="O262" t="s">
        <v>381</v>
      </c>
      <c r="P262">
        <v>0</v>
      </c>
      <c r="R262" t="str">
        <f t="shared" si="25"/>
        <v>FABRICACAO DE DEFENSIVOS AGRICOLAS</v>
      </c>
      <c r="S262" t="s">
        <v>3868</v>
      </c>
      <c r="V262">
        <v>0</v>
      </c>
      <c r="W262">
        <v>0</v>
      </c>
      <c r="X262">
        <v>0</v>
      </c>
      <c r="Z262" t="str">
        <f t="shared" si="23"/>
        <v>FABRICACAO DE DEFENSIVOS AGRICOLAS</v>
      </c>
      <c r="AA262" t="s">
        <v>3868</v>
      </c>
      <c r="AB262">
        <v>0</v>
      </c>
      <c r="AD262" t="str">
        <f t="shared" si="24"/>
        <v>FABRICACAO DE DEFENSIVOS AGRICOLAS</v>
      </c>
      <c r="AE262" t="s">
        <v>3868</v>
      </c>
      <c r="AF262">
        <v>0</v>
      </c>
    </row>
    <row r="263" spans="1:32">
      <c r="A263" t="str">
        <f t="shared" si="20"/>
        <v>ADMINISTRADOR DE BANCO DE DADOS</v>
      </c>
      <c r="B263" t="s">
        <v>382</v>
      </c>
      <c r="C263">
        <v>0</v>
      </c>
      <c r="D263">
        <v>0</v>
      </c>
      <c r="E263">
        <v>0</v>
      </c>
      <c r="F263">
        <v>0</v>
      </c>
      <c r="G263">
        <v>0</v>
      </c>
      <c r="J263" t="str">
        <f t="shared" si="21"/>
        <v>ADMINISTRADOR DE BANCO DE DADOS</v>
      </c>
      <c r="K263" t="s">
        <v>382</v>
      </c>
      <c r="L263">
        <v>0</v>
      </c>
      <c r="N263" t="str">
        <f t="shared" si="22"/>
        <v>ADMINISTRADOR DE BANCO DE DADOS</v>
      </c>
      <c r="O263" t="s">
        <v>382</v>
      </c>
      <c r="P263">
        <v>0</v>
      </c>
      <c r="R263" t="str">
        <f t="shared" si="25"/>
        <v>FABRICACAO DE DESINFESTANTES DOMISSANITARIOS</v>
      </c>
      <c r="S263" t="s">
        <v>3869</v>
      </c>
      <c r="V263">
        <v>0</v>
      </c>
      <c r="W263">
        <v>0</v>
      </c>
      <c r="X263">
        <v>0</v>
      </c>
      <c r="Z263" t="str">
        <f t="shared" si="23"/>
        <v>FABRICACAO DE DESINFESTANTES DOMISSANITARIOS</v>
      </c>
      <c r="AA263" t="s">
        <v>3869</v>
      </c>
      <c r="AB263">
        <v>0</v>
      </c>
      <c r="AD263" t="str">
        <f t="shared" si="24"/>
        <v>FABRICACAO DE DESINFESTANTES DOMISSANITARIOS</v>
      </c>
      <c r="AE263" t="s">
        <v>3869</v>
      </c>
      <c r="AF263">
        <v>0</v>
      </c>
    </row>
    <row r="264" spans="1:32">
      <c r="A264" t="str">
        <f t="shared" si="20"/>
        <v>ADMINISTRADOR DE REDES</v>
      </c>
      <c r="B264" t="s">
        <v>383</v>
      </c>
      <c r="C264">
        <v>0</v>
      </c>
      <c r="D264">
        <v>0</v>
      </c>
      <c r="E264">
        <v>0</v>
      </c>
      <c r="F264">
        <v>0</v>
      </c>
      <c r="G264">
        <v>0</v>
      </c>
      <c r="J264" t="str">
        <f t="shared" si="21"/>
        <v>ADMINISTRADOR DE REDES</v>
      </c>
      <c r="K264" t="s">
        <v>383</v>
      </c>
      <c r="L264">
        <v>0</v>
      </c>
      <c r="N264" t="str">
        <f t="shared" si="22"/>
        <v>ADMINISTRADOR DE REDES</v>
      </c>
      <c r="O264" t="s">
        <v>383</v>
      </c>
      <c r="P264">
        <v>0</v>
      </c>
      <c r="R264" t="str">
        <f t="shared" si="25"/>
        <v>FABRICACAO DE SABOES E DETERGENTES SINTETICOS</v>
      </c>
      <c r="S264" t="s">
        <v>3870</v>
      </c>
      <c r="V264">
        <v>0</v>
      </c>
      <c r="W264">
        <v>0</v>
      </c>
      <c r="X264">
        <v>0</v>
      </c>
      <c r="Z264" t="str">
        <f t="shared" si="23"/>
        <v>FABRICACAO DE SABOES E DETERGENTES SINTETICOS</v>
      </c>
      <c r="AA264" t="s">
        <v>3870</v>
      </c>
      <c r="AB264">
        <v>0</v>
      </c>
      <c r="AD264" t="str">
        <f t="shared" si="24"/>
        <v>FABRICACAO DE SABOES E DETERGENTES SINTETICOS</v>
      </c>
      <c r="AE264" t="s">
        <v>3870</v>
      </c>
      <c r="AF264">
        <v>0</v>
      </c>
    </row>
    <row r="265" spans="1:32">
      <c r="A265" t="str">
        <f t="shared" si="20"/>
        <v>ADMINISTRADOR DE SISTEMAS OPERACIONAIS</v>
      </c>
      <c r="B265" t="s">
        <v>384</v>
      </c>
      <c r="C265">
        <v>0</v>
      </c>
      <c r="D265">
        <v>0</v>
      </c>
      <c r="E265">
        <v>1</v>
      </c>
      <c r="F265">
        <v>0</v>
      </c>
      <c r="G265">
        <v>1</v>
      </c>
      <c r="J265" t="str">
        <f t="shared" si="21"/>
        <v>ADMINISTRADOR DE SISTEMAS OPERACIONAIS</v>
      </c>
      <c r="K265" t="s">
        <v>384</v>
      </c>
      <c r="L265">
        <v>1</v>
      </c>
      <c r="N265" t="str">
        <f t="shared" si="22"/>
        <v>ADMINISTRADOR DE SISTEMAS OPERACIONAIS</v>
      </c>
      <c r="O265" t="s">
        <v>384</v>
      </c>
      <c r="P265">
        <v>0</v>
      </c>
      <c r="R265" t="str">
        <f t="shared" si="25"/>
        <v>FABRICACAO DE COSMETICOS, PRODUTOS DE PERFUMARIA E DE HIGIENE PESSOAL</v>
      </c>
      <c r="S265" t="s">
        <v>3871</v>
      </c>
      <c r="V265">
        <v>0</v>
      </c>
      <c r="W265">
        <v>0</v>
      </c>
      <c r="X265">
        <v>0</v>
      </c>
      <c r="Z265" t="str">
        <f t="shared" si="23"/>
        <v>FABRICACAO DE COSMETICOS, PRODUTOS DE PERFUMARIA E DE HIGIENE PESSOAL</v>
      </c>
      <c r="AA265" t="s">
        <v>3871</v>
      </c>
      <c r="AB265">
        <v>0</v>
      </c>
      <c r="AD265" t="str">
        <f t="shared" si="24"/>
        <v>FABRICACAO DE COSMETICOS, PRODUTOS DE PERFUMARIA E DE HIGIENE PESSOAL</v>
      </c>
      <c r="AE265" t="s">
        <v>3871</v>
      </c>
      <c r="AF265">
        <v>0</v>
      </c>
    </row>
    <row r="266" spans="1:32">
      <c r="A266" t="str">
        <f t="shared" si="20"/>
        <v>ADMINISTRADOR EM SEGURANCA DA INFORMACAO</v>
      </c>
      <c r="B266" t="s">
        <v>385</v>
      </c>
      <c r="C266">
        <v>0</v>
      </c>
      <c r="D266">
        <v>0</v>
      </c>
      <c r="E266">
        <v>0</v>
      </c>
      <c r="F266">
        <v>0</v>
      </c>
      <c r="G266">
        <v>0</v>
      </c>
      <c r="J266" t="str">
        <f t="shared" si="21"/>
        <v>ADMINISTRADOR EM SEGURANCA DA INFORMACAO</v>
      </c>
      <c r="K266" t="s">
        <v>385</v>
      </c>
      <c r="L266">
        <v>0</v>
      </c>
      <c r="N266" t="str">
        <f t="shared" si="22"/>
        <v>ADMINISTRADOR EM SEGURANCA DA INFORMACAO</v>
      </c>
      <c r="O266" t="s">
        <v>385</v>
      </c>
      <c r="P266">
        <v>0</v>
      </c>
      <c r="R266" t="str">
        <f t="shared" si="25"/>
        <v>FABRICACAO DE PRODUTOS QUIMICOS NAO ESPECIFICADOS ANTERIORMENTE</v>
      </c>
      <c r="S266" t="s">
        <v>3872</v>
      </c>
      <c r="V266">
        <v>0</v>
      </c>
      <c r="W266">
        <v>0</v>
      </c>
      <c r="X266">
        <v>0</v>
      </c>
      <c r="Z266" t="str">
        <f t="shared" si="23"/>
        <v>FABRICACAO DE PRODUTOS QUIMICOS NAO ESPECIFICADOS ANTERIORMENTE</v>
      </c>
      <c r="AA266" t="s">
        <v>3872</v>
      </c>
      <c r="AB266">
        <v>0</v>
      </c>
      <c r="AD266" t="str">
        <f t="shared" si="24"/>
        <v>FABRICACAO DE PRODUTOS QUIMICOS NAO ESPECIFICADOS ANTERIORMENTE</v>
      </c>
      <c r="AE266" t="s">
        <v>3872</v>
      </c>
      <c r="AF266">
        <v>0</v>
      </c>
    </row>
    <row r="267" spans="1:32">
      <c r="A267" t="str">
        <f t="shared" si="20"/>
        <v>ANALISTA DE DESENVOLVIMENTO DE SISTEMAS</v>
      </c>
      <c r="B267" t="s">
        <v>386</v>
      </c>
      <c r="C267">
        <v>0</v>
      </c>
      <c r="D267">
        <v>0</v>
      </c>
      <c r="E267">
        <v>0</v>
      </c>
      <c r="F267">
        <v>0</v>
      </c>
      <c r="G267">
        <v>0</v>
      </c>
      <c r="J267" t="str">
        <f t="shared" si="21"/>
        <v>ANALISTA DE DESENVOLVIMENTO DE SISTEMAS</v>
      </c>
      <c r="K267" t="s">
        <v>386</v>
      </c>
      <c r="L267">
        <v>0</v>
      </c>
      <c r="N267" t="str">
        <f t="shared" si="22"/>
        <v>ANALISTA DE DESENVOLVIMENTO DE SISTEMAS</v>
      </c>
      <c r="O267" t="s">
        <v>386</v>
      </c>
      <c r="P267">
        <v>0</v>
      </c>
      <c r="R267" t="str">
        <f t="shared" si="25"/>
        <v>FABRICACAO DE CELULOSE E OUTRAS PASTAS PARA A FABRICACAO DE PAPEL</v>
      </c>
      <c r="S267" t="s">
        <v>3873</v>
      </c>
      <c r="V267">
        <v>0</v>
      </c>
      <c r="W267">
        <v>0</v>
      </c>
      <c r="X267">
        <v>0</v>
      </c>
      <c r="Z267" t="str">
        <f t="shared" si="23"/>
        <v>FABRICACAO DE CELULOSE E OUTRAS PASTAS PARA A FABRICACAO DE PAPEL</v>
      </c>
      <c r="AA267" t="s">
        <v>3873</v>
      </c>
      <c r="AB267">
        <v>0</v>
      </c>
      <c r="AD267" t="str">
        <f t="shared" si="24"/>
        <v>FABRICACAO DE CELULOSE E OUTRAS PASTAS PARA A FABRICACAO DE PAPEL</v>
      </c>
      <c r="AE267" t="s">
        <v>3873</v>
      </c>
      <c r="AF267">
        <v>0</v>
      </c>
    </row>
    <row r="268" spans="1:32">
      <c r="A268" t="str">
        <f t="shared" si="20"/>
        <v>ANALISTA DE REDES E DE COMUNICACAO DE DADOS</v>
      </c>
      <c r="B268" t="s">
        <v>387</v>
      </c>
      <c r="C268">
        <v>0</v>
      </c>
      <c r="D268">
        <v>0</v>
      </c>
      <c r="E268">
        <v>0</v>
      </c>
      <c r="F268">
        <v>0</v>
      </c>
      <c r="G268">
        <v>0</v>
      </c>
      <c r="J268" t="str">
        <f t="shared" si="21"/>
        <v>ANALISTA DE REDES E DE COMUNICACAO DE DADOS</v>
      </c>
      <c r="K268" t="s">
        <v>387</v>
      </c>
      <c r="L268">
        <v>0</v>
      </c>
      <c r="N268" t="str">
        <f t="shared" si="22"/>
        <v>ANALISTA DE REDES E DE COMUNICACAO DE DADOS</v>
      </c>
      <c r="O268" t="s">
        <v>387</v>
      </c>
      <c r="P268">
        <v>0</v>
      </c>
      <c r="R268" t="str">
        <f t="shared" si="25"/>
        <v>FABRICACAO DE PAPEL</v>
      </c>
      <c r="S268" t="s">
        <v>3874</v>
      </c>
      <c r="V268">
        <v>0</v>
      </c>
      <c r="W268">
        <v>0</v>
      </c>
      <c r="X268">
        <v>0</v>
      </c>
      <c r="Z268" t="str">
        <f t="shared" si="23"/>
        <v>FABRICACAO DE PAPEL</v>
      </c>
      <c r="AA268" t="s">
        <v>3874</v>
      </c>
      <c r="AB268">
        <v>0</v>
      </c>
      <c r="AD268" t="str">
        <f t="shared" si="24"/>
        <v>FABRICACAO DE PAPEL</v>
      </c>
      <c r="AE268" t="s">
        <v>3874</v>
      </c>
      <c r="AF268">
        <v>0</v>
      </c>
    </row>
    <row r="269" spans="1:32">
      <c r="A269" t="str">
        <f t="shared" si="20"/>
        <v>ANALISTA DE SISTEMAS DE AUTOMACAO</v>
      </c>
      <c r="B269" t="s">
        <v>388</v>
      </c>
      <c r="C269">
        <v>0</v>
      </c>
      <c r="D269">
        <v>0</v>
      </c>
      <c r="E269">
        <v>0</v>
      </c>
      <c r="F269">
        <v>0</v>
      </c>
      <c r="G269">
        <v>0</v>
      </c>
      <c r="J269" t="str">
        <f t="shared" si="21"/>
        <v>ANALISTA DE SISTEMAS DE AUTOMACAO</v>
      </c>
      <c r="K269" t="s">
        <v>388</v>
      </c>
      <c r="L269">
        <v>0</v>
      </c>
      <c r="N269" t="str">
        <f t="shared" si="22"/>
        <v>ANALISTA DE SISTEMAS DE AUTOMACAO</v>
      </c>
      <c r="O269" t="s">
        <v>388</v>
      </c>
      <c r="P269">
        <v>0</v>
      </c>
      <c r="R269" t="str">
        <f t="shared" si="25"/>
        <v>FABRICACAO DE PAPELAO LISO, CARTOLINA E CARTAO</v>
      </c>
      <c r="S269" t="s">
        <v>3875</v>
      </c>
      <c r="V269">
        <v>0</v>
      </c>
      <c r="W269">
        <v>0</v>
      </c>
      <c r="X269">
        <v>0</v>
      </c>
      <c r="Z269" t="str">
        <f t="shared" si="23"/>
        <v>FABRICACAO DE PAPELAO LISO, CARTOLINA E CARTAO</v>
      </c>
      <c r="AA269" t="s">
        <v>3875</v>
      </c>
      <c r="AB269">
        <v>0</v>
      </c>
      <c r="AD269" t="str">
        <f t="shared" si="24"/>
        <v>FABRICACAO DE PAPELAO LISO, CARTOLINA E CARTAO</v>
      </c>
      <c r="AE269" t="s">
        <v>3875</v>
      </c>
      <c r="AF269">
        <v>0</v>
      </c>
    </row>
    <row r="270" spans="1:32">
      <c r="A270" t="str">
        <f t="shared" si="20"/>
        <v>ANALISTA DE SUPORTE COMPUTACIONAL</v>
      </c>
      <c r="B270" t="s">
        <v>389</v>
      </c>
      <c r="C270">
        <v>0</v>
      </c>
      <c r="D270">
        <v>0</v>
      </c>
      <c r="E270">
        <v>1</v>
      </c>
      <c r="F270">
        <v>0</v>
      </c>
      <c r="G270">
        <v>1</v>
      </c>
      <c r="J270" t="str">
        <f t="shared" si="21"/>
        <v>ANALISTA DE SUPORTE COMPUTACIONAL</v>
      </c>
      <c r="K270" t="s">
        <v>389</v>
      </c>
      <c r="L270">
        <v>1</v>
      </c>
      <c r="N270" t="str">
        <f t="shared" si="22"/>
        <v>ANALISTA DE SUPORTE COMPUTACIONAL</v>
      </c>
      <c r="O270" t="s">
        <v>389</v>
      </c>
      <c r="P270">
        <v>0</v>
      </c>
      <c r="R270" t="str">
        <f t="shared" si="25"/>
        <v>FABRICACAO DE PREPARACOES FARMACEUTICAS</v>
      </c>
      <c r="S270" t="s">
        <v>3876</v>
      </c>
      <c r="V270">
        <v>0</v>
      </c>
      <c r="W270">
        <v>0</v>
      </c>
      <c r="X270">
        <v>0</v>
      </c>
      <c r="Z270" t="str">
        <f t="shared" si="23"/>
        <v>FABRICACAO DE PREPARACOES FARMACEUTICAS</v>
      </c>
      <c r="AA270" t="s">
        <v>3876</v>
      </c>
      <c r="AB270">
        <v>0</v>
      </c>
      <c r="AD270" t="str">
        <f t="shared" si="24"/>
        <v>FABRICACAO DE PREPARACOES FARMACEUTICAS</v>
      </c>
      <c r="AE270" t="s">
        <v>3876</v>
      </c>
      <c r="AF270">
        <v>0</v>
      </c>
    </row>
    <row r="271" spans="1:32">
      <c r="A271" t="str">
        <f t="shared" si="20"/>
        <v>FISICO</v>
      </c>
      <c r="B271" t="s">
        <v>390</v>
      </c>
      <c r="C271">
        <v>0</v>
      </c>
      <c r="D271">
        <v>0</v>
      </c>
      <c r="E271">
        <v>1</v>
      </c>
      <c r="F271">
        <v>0</v>
      </c>
      <c r="G271">
        <v>1</v>
      </c>
      <c r="J271" t="str">
        <f t="shared" si="21"/>
        <v>FISICO</v>
      </c>
      <c r="K271" t="s">
        <v>390</v>
      </c>
      <c r="L271">
        <v>1</v>
      </c>
      <c r="N271" t="str">
        <f t="shared" si="22"/>
        <v>FISICO</v>
      </c>
      <c r="O271" t="s">
        <v>390</v>
      </c>
      <c r="P271">
        <v>0</v>
      </c>
      <c r="R271" t="str">
        <f t="shared" si="25"/>
        <v>FABRICACAO DE EMBALAGENS DE PAPEL</v>
      </c>
      <c r="S271" t="s">
        <v>3877</v>
      </c>
      <c r="V271">
        <v>0</v>
      </c>
      <c r="W271">
        <v>0</v>
      </c>
      <c r="X271">
        <v>0</v>
      </c>
      <c r="Z271" t="str">
        <f t="shared" si="23"/>
        <v>FABRICACAO DE EMBALAGENS DE PAPEL</v>
      </c>
      <c r="AA271" t="s">
        <v>3877</v>
      </c>
      <c r="AB271">
        <v>0</v>
      </c>
      <c r="AD271" t="str">
        <f t="shared" si="24"/>
        <v>FABRICACAO DE EMBALAGENS DE PAPEL</v>
      </c>
      <c r="AE271" t="s">
        <v>3877</v>
      </c>
      <c r="AF271">
        <v>0</v>
      </c>
    </row>
    <row r="272" spans="1:32">
      <c r="A272" t="str">
        <f t="shared" si="20"/>
        <v>FISICO (ACUSTICA)</v>
      </c>
      <c r="B272" t="s">
        <v>391</v>
      </c>
      <c r="C272">
        <v>0</v>
      </c>
      <c r="D272">
        <v>0</v>
      </c>
      <c r="E272">
        <v>0</v>
      </c>
      <c r="F272">
        <v>0</v>
      </c>
      <c r="G272">
        <v>0</v>
      </c>
      <c r="J272" t="str">
        <f t="shared" si="21"/>
        <v>FISICO (ACUSTICA)</v>
      </c>
      <c r="K272" t="s">
        <v>391</v>
      </c>
      <c r="L272">
        <v>0</v>
      </c>
      <c r="N272" t="str">
        <f t="shared" si="22"/>
        <v>FISICO (ACUSTICA)</v>
      </c>
      <c r="O272" t="s">
        <v>391</v>
      </c>
      <c r="P272">
        <v>0</v>
      </c>
      <c r="R272" t="str">
        <f t="shared" si="25"/>
        <v>FABRICACAO DE EMBALAGENS  DE PAPELAO - INCLUSIVE A FABRICACAO DE PAPELAO CORRUGADO</v>
      </c>
      <c r="S272" t="s">
        <v>3878</v>
      </c>
      <c r="V272">
        <v>0</v>
      </c>
      <c r="W272">
        <v>0</v>
      </c>
      <c r="X272">
        <v>0</v>
      </c>
      <c r="Z272" t="str">
        <f t="shared" si="23"/>
        <v>FABRICACAO DE EMBALAGENS  DE PAPELAO - INCLUSIVE A FABRICACAO DE PAPELAO CORRUGADO</v>
      </c>
      <c r="AA272" t="s">
        <v>3878</v>
      </c>
      <c r="AB272">
        <v>0</v>
      </c>
      <c r="AD272" t="str">
        <f t="shared" si="24"/>
        <v>FABRICACAO DE EMBALAGENS  DE PAPELAO - INCLUSIVE A FABRICACAO DE PAPELAO CORRUGADO</v>
      </c>
      <c r="AE272" t="s">
        <v>3878</v>
      </c>
      <c r="AF272">
        <v>0</v>
      </c>
    </row>
    <row r="273" spans="1:32">
      <c r="A273" t="str">
        <f t="shared" si="20"/>
        <v>FISICO (ATOMICA E MOLECULAR)</v>
      </c>
      <c r="B273" t="s">
        <v>392</v>
      </c>
      <c r="C273">
        <v>0</v>
      </c>
      <c r="D273">
        <v>0</v>
      </c>
      <c r="E273">
        <v>0</v>
      </c>
      <c r="F273">
        <v>0</v>
      </c>
      <c r="G273">
        <v>0</v>
      </c>
      <c r="J273" t="str">
        <f t="shared" si="21"/>
        <v>FISICO (ATOMICA E MOLECULAR)</v>
      </c>
      <c r="K273" t="s">
        <v>392</v>
      </c>
      <c r="L273">
        <v>0</v>
      </c>
      <c r="N273" t="str">
        <f t="shared" si="22"/>
        <v>FISICO (ATOMICA E MOLECULAR)</v>
      </c>
      <c r="O273" t="s">
        <v>392</v>
      </c>
      <c r="P273">
        <v>0</v>
      </c>
      <c r="R273" t="str">
        <f t="shared" si="25"/>
        <v>FABRICACAO DE ARTEFATOS DE PAPEL, PAPELAO, CARTOLINA E CARTAO PARA ESCRITORIO</v>
      </c>
      <c r="S273" t="s">
        <v>3879</v>
      </c>
      <c r="V273">
        <v>0</v>
      </c>
      <c r="W273">
        <v>0</v>
      </c>
      <c r="X273">
        <v>0</v>
      </c>
      <c r="Z273" t="str">
        <f t="shared" si="23"/>
        <v>FABRICACAO DE ARTEFATOS DE PAPEL, PAPELAO, CARTOLINA E CARTAO PARA ESCRITORIO</v>
      </c>
      <c r="AA273" t="s">
        <v>3879</v>
      </c>
      <c r="AB273">
        <v>0</v>
      </c>
      <c r="AD273" t="str">
        <f t="shared" si="24"/>
        <v>FABRICACAO DE ARTEFATOS DE PAPEL, PAPELAO, CARTOLINA E CARTAO PARA ESCRITORIO</v>
      </c>
      <c r="AE273" t="s">
        <v>3879</v>
      </c>
      <c r="AF273">
        <v>0</v>
      </c>
    </row>
    <row r="274" spans="1:32">
      <c r="A274" t="str">
        <f t="shared" si="20"/>
        <v>FISICO (COSMOLOGIA)</v>
      </c>
      <c r="B274" t="s">
        <v>393</v>
      </c>
      <c r="C274">
        <v>0</v>
      </c>
      <c r="D274">
        <v>0</v>
      </c>
      <c r="E274">
        <v>0</v>
      </c>
      <c r="F274">
        <v>0</v>
      </c>
      <c r="G274">
        <v>0</v>
      </c>
      <c r="J274" t="str">
        <f t="shared" si="21"/>
        <v>FISICO (COSMOLOGIA)</v>
      </c>
      <c r="K274" t="s">
        <v>393</v>
      </c>
      <c r="L274">
        <v>0</v>
      </c>
      <c r="N274" t="str">
        <f t="shared" si="22"/>
        <v>FISICO (COSMOLOGIA)</v>
      </c>
      <c r="O274" t="s">
        <v>393</v>
      </c>
      <c r="P274">
        <v>0</v>
      </c>
      <c r="R274" t="str">
        <f t="shared" si="25"/>
        <v>FABRICACAO DE FITAS E FORMULARIOS CONTINUOS - IMPRESSOS OU NAO</v>
      </c>
      <c r="S274" t="s">
        <v>3880</v>
      </c>
      <c r="V274">
        <v>0</v>
      </c>
      <c r="W274">
        <v>0</v>
      </c>
      <c r="X274">
        <v>0</v>
      </c>
      <c r="Z274" t="str">
        <f t="shared" si="23"/>
        <v>FABRICACAO DE FITAS E FORMULARIOS CONTINUOS - IMPRESSOS OU NAO</v>
      </c>
      <c r="AA274" t="s">
        <v>3880</v>
      </c>
      <c r="AB274">
        <v>0</v>
      </c>
      <c r="AD274" t="str">
        <f t="shared" si="24"/>
        <v>FABRICACAO DE FITAS E FORMULARIOS CONTINUOS - IMPRESSOS OU NAO</v>
      </c>
      <c r="AE274" t="s">
        <v>3880</v>
      </c>
      <c r="AF274">
        <v>0</v>
      </c>
    </row>
    <row r="275" spans="1:32">
      <c r="A275" t="str">
        <f t="shared" si="20"/>
        <v>FISICO (ESTATISTICA E MATEMATICA)</v>
      </c>
      <c r="B275" t="s">
        <v>394</v>
      </c>
      <c r="C275">
        <v>0</v>
      </c>
      <c r="D275">
        <v>0</v>
      </c>
      <c r="E275">
        <v>0</v>
      </c>
      <c r="F275">
        <v>0</v>
      </c>
      <c r="G275">
        <v>0</v>
      </c>
      <c r="J275" t="str">
        <f t="shared" si="21"/>
        <v>FISICO (ESTATISTICA E MATEMATICA)</v>
      </c>
      <c r="K275" t="s">
        <v>394</v>
      </c>
      <c r="L275">
        <v>0</v>
      </c>
      <c r="N275" t="str">
        <f t="shared" si="22"/>
        <v>FISICO (ESTATISTICA E MATEMATICA)</v>
      </c>
      <c r="O275" t="s">
        <v>394</v>
      </c>
      <c r="P275">
        <v>0</v>
      </c>
      <c r="R275" t="str">
        <f t="shared" si="25"/>
        <v>FABRICACAO DE OUTROS ARTEFATOS DE PASTAS, PAPEL, PAPELAO, CARTOLINA E CARTAO</v>
      </c>
      <c r="S275" t="s">
        <v>3881</v>
      </c>
      <c r="V275">
        <v>0</v>
      </c>
      <c r="W275">
        <v>0</v>
      </c>
      <c r="X275">
        <v>0</v>
      </c>
      <c r="Y275">
        <v>0</v>
      </c>
      <c r="Z275" t="str">
        <f t="shared" si="23"/>
        <v>FABRICACAO DE OUTROS ARTEFATOS DE PASTAS, PAPEL, PAPELAO, CARTOLINA E CARTAO</v>
      </c>
      <c r="AA275" t="s">
        <v>3881</v>
      </c>
      <c r="AB275">
        <v>0</v>
      </c>
      <c r="AD275" t="str">
        <f t="shared" si="24"/>
        <v>FABRICACAO DE OUTROS ARTEFATOS DE PASTAS, PAPEL, PAPELAO, CARTOLINA E CARTAO</v>
      </c>
      <c r="AE275" t="s">
        <v>3881</v>
      </c>
      <c r="AF275">
        <v>0</v>
      </c>
    </row>
    <row r="276" spans="1:32">
      <c r="A276" t="str">
        <f t="shared" si="20"/>
        <v>FISICO (FLUIDOS)</v>
      </c>
      <c r="B276" t="s">
        <v>395</v>
      </c>
      <c r="C276">
        <v>0</v>
      </c>
      <c r="D276">
        <v>0</v>
      </c>
      <c r="E276">
        <v>0</v>
      </c>
      <c r="F276">
        <v>0</v>
      </c>
      <c r="G276">
        <v>0</v>
      </c>
      <c r="J276" t="str">
        <f t="shared" si="21"/>
        <v>FISICO (FLUIDOS)</v>
      </c>
      <c r="K276" t="s">
        <v>395</v>
      </c>
      <c r="L276">
        <v>0</v>
      </c>
      <c r="N276" t="str">
        <f t="shared" si="22"/>
        <v>FISICO (FLUIDOS)</v>
      </c>
      <c r="O276" t="s">
        <v>395</v>
      </c>
      <c r="P276">
        <v>0</v>
      </c>
      <c r="R276" t="str">
        <f t="shared" si="25"/>
        <v>REFORMA DE PNEUMATICOS USADOS</v>
      </c>
      <c r="S276" t="s">
        <v>3882</v>
      </c>
      <c r="V276">
        <v>0</v>
      </c>
      <c r="W276">
        <v>0</v>
      </c>
      <c r="X276">
        <v>0</v>
      </c>
      <c r="Z276" t="str">
        <f t="shared" si="23"/>
        <v>REFORMA DE PNEUMATICOS USADOS</v>
      </c>
      <c r="AA276" t="s">
        <v>3882</v>
      </c>
      <c r="AB276">
        <v>0</v>
      </c>
      <c r="AD276" t="str">
        <f t="shared" si="24"/>
        <v>REFORMA DE PNEUMATICOS USADOS</v>
      </c>
      <c r="AE276" t="s">
        <v>3882</v>
      </c>
      <c r="AF276">
        <v>0</v>
      </c>
    </row>
    <row r="277" spans="1:32">
      <c r="A277" t="str">
        <f t="shared" si="20"/>
        <v>FISICO (INSTRUMENTACAO)</v>
      </c>
      <c r="B277" t="s">
        <v>396</v>
      </c>
      <c r="C277">
        <v>0</v>
      </c>
      <c r="D277">
        <v>0</v>
      </c>
      <c r="E277">
        <v>0</v>
      </c>
      <c r="F277">
        <v>0</v>
      </c>
      <c r="G277">
        <v>0</v>
      </c>
      <c r="J277" t="str">
        <f t="shared" si="21"/>
        <v>FISICO (INSTRUMENTACAO)</v>
      </c>
      <c r="K277" t="s">
        <v>396</v>
      </c>
      <c r="L277">
        <v>0</v>
      </c>
      <c r="N277" t="str">
        <f t="shared" si="22"/>
        <v>FISICO (INSTRUMENTACAO)</v>
      </c>
      <c r="O277" t="s">
        <v>396</v>
      </c>
      <c r="P277">
        <v>0</v>
      </c>
      <c r="R277" t="str">
        <f t="shared" si="25"/>
        <v>EDICAO DE DISCOS, FITAS E OUTROS MATERIAIS GRAVADOS</v>
      </c>
      <c r="S277" t="s">
        <v>3883</v>
      </c>
      <c r="V277">
        <v>0</v>
      </c>
      <c r="W277">
        <v>0</v>
      </c>
      <c r="X277">
        <v>0</v>
      </c>
      <c r="Z277" t="str">
        <f t="shared" si="23"/>
        <v>EDICAO DE DISCOS, FITAS E OUTROS MATERIAIS GRAVADOS</v>
      </c>
      <c r="AA277" t="s">
        <v>3883</v>
      </c>
      <c r="AB277">
        <v>0</v>
      </c>
      <c r="AD277" t="str">
        <f t="shared" si="24"/>
        <v>EDICAO DE DISCOS, FITAS E OUTROS MATERIAIS GRAVADOS</v>
      </c>
      <c r="AE277" t="s">
        <v>3883</v>
      </c>
      <c r="AF277">
        <v>0</v>
      </c>
    </row>
    <row r="278" spans="1:32">
      <c r="A278" t="str">
        <f t="shared" si="20"/>
        <v>FISICO (MATERIA CONDENSADA)</v>
      </c>
      <c r="B278" t="s">
        <v>397</v>
      </c>
      <c r="C278">
        <v>0</v>
      </c>
      <c r="D278">
        <v>0</v>
      </c>
      <c r="E278">
        <v>0</v>
      </c>
      <c r="F278">
        <v>0</v>
      </c>
      <c r="G278">
        <v>0</v>
      </c>
      <c r="J278" t="str">
        <f t="shared" si="21"/>
        <v>FISICO (MATERIA CONDENSADA)</v>
      </c>
      <c r="K278" t="s">
        <v>397</v>
      </c>
      <c r="L278">
        <v>0</v>
      </c>
      <c r="N278" t="str">
        <f t="shared" si="22"/>
        <v>FISICO (MATERIA CONDENSADA)</v>
      </c>
      <c r="O278" t="s">
        <v>397</v>
      </c>
      <c r="P278">
        <v>0</v>
      </c>
      <c r="R278" t="str">
        <f t="shared" si="25"/>
        <v>EDICAO DE LIVROS, REVISTAS E JORNAIS</v>
      </c>
      <c r="S278" t="s">
        <v>3884</v>
      </c>
      <c r="V278">
        <v>0</v>
      </c>
      <c r="W278">
        <v>0</v>
      </c>
      <c r="X278">
        <v>0</v>
      </c>
      <c r="Z278" t="str">
        <f t="shared" si="23"/>
        <v>EDICAO DE LIVROS, REVISTAS E JORNAIS</v>
      </c>
      <c r="AA278" t="s">
        <v>3884</v>
      </c>
      <c r="AB278">
        <v>0</v>
      </c>
      <c r="AD278" t="str">
        <f t="shared" si="24"/>
        <v>EDICAO DE LIVROS, REVISTAS E JORNAIS</v>
      </c>
      <c r="AE278" t="s">
        <v>3884</v>
      </c>
      <c r="AF278">
        <v>0</v>
      </c>
    </row>
    <row r="279" spans="1:32">
      <c r="A279" t="str">
        <f t="shared" si="20"/>
        <v>FISICO (MATERIAIS)</v>
      </c>
      <c r="B279" t="s">
        <v>398</v>
      </c>
      <c r="C279">
        <v>0</v>
      </c>
      <c r="D279">
        <v>0</v>
      </c>
      <c r="E279">
        <v>0</v>
      </c>
      <c r="F279">
        <v>0</v>
      </c>
      <c r="G279">
        <v>0</v>
      </c>
      <c r="J279" t="str">
        <f t="shared" si="21"/>
        <v>FISICO (MATERIAIS)</v>
      </c>
      <c r="K279" t="s">
        <v>398</v>
      </c>
      <c r="L279">
        <v>0</v>
      </c>
      <c r="N279" t="str">
        <f t="shared" si="22"/>
        <v>FISICO (MATERIAIS)</v>
      </c>
      <c r="O279" t="s">
        <v>398</v>
      </c>
      <c r="P279">
        <v>0</v>
      </c>
      <c r="R279" t="str">
        <f t="shared" si="25"/>
        <v>EDICAO E IMPRESSAO DE LIVROS</v>
      </c>
      <c r="S279" t="s">
        <v>3885</v>
      </c>
      <c r="V279">
        <v>0</v>
      </c>
      <c r="W279">
        <v>0</v>
      </c>
      <c r="X279">
        <v>0</v>
      </c>
      <c r="Z279" t="str">
        <f t="shared" si="23"/>
        <v>EDICAO E IMPRESSAO DE LIVROS</v>
      </c>
      <c r="AA279" t="s">
        <v>3885</v>
      </c>
      <c r="AB279">
        <v>0</v>
      </c>
      <c r="AD279" t="str">
        <f t="shared" si="24"/>
        <v>EDICAO E IMPRESSAO DE LIVROS</v>
      </c>
      <c r="AE279" t="s">
        <v>3885</v>
      </c>
      <c r="AF279">
        <v>0</v>
      </c>
    </row>
    <row r="280" spans="1:32">
      <c r="A280" t="str">
        <f t="shared" si="20"/>
        <v>FISICO (MEDICINA)</v>
      </c>
      <c r="B280" t="s">
        <v>399</v>
      </c>
      <c r="C280">
        <v>0</v>
      </c>
      <c r="D280">
        <v>0</v>
      </c>
      <c r="E280">
        <v>0</v>
      </c>
      <c r="F280">
        <v>0</v>
      </c>
      <c r="G280">
        <v>0</v>
      </c>
      <c r="J280" t="str">
        <f t="shared" si="21"/>
        <v>FISICO (MEDICINA)</v>
      </c>
      <c r="K280" t="s">
        <v>399</v>
      </c>
      <c r="L280">
        <v>0</v>
      </c>
      <c r="N280" t="str">
        <f t="shared" si="22"/>
        <v>FISICO (MEDICINA)</v>
      </c>
      <c r="O280" t="s">
        <v>399</v>
      </c>
      <c r="P280">
        <v>0</v>
      </c>
      <c r="R280" t="str">
        <f t="shared" si="25"/>
        <v>EDICAO E IMPRESSAO DE JORNAIS</v>
      </c>
      <c r="S280" t="s">
        <v>3886</v>
      </c>
      <c r="V280">
        <v>0</v>
      </c>
      <c r="W280">
        <v>0</v>
      </c>
      <c r="X280">
        <v>0</v>
      </c>
      <c r="Z280" t="str">
        <f t="shared" si="23"/>
        <v>EDICAO E IMPRESSAO DE JORNAIS</v>
      </c>
      <c r="AA280" t="s">
        <v>3886</v>
      </c>
      <c r="AB280">
        <v>0</v>
      </c>
      <c r="AD280" t="str">
        <f t="shared" si="24"/>
        <v>EDICAO E IMPRESSAO DE JORNAIS</v>
      </c>
      <c r="AE280" t="s">
        <v>3886</v>
      </c>
      <c r="AF280">
        <v>0</v>
      </c>
    </row>
    <row r="281" spans="1:32">
      <c r="A281" t="str">
        <f t="shared" si="20"/>
        <v>FISICO (NUCLEAR E REATORES)</v>
      </c>
      <c r="B281" t="s">
        <v>400</v>
      </c>
      <c r="C281">
        <v>0</v>
      </c>
      <c r="D281">
        <v>0</v>
      </c>
      <c r="E281">
        <v>0</v>
      </c>
      <c r="F281">
        <v>0</v>
      </c>
      <c r="G281">
        <v>0</v>
      </c>
      <c r="J281" t="str">
        <f t="shared" si="21"/>
        <v>FISICO (NUCLEAR E REATORES)</v>
      </c>
      <c r="K281" t="s">
        <v>400</v>
      </c>
      <c r="L281">
        <v>0</v>
      </c>
      <c r="N281" t="str">
        <f t="shared" si="22"/>
        <v>FISICO (NUCLEAR E REATORES)</v>
      </c>
      <c r="O281" t="s">
        <v>400</v>
      </c>
      <c r="P281">
        <v>0</v>
      </c>
      <c r="R281" t="str">
        <f t="shared" si="25"/>
        <v>EDICAO E IMPRESSAO DE REVISTAS</v>
      </c>
      <c r="S281" t="s">
        <v>3887</v>
      </c>
      <c r="V281">
        <v>0</v>
      </c>
      <c r="W281">
        <v>0</v>
      </c>
      <c r="X281">
        <v>0</v>
      </c>
      <c r="Z281" t="str">
        <f t="shared" si="23"/>
        <v>EDICAO E IMPRESSAO DE REVISTAS</v>
      </c>
      <c r="AA281" t="s">
        <v>3887</v>
      </c>
      <c r="AB281">
        <v>0</v>
      </c>
      <c r="AD281" t="str">
        <f t="shared" si="24"/>
        <v>EDICAO E IMPRESSAO DE REVISTAS</v>
      </c>
      <c r="AE281" t="s">
        <v>3887</v>
      </c>
      <c r="AF281">
        <v>0</v>
      </c>
    </row>
    <row r="282" spans="1:32">
      <c r="A282" t="str">
        <f t="shared" si="20"/>
        <v>FISICO (OPTICA)</v>
      </c>
      <c r="B282" t="s">
        <v>401</v>
      </c>
      <c r="C282">
        <v>0</v>
      </c>
      <c r="D282">
        <v>0</v>
      </c>
      <c r="E282">
        <v>0</v>
      </c>
      <c r="F282">
        <v>0</v>
      </c>
      <c r="G282">
        <v>0</v>
      </c>
      <c r="J282" t="str">
        <f t="shared" si="21"/>
        <v>FISICO (OPTICA)</v>
      </c>
      <c r="K282" t="s">
        <v>401</v>
      </c>
      <c r="L282">
        <v>0</v>
      </c>
      <c r="N282" t="str">
        <f t="shared" si="22"/>
        <v>FISICO (OPTICA)</v>
      </c>
      <c r="O282" t="s">
        <v>401</v>
      </c>
      <c r="P282">
        <v>0</v>
      </c>
      <c r="R282" t="str">
        <f t="shared" si="25"/>
        <v>EDICAO, EDICAO E IMPRESSAO DE OUTROS PRODUTOS GRAFICOS</v>
      </c>
      <c r="S282" t="s">
        <v>4732</v>
      </c>
      <c r="V282">
        <v>0</v>
      </c>
      <c r="W282">
        <v>0</v>
      </c>
      <c r="X282">
        <v>0</v>
      </c>
      <c r="Y282">
        <v>0</v>
      </c>
      <c r="Z282" t="str">
        <f t="shared" si="23"/>
        <v>EDICAO, EDICAO E IMPRESSAO DE OUTROS PRODUTOS GRAFICOS</v>
      </c>
      <c r="AA282" t="s">
        <v>4732</v>
      </c>
      <c r="AB282">
        <v>0</v>
      </c>
      <c r="AD282" t="str">
        <f t="shared" si="24"/>
        <v>EDICAO, EDICAO E IMPRESSAO DE OUTROS PRODUTOS GRAFICOS</v>
      </c>
      <c r="AE282" t="s">
        <v>4732</v>
      </c>
      <c r="AF282">
        <v>0</v>
      </c>
    </row>
    <row r="283" spans="1:32">
      <c r="A283" t="str">
        <f t="shared" si="20"/>
        <v>FISICO (PARTICULAS E CAMPOS)</v>
      </c>
      <c r="B283" t="s">
        <v>402</v>
      </c>
      <c r="C283">
        <v>0</v>
      </c>
      <c r="D283">
        <v>0</v>
      </c>
      <c r="E283">
        <v>0</v>
      </c>
      <c r="F283">
        <v>0</v>
      </c>
      <c r="G283">
        <v>0</v>
      </c>
      <c r="J283" t="str">
        <f t="shared" si="21"/>
        <v>FISICO (PARTICULAS E CAMPOS)</v>
      </c>
      <c r="K283" t="s">
        <v>402</v>
      </c>
      <c r="L283">
        <v>0</v>
      </c>
      <c r="N283" t="str">
        <f t="shared" si="22"/>
        <v>FISICO (PARTICULAS E CAMPOS)</v>
      </c>
      <c r="O283" t="s">
        <v>402</v>
      </c>
      <c r="P283">
        <v>0</v>
      </c>
      <c r="R283" t="str">
        <f t="shared" si="25"/>
        <v>FABRICACAO DE ARTEFATOS DE BORRACHA NAO ESPECIFICADOS ANTERIORMENTE</v>
      </c>
      <c r="S283" t="s">
        <v>3888</v>
      </c>
      <c r="V283">
        <v>0</v>
      </c>
      <c r="W283">
        <v>0</v>
      </c>
      <c r="X283">
        <v>0</v>
      </c>
      <c r="Z283" t="str">
        <f t="shared" si="23"/>
        <v>FABRICACAO DE ARTEFATOS DE BORRACHA NAO ESPECIFICADOS ANTERIORMENTE</v>
      </c>
      <c r="AA283" t="s">
        <v>3888</v>
      </c>
      <c r="AB283">
        <v>0</v>
      </c>
      <c r="AD283" t="str">
        <f t="shared" si="24"/>
        <v>FABRICACAO DE ARTEFATOS DE BORRACHA NAO ESPECIFICADOS ANTERIORMENTE</v>
      </c>
      <c r="AE283" t="s">
        <v>3888</v>
      </c>
      <c r="AF283">
        <v>0</v>
      </c>
    </row>
    <row r="284" spans="1:32">
      <c r="A284" t="str">
        <f t="shared" si="20"/>
        <v>FISICO (PLASMA)</v>
      </c>
      <c r="B284" t="s">
        <v>403</v>
      </c>
      <c r="C284">
        <v>0</v>
      </c>
      <c r="D284">
        <v>0</v>
      </c>
      <c r="E284">
        <v>0</v>
      </c>
      <c r="F284">
        <v>0</v>
      </c>
      <c r="G284">
        <v>0</v>
      </c>
      <c r="J284" t="str">
        <f t="shared" si="21"/>
        <v>FISICO (PLASMA)</v>
      </c>
      <c r="K284" t="s">
        <v>403</v>
      </c>
      <c r="L284">
        <v>0</v>
      </c>
      <c r="N284" t="str">
        <f t="shared" si="22"/>
        <v>FISICO (PLASMA)</v>
      </c>
      <c r="O284" t="s">
        <v>403</v>
      </c>
      <c r="P284">
        <v>0</v>
      </c>
      <c r="R284" t="str">
        <f t="shared" si="25"/>
        <v>IMPRESSAO DE JORNAIS, REVISTAS E LIVROS</v>
      </c>
      <c r="S284" t="s">
        <v>3889</v>
      </c>
      <c r="V284">
        <v>0</v>
      </c>
      <c r="W284">
        <v>0</v>
      </c>
      <c r="X284">
        <v>0</v>
      </c>
      <c r="Z284" t="str">
        <f t="shared" si="23"/>
        <v>IMPRESSAO DE JORNAIS, REVISTAS E LIVROS</v>
      </c>
      <c r="AA284" t="s">
        <v>3889</v>
      </c>
      <c r="AB284">
        <v>0</v>
      </c>
      <c r="AD284" t="str">
        <f t="shared" si="24"/>
        <v>IMPRESSAO DE JORNAIS, REVISTAS E LIVROS</v>
      </c>
      <c r="AE284" t="s">
        <v>3889</v>
      </c>
      <c r="AF284">
        <v>0</v>
      </c>
    </row>
    <row r="285" spans="1:32">
      <c r="A285" t="str">
        <f t="shared" si="20"/>
        <v>FISICO (TERMICA)</v>
      </c>
      <c r="B285" t="s">
        <v>404</v>
      </c>
      <c r="C285">
        <v>0</v>
      </c>
      <c r="D285">
        <v>0</v>
      </c>
      <c r="E285">
        <v>0</v>
      </c>
      <c r="F285">
        <v>0</v>
      </c>
      <c r="G285">
        <v>0</v>
      </c>
      <c r="J285" t="str">
        <f t="shared" si="21"/>
        <v>FISICO (TERMICA)</v>
      </c>
      <c r="K285" t="s">
        <v>404</v>
      </c>
      <c r="L285">
        <v>0</v>
      </c>
      <c r="N285" t="str">
        <f t="shared" si="22"/>
        <v>FISICO (TERMICA)</v>
      </c>
      <c r="O285" t="s">
        <v>404</v>
      </c>
      <c r="P285">
        <v>0</v>
      </c>
      <c r="R285" t="str">
        <f t="shared" si="25"/>
        <v>FABRICACAO DE LAMINADOS PLANOS E TUBULARES DE MATERIAL PLASTICO</v>
      </c>
      <c r="S285" t="s">
        <v>3890</v>
      </c>
      <c r="V285">
        <v>0</v>
      </c>
      <c r="W285">
        <v>0</v>
      </c>
      <c r="X285">
        <v>0</v>
      </c>
      <c r="Z285" t="str">
        <f t="shared" si="23"/>
        <v>FABRICACAO DE LAMINADOS PLANOS E TUBULARES DE MATERIAL PLASTICO</v>
      </c>
      <c r="AA285" t="s">
        <v>3890</v>
      </c>
      <c r="AB285">
        <v>0</v>
      </c>
      <c r="AD285" t="str">
        <f t="shared" si="24"/>
        <v>FABRICACAO DE LAMINADOS PLANOS E TUBULARES DE MATERIAL PLASTICO</v>
      </c>
      <c r="AE285" t="s">
        <v>3890</v>
      </c>
      <c r="AF285">
        <v>0</v>
      </c>
    </row>
    <row r="286" spans="1:32">
      <c r="A286" t="str">
        <f t="shared" si="20"/>
        <v>QUIMICO</v>
      </c>
      <c r="B286" t="s">
        <v>405</v>
      </c>
      <c r="C286">
        <v>0</v>
      </c>
      <c r="D286">
        <v>0</v>
      </c>
      <c r="E286">
        <v>0</v>
      </c>
      <c r="F286">
        <v>0</v>
      </c>
      <c r="G286">
        <v>0</v>
      </c>
      <c r="J286" t="str">
        <f t="shared" si="21"/>
        <v>QUIMICO</v>
      </c>
      <c r="K286" t="s">
        <v>405</v>
      </c>
      <c r="L286">
        <v>0</v>
      </c>
      <c r="N286" t="str">
        <f t="shared" si="22"/>
        <v>QUIMICO</v>
      </c>
      <c r="O286" t="s">
        <v>405</v>
      </c>
      <c r="P286">
        <v>0</v>
      </c>
      <c r="R286" t="str">
        <f t="shared" si="25"/>
        <v>IMPRESSAO DE MATERIAL ESCOLAR  E DE MATERIAL PARA USOS INDUSTRIAL E COMERCIAL</v>
      </c>
      <c r="S286" t="s">
        <v>3891</v>
      </c>
      <c r="V286">
        <v>0</v>
      </c>
      <c r="W286">
        <v>0</v>
      </c>
      <c r="X286">
        <v>0</v>
      </c>
      <c r="Z286" t="str">
        <f t="shared" si="23"/>
        <v>IMPRESSAO DE MATERIAL ESCOLAR  E DE MATERIAL PARA USOS INDUSTRIAL E COMERCIAL</v>
      </c>
      <c r="AA286" t="s">
        <v>3891</v>
      </c>
      <c r="AB286">
        <v>0</v>
      </c>
      <c r="AD286" t="str">
        <f t="shared" si="24"/>
        <v>IMPRESSAO DE MATERIAL ESCOLAR  E DE MATERIAL PARA USOS INDUSTRIAL E COMERCIAL</v>
      </c>
      <c r="AE286" t="s">
        <v>3891</v>
      </c>
      <c r="AF286">
        <v>0</v>
      </c>
    </row>
    <row r="287" spans="1:32">
      <c r="A287" t="str">
        <f t="shared" si="20"/>
        <v>QUIMICO INDUSTRIAL</v>
      </c>
      <c r="B287" t="s">
        <v>406</v>
      </c>
      <c r="C287">
        <v>0</v>
      </c>
      <c r="D287">
        <v>0</v>
      </c>
      <c r="E287">
        <v>0</v>
      </c>
      <c r="F287">
        <v>0</v>
      </c>
      <c r="G287">
        <v>0</v>
      </c>
      <c r="J287" t="str">
        <f t="shared" si="21"/>
        <v>QUIMICO INDUSTRIAL</v>
      </c>
      <c r="K287" t="s">
        <v>406</v>
      </c>
      <c r="L287">
        <v>0</v>
      </c>
      <c r="N287" t="str">
        <f t="shared" si="22"/>
        <v>QUIMICO INDUSTRIAL</v>
      </c>
      <c r="O287" t="s">
        <v>406</v>
      </c>
      <c r="P287">
        <v>0</v>
      </c>
      <c r="R287" t="str">
        <f t="shared" si="25"/>
        <v>FABRICACAO DE EMBALAGENS DE MATERIAL PLASTICO</v>
      </c>
      <c r="S287" t="s">
        <v>3892</v>
      </c>
      <c r="V287">
        <v>0</v>
      </c>
      <c r="W287">
        <v>0</v>
      </c>
      <c r="X287">
        <v>0</v>
      </c>
      <c r="Z287" t="str">
        <f t="shared" si="23"/>
        <v>FABRICACAO DE EMBALAGENS DE MATERIAL PLASTICO</v>
      </c>
      <c r="AA287" t="s">
        <v>3892</v>
      </c>
      <c r="AB287">
        <v>0</v>
      </c>
      <c r="AD287" t="str">
        <f t="shared" si="24"/>
        <v>FABRICACAO DE EMBALAGENS DE MATERIAL PLASTICO</v>
      </c>
      <c r="AE287" t="s">
        <v>3892</v>
      </c>
      <c r="AF287">
        <v>0</v>
      </c>
    </row>
    <row r="288" spans="1:32">
      <c r="A288" t="str">
        <f t="shared" si="20"/>
        <v>TECNOLOGO EM PROCESSOS QUIMICOS</v>
      </c>
      <c r="B288" t="s">
        <v>407</v>
      </c>
      <c r="C288">
        <v>0</v>
      </c>
      <c r="D288">
        <v>0</v>
      </c>
      <c r="E288">
        <v>0</v>
      </c>
      <c r="F288">
        <v>0</v>
      </c>
      <c r="G288">
        <v>0</v>
      </c>
      <c r="J288" t="str">
        <f t="shared" si="21"/>
        <v>TECNOLOGO EM PROCESSOS QUIMICOS</v>
      </c>
      <c r="K288" t="s">
        <v>407</v>
      </c>
      <c r="L288">
        <v>0</v>
      </c>
      <c r="N288" t="str">
        <f t="shared" si="22"/>
        <v>TECNOLOGO EM PROCESSOS QUIMICOS</v>
      </c>
      <c r="O288" t="s">
        <v>407</v>
      </c>
      <c r="P288">
        <v>0</v>
      </c>
      <c r="R288" t="str">
        <f t="shared" si="25"/>
        <v>FABRICACAO DE TUBOS E ACESSORIOS DE MATERIAL PLASTICO PARA USO NA CONSTRUCAO</v>
      </c>
      <c r="S288" t="s">
        <v>3893</v>
      </c>
      <c r="V288">
        <v>0</v>
      </c>
      <c r="W288">
        <v>0</v>
      </c>
      <c r="X288">
        <v>0</v>
      </c>
      <c r="Z288" t="str">
        <f t="shared" si="23"/>
        <v>FABRICACAO DE TUBOS E ACESSORIOS DE MATERIAL PLASTICO PARA USO NA CONSTRUCAO</v>
      </c>
      <c r="AA288" t="s">
        <v>3893</v>
      </c>
      <c r="AB288">
        <v>0</v>
      </c>
      <c r="AD288" t="str">
        <f t="shared" si="24"/>
        <v>FABRICACAO DE TUBOS E ACESSORIOS DE MATERIAL PLASTICO PARA USO NA CONSTRUCAO</v>
      </c>
      <c r="AE288" t="s">
        <v>3893</v>
      </c>
      <c r="AF288">
        <v>0</v>
      </c>
    </row>
    <row r="289" spans="1:32">
      <c r="A289" t="str">
        <f t="shared" si="20"/>
        <v>ASTRONOMO</v>
      </c>
      <c r="B289" t="s">
        <v>408</v>
      </c>
      <c r="C289">
        <v>0</v>
      </c>
      <c r="D289">
        <v>0</v>
      </c>
      <c r="E289">
        <v>0</v>
      </c>
      <c r="F289">
        <v>0</v>
      </c>
      <c r="G289">
        <v>0</v>
      </c>
      <c r="J289" t="str">
        <f t="shared" si="21"/>
        <v>ASTRONOMO</v>
      </c>
      <c r="K289" t="s">
        <v>408</v>
      </c>
      <c r="L289">
        <v>0</v>
      </c>
      <c r="N289" t="str">
        <f t="shared" si="22"/>
        <v>ASTRONOMO</v>
      </c>
      <c r="O289" t="s">
        <v>408</v>
      </c>
      <c r="P289">
        <v>0</v>
      </c>
      <c r="R289" t="str">
        <f t="shared" si="25"/>
        <v>EXECUCAO DE OUTROS SERVICOS GRAFICOS</v>
      </c>
      <c r="S289" t="s">
        <v>3894</v>
      </c>
      <c r="V289">
        <v>0</v>
      </c>
      <c r="W289">
        <v>0</v>
      </c>
      <c r="X289">
        <v>0</v>
      </c>
      <c r="Z289" t="str">
        <f t="shared" si="23"/>
        <v>EXECUCAO DE OUTROS SERVICOS GRAFICOS</v>
      </c>
      <c r="AA289" t="s">
        <v>3894</v>
      </c>
      <c r="AB289">
        <v>0</v>
      </c>
      <c r="AD289" t="str">
        <f t="shared" si="24"/>
        <v>EXECUCAO DE OUTROS SERVICOS GRAFICOS</v>
      </c>
      <c r="AE289" t="s">
        <v>3894</v>
      </c>
      <c r="AF289">
        <v>0</v>
      </c>
    </row>
    <row r="290" spans="1:32">
      <c r="A290" t="str">
        <f t="shared" si="20"/>
        <v>GEOFISICO ESPACIAL</v>
      </c>
      <c r="B290" t="s">
        <v>409</v>
      </c>
      <c r="C290">
        <v>0</v>
      </c>
      <c r="D290">
        <v>0</v>
      </c>
      <c r="E290">
        <v>0</v>
      </c>
      <c r="F290">
        <v>0</v>
      </c>
      <c r="G290">
        <v>0</v>
      </c>
      <c r="J290" t="str">
        <f t="shared" si="21"/>
        <v>GEOFISICO ESPACIAL</v>
      </c>
      <c r="K290" t="s">
        <v>409</v>
      </c>
      <c r="L290">
        <v>0</v>
      </c>
      <c r="N290" t="str">
        <f t="shared" si="22"/>
        <v>GEOFISICO ESPACIAL</v>
      </c>
      <c r="O290" t="s">
        <v>409</v>
      </c>
      <c r="P290">
        <v>0</v>
      </c>
      <c r="R290" t="str">
        <f t="shared" si="25"/>
        <v>FABRICACAO DE ARTEFATOS DE MATERIAL PLASTICO NAO ESPECIFICADOS ANTERIORMENTE</v>
      </c>
      <c r="S290" t="s">
        <v>3895</v>
      </c>
      <c r="V290">
        <v>0</v>
      </c>
      <c r="W290">
        <v>0</v>
      </c>
      <c r="X290">
        <v>0</v>
      </c>
      <c r="Z290" t="str">
        <f t="shared" si="23"/>
        <v>FABRICACAO DE ARTEFATOS DE MATERIAL PLASTICO NAO ESPECIFICADOS ANTERIORMENTE</v>
      </c>
      <c r="AA290" t="s">
        <v>3895</v>
      </c>
      <c r="AB290">
        <v>0</v>
      </c>
      <c r="AD290" t="str">
        <f t="shared" si="24"/>
        <v>FABRICACAO DE ARTEFATOS DE MATERIAL PLASTICO NAO ESPECIFICADOS ANTERIORMENTE</v>
      </c>
      <c r="AE290" t="s">
        <v>3895</v>
      </c>
      <c r="AF290">
        <v>0</v>
      </c>
    </row>
    <row r="291" spans="1:32">
      <c r="A291" t="str">
        <f t="shared" si="20"/>
        <v>METEOROLOGISTA</v>
      </c>
      <c r="B291" t="s">
        <v>410</v>
      </c>
      <c r="C291">
        <v>0</v>
      </c>
      <c r="D291">
        <v>0</v>
      </c>
      <c r="E291">
        <v>0</v>
      </c>
      <c r="F291">
        <v>0</v>
      </c>
      <c r="G291">
        <v>0</v>
      </c>
      <c r="J291" t="str">
        <f t="shared" si="21"/>
        <v>METEOROLOGISTA</v>
      </c>
      <c r="K291" t="s">
        <v>410</v>
      </c>
      <c r="L291">
        <v>0</v>
      </c>
      <c r="N291" t="str">
        <f t="shared" si="22"/>
        <v>METEOROLOGISTA</v>
      </c>
      <c r="O291" t="s">
        <v>410</v>
      </c>
      <c r="P291">
        <v>0</v>
      </c>
      <c r="R291" t="str">
        <f t="shared" si="25"/>
        <v>REPRODUCAO DE DISCOS E FITAS</v>
      </c>
      <c r="S291" t="s">
        <v>3896</v>
      </c>
      <c r="V291">
        <v>0</v>
      </c>
      <c r="W291">
        <v>0</v>
      </c>
      <c r="X291">
        <v>0</v>
      </c>
      <c r="Z291" t="str">
        <f t="shared" si="23"/>
        <v>REPRODUCAO DE DISCOS E FITAS</v>
      </c>
      <c r="AA291" t="s">
        <v>3896</v>
      </c>
      <c r="AB291">
        <v>0</v>
      </c>
      <c r="AD291" t="str">
        <f t="shared" si="24"/>
        <v>REPRODUCAO DE DISCOS E FITAS</v>
      </c>
      <c r="AE291" t="s">
        <v>3896</v>
      </c>
      <c r="AF291">
        <v>0</v>
      </c>
    </row>
    <row r="292" spans="1:32">
      <c r="A292" t="str">
        <f t="shared" si="20"/>
        <v>GEOLOGO</v>
      </c>
      <c r="B292" t="s">
        <v>411</v>
      </c>
      <c r="C292">
        <v>0</v>
      </c>
      <c r="D292">
        <v>0</v>
      </c>
      <c r="E292">
        <v>0</v>
      </c>
      <c r="F292">
        <v>0</v>
      </c>
      <c r="G292">
        <v>0</v>
      </c>
      <c r="J292" t="str">
        <f t="shared" si="21"/>
        <v>GEOLOGO</v>
      </c>
      <c r="K292" t="s">
        <v>411</v>
      </c>
      <c r="L292">
        <v>0</v>
      </c>
      <c r="N292" t="str">
        <f t="shared" si="22"/>
        <v>GEOLOGO</v>
      </c>
      <c r="O292" t="s">
        <v>411</v>
      </c>
      <c r="P292">
        <v>0</v>
      </c>
      <c r="R292" t="str">
        <f t="shared" si="25"/>
        <v>REPRODUCAO DE FITAS DE VIDEOS</v>
      </c>
      <c r="S292" t="s">
        <v>3897</v>
      </c>
      <c r="V292">
        <v>0</v>
      </c>
      <c r="W292">
        <v>0</v>
      </c>
      <c r="X292">
        <v>0</v>
      </c>
      <c r="Z292" t="str">
        <f t="shared" si="23"/>
        <v>REPRODUCAO DE FITAS DE VIDEOS</v>
      </c>
      <c r="AA292" t="s">
        <v>3897</v>
      </c>
      <c r="AB292">
        <v>0</v>
      </c>
      <c r="AD292" t="str">
        <f t="shared" si="24"/>
        <v>REPRODUCAO DE FITAS DE VIDEOS</v>
      </c>
      <c r="AE292" t="s">
        <v>3897</v>
      </c>
      <c r="AF292">
        <v>0</v>
      </c>
    </row>
    <row r="293" spans="1:32">
      <c r="A293" t="str">
        <f t="shared" si="20"/>
        <v>GEOLOGO DE ENGENHARIA</v>
      </c>
      <c r="B293" t="s">
        <v>412</v>
      </c>
      <c r="C293">
        <v>0</v>
      </c>
      <c r="D293">
        <v>0</v>
      </c>
      <c r="E293">
        <v>0</v>
      </c>
      <c r="F293">
        <v>0</v>
      </c>
      <c r="G293">
        <v>0</v>
      </c>
      <c r="J293" t="str">
        <f t="shared" si="21"/>
        <v>GEOLOGO DE ENGENHARIA</v>
      </c>
      <c r="K293" t="s">
        <v>412</v>
      </c>
      <c r="L293">
        <v>0</v>
      </c>
      <c r="N293" t="str">
        <f t="shared" si="22"/>
        <v>GEOLOGO DE ENGENHARIA</v>
      </c>
      <c r="O293" t="s">
        <v>412</v>
      </c>
      <c r="P293">
        <v>0</v>
      </c>
      <c r="R293" t="str">
        <f t="shared" si="25"/>
        <v>REPRODUCAO DE SOFTWARES EM DISQUETES E FITAS</v>
      </c>
      <c r="S293" t="s">
        <v>3898</v>
      </c>
      <c r="V293">
        <v>0</v>
      </c>
      <c r="W293">
        <v>0</v>
      </c>
      <c r="X293">
        <v>0</v>
      </c>
      <c r="Z293" t="str">
        <f t="shared" si="23"/>
        <v>REPRODUCAO DE SOFTWARES EM DISQUETES E FITAS</v>
      </c>
      <c r="AA293" t="s">
        <v>3898</v>
      </c>
      <c r="AB293">
        <v>0</v>
      </c>
      <c r="AD293" t="str">
        <f t="shared" si="24"/>
        <v>REPRODUCAO DE SOFTWARES EM DISQUETES E FITAS</v>
      </c>
      <c r="AE293" t="s">
        <v>3898</v>
      </c>
      <c r="AF293">
        <v>0</v>
      </c>
    </row>
    <row r="294" spans="1:32">
      <c r="A294" t="str">
        <f t="shared" si="20"/>
        <v>GEOFISICO</v>
      </c>
      <c r="B294" t="s">
        <v>413</v>
      </c>
      <c r="C294">
        <v>0</v>
      </c>
      <c r="D294">
        <v>0</v>
      </c>
      <c r="E294">
        <v>0</v>
      </c>
      <c r="F294">
        <v>0</v>
      </c>
      <c r="G294">
        <v>0</v>
      </c>
      <c r="J294" t="str">
        <f t="shared" si="21"/>
        <v>GEOFISICO</v>
      </c>
      <c r="K294" t="s">
        <v>413</v>
      </c>
      <c r="L294">
        <v>0</v>
      </c>
      <c r="N294" t="str">
        <f t="shared" si="22"/>
        <v>GEOFISICO</v>
      </c>
      <c r="O294" t="s">
        <v>413</v>
      </c>
      <c r="P294">
        <v>0</v>
      </c>
      <c r="R294" t="str">
        <f t="shared" si="25"/>
        <v>COQUERIAS</v>
      </c>
      <c r="S294" t="s">
        <v>3899</v>
      </c>
      <c r="V294">
        <v>0</v>
      </c>
      <c r="W294">
        <v>0</v>
      </c>
      <c r="X294">
        <v>0</v>
      </c>
      <c r="Z294" t="str">
        <f t="shared" si="23"/>
        <v>COQUERIAS</v>
      </c>
      <c r="AA294" t="s">
        <v>3899</v>
      </c>
      <c r="AB294">
        <v>0</v>
      </c>
      <c r="AD294" t="str">
        <f t="shared" si="24"/>
        <v>COQUERIAS</v>
      </c>
      <c r="AE294" t="s">
        <v>3899</v>
      </c>
      <c r="AF294">
        <v>0</v>
      </c>
    </row>
    <row r="295" spans="1:32">
      <c r="A295" t="str">
        <f t="shared" si="20"/>
        <v>GEOQUIMICO</v>
      </c>
      <c r="B295" t="s">
        <v>414</v>
      </c>
      <c r="C295">
        <v>0</v>
      </c>
      <c r="D295">
        <v>0</v>
      </c>
      <c r="E295">
        <v>0</v>
      </c>
      <c r="F295">
        <v>0</v>
      </c>
      <c r="G295">
        <v>0</v>
      </c>
      <c r="J295" t="str">
        <f t="shared" si="21"/>
        <v>GEOQUIMICO</v>
      </c>
      <c r="K295" t="s">
        <v>414</v>
      </c>
      <c r="L295">
        <v>0</v>
      </c>
      <c r="N295" t="str">
        <f t="shared" si="22"/>
        <v>GEOQUIMICO</v>
      </c>
      <c r="O295" t="s">
        <v>414</v>
      </c>
      <c r="P295">
        <v>0</v>
      </c>
      <c r="R295" t="str">
        <f t="shared" si="25"/>
        <v>REFINO DE PETROLEO</v>
      </c>
      <c r="S295" t="s">
        <v>3900</v>
      </c>
      <c r="V295">
        <v>0</v>
      </c>
      <c r="W295">
        <v>0</v>
      </c>
      <c r="X295">
        <v>0</v>
      </c>
      <c r="Z295" t="str">
        <f t="shared" si="23"/>
        <v>REFINO DE PETROLEO</v>
      </c>
      <c r="AA295" t="s">
        <v>3900</v>
      </c>
      <c r="AB295">
        <v>0</v>
      </c>
      <c r="AD295" t="str">
        <f t="shared" si="24"/>
        <v>REFINO DE PETROLEO</v>
      </c>
      <c r="AE295" t="s">
        <v>3900</v>
      </c>
      <c r="AF295">
        <v>0</v>
      </c>
    </row>
    <row r="296" spans="1:32">
      <c r="A296" t="str">
        <f t="shared" si="20"/>
        <v>HIDROGEOLOGO</v>
      </c>
      <c r="B296" t="s">
        <v>415</v>
      </c>
      <c r="C296">
        <v>0</v>
      </c>
      <c r="D296">
        <v>0</v>
      </c>
      <c r="E296">
        <v>0</v>
      </c>
      <c r="F296">
        <v>0</v>
      </c>
      <c r="G296">
        <v>0</v>
      </c>
      <c r="J296" t="str">
        <f t="shared" si="21"/>
        <v>HIDROGEOLOGO</v>
      </c>
      <c r="K296" t="s">
        <v>415</v>
      </c>
      <c r="L296">
        <v>0</v>
      </c>
      <c r="N296" t="str">
        <f t="shared" si="22"/>
        <v>HIDROGEOLOGO</v>
      </c>
      <c r="O296" t="s">
        <v>415</v>
      </c>
      <c r="P296">
        <v>0</v>
      </c>
      <c r="R296" t="str">
        <f t="shared" si="25"/>
        <v>OUTRAS FORMAS DE PRODUCAO DE DERIVADOS DO PETROLEO</v>
      </c>
      <c r="S296" t="s">
        <v>3901</v>
      </c>
      <c r="V296">
        <v>0</v>
      </c>
      <c r="W296">
        <v>0</v>
      </c>
      <c r="X296">
        <v>0</v>
      </c>
      <c r="Z296" t="str">
        <f t="shared" si="23"/>
        <v>OUTRAS FORMAS DE PRODUCAO DE DERIVADOS DO PETROLEO</v>
      </c>
      <c r="AA296" t="s">
        <v>3901</v>
      </c>
      <c r="AB296">
        <v>0</v>
      </c>
      <c r="AD296" t="str">
        <f t="shared" si="24"/>
        <v>OUTRAS FORMAS DE PRODUCAO DE DERIVADOS DO PETROLEO</v>
      </c>
      <c r="AE296" t="s">
        <v>3901</v>
      </c>
      <c r="AF296">
        <v>0</v>
      </c>
    </row>
    <row r="297" spans="1:32">
      <c r="A297" t="str">
        <f t="shared" si="20"/>
        <v>PALEONTOLOGO</v>
      </c>
      <c r="B297" t="s">
        <v>416</v>
      </c>
      <c r="C297">
        <v>0</v>
      </c>
      <c r="D297">
        <v>0</v>
      </c>
      <c r="E297">
        <v>0</v>
      </c>
      <c r="F297">
        <v>0</v>
      </c>
      <c r="G297">
        <v>0</v>
      </c>
      <c r="J297" t="str">
        <f t="shared" si="21"/>
        <v>PALEONTOLOGO</v>
      </c>
      <c r="K297" t="s">
        <v>416</v>
      </c>
      <c r="L297">
        <v>0</v>
      </c>
      <c r="N297" t="str">
        <f t="shared" si="22"/>
        <v>PALEONTOLOGO</v>
      </c>
      <c r="O297" t="s">
        <v>416</v>
      </c>
      <c r="P297">
        <v>0</v>
      </c>
      <c r="R297" t="str">
        <f t="shared" si="25"/>
        <v>ELABORACAO DE COMBUSTIVEIS NUCLEARES</v>
      </c>
      <c r="S297" t="s">
        <v>3902</v>
      </c>
      <c r="V297">
        <v>0</v>
      </c>
      <c r="W297">
        <v>0</v>
      </c>
      <c r="X297">
        <v>0</v>
      </c>
      <c r="Z297" t="str">
        <f t="shared" si="23"/>
        <v>ELABORACAO DE COMBUSTIVEIS NUCLEARES</v>
      </c>
      <c r="AA297" t="s">
        <v>3902</v>
      </c>
      <c r="AB297">
        <v>0</v>
      </c>
      <c r="AD297" t="str">
        <f t="shared" si="24"/>
        <v>ELABORACAO DE COMBUSTIVEIS NUCLEARES</v>
      </c>
      <c r="AE297" t="s">
        <v>3902</v>
      </c>
      <c r="AF297">
        <v>0</v>
      </c>
    </row>
    <row r="298" spans="1:32">
      <c r="A298" t="str">
        <f t="shared" si="20"/>
        <v>PETROGRAFO</v>
      </c>
      <c r="B298" t="s">
        <v>417</v>
      </c>
      <c r="C298">
        <v>0</v>
      </c>
      <c r="D298">
        <v>0</v>
      </c>
      <c r="E298">
        <v>0</v>
      </c>
      <c r="F298">
        <v>0</v>
      </c>
      <c r="G298">
        <v>0</v>
      </c>
      <c r="J298" t="str">
        <f t="shared" si="21"/>
        <v>PETROGRAFO</v>
      </c>
      <c r="K298" t="s">
        <v>417</v>
      </c>
      <c r="L298">
        <v>0</v>
      </c>
      <c r="N298" t="str">
        <f t="shared" si="22"/>
        <v>PETROGRAFO</v>
      </c>
      <c r="O298" t="s">
        <v>417</v>
      </c>
      <c r="P298">
        <v>0</v>
      </c>
      <c r="R298" t="str">
        <f t="shared" si="25"/>
        <v>FABRICACAO DE ARTEFATOS DE CONCRETO, CIMENTO, FIBROCIMENTO, GESSO E MATERIAIS SEMELHANTES</v>
      </c>
      <c r="S298" t="s">
        <v>3903</v>
      </c>
      <c r="V298">
        <v>0</v>
      </c>
      <c r="W298">
        <v>0</v>
      </c>
      <c r="X298">
        <v>0</v>
      </c>
      <c r="Z298" t="str">
        <f t="shared" si="23"/>
        <v>FABRICACAO DE ARTEFATOS DE CONCRETO, CIMENTO, FIBROCIMENTO, GESSO E MATERIAIS SEMELHANTES</v>
      </c>
      <c r="AA298" t="s">
        <v>3903</v>
      </c>
      <c r="AB298">
        <v>0</v>
      </c>
      <c r="AD298" t="str">
        <f t="shared" si="24"/>
        <v>FABRICACAO DE ARTEFATOS DE CONCRETO, CIMENTO, FIBROCIMENTO, GESSO E MATERIAIS SEMELHANTES</v>
      </c>
      <c r="AE298" t="s">
        <v>3903</v>
      </c>
      <c r="AF298">
        <v>0</v>
      </c>
    </row>
    <row r="299" spans="1:32">
      <c r="A299" t="str">
        <f t="shared" ref="A299:A362" si="26">MID(B299,8,100)</f>
        <v>OCEANOGRAFO</v>
      </c>
      <c r="B299" t="s">
        <v>418</v>
      </c>
      <c r="C299">
        <v>0</v>
      </c>
      <c r="D299">
        <v>0</v>
      </c>
      <c r="E299">
        <v>0</v>
      </c>
      <c r="F299">
        <v>0</v>
      </c>
      <c r="G299">
        <v>0</v>
      </c>
      <c r="J299" t="str">
        <f t="shared" ref="J299:J362" si="27">MID(K299,8,100)</f>
        <v>OCEANOGRAFO</v>
      </c>
      <c r="K299" t="s">
        <v>418</v>
      </c>
      <c r="L299">
        <v>0</v>
      </c>
      <c r="N299" t="str">
        <f t="shared" ref="N299:N362" si="28">MID(O299,8,100)</f>
        <v>OCEANOGRAFO</v>
      </c>
      <c r="O299" t="s">
        <v>418</v>
      </c>
      <c r="P299">
        <v>0</v>
      </c>
      <c r="R299" t="str">
        <f t="shared" si="25"/>
        <v>PRODUCAO DE ALCOOL</v>
      </c>
      <c r="S299" t="s">
        <v>3904</v>
      </c>
      <c r="V299">
        <v>0</v>
      </c>
      <c r="W299">
        <v>0</v>
      </c>
      <c r="X299">
        <v>0</v>
      </c>
      <c r="Z299" t="str">
        <f t="shared" ref="Z299:Z362" si="29">MID(AA299,12,100)</f>
        <v>PRODUCAO DE ALCOOL</v>
      </c>
      <c r="AA299" t="s">
        <v>3904</v>
      </c>
      <c r="AB299">
        <v>0</v>
      </c>
      <c r="AD299" t="str">
        <f t="shared" ref="AD299:AD362" si="30">MID(AE299,12,100)</f>
        <v>PRODUCAO DE ALCOOL</v>
      </c>
      <c r="AE299" t="s">
        <v>3904</v>
      </c>
      <c r="AF299">
        <v>0</v>
      </c>
    </row>
    <row r="300" spans="1:32">
      <c r="A300" t="str">
        <f t="shared" si="26"/>
        <v>ENGENHEIRO AMBIENTAL</v>
      </c>
      <c r="B300" t="s">
        <v>419</v>
      </c>
      <c r="C300">
        <v>0</v>
      </c>
      <c r="D300">
        <v>0</v>
      </c>
      <c r="E300">
        <v>0</v>
      </c>
      <c r="F300">
        <v>0</v>
      </c>
      <c r="G300">
        <v>0</v>
      </c>
      <c r="J300" t="str">
        <f t="shared" si="27"/>
        <v>ENGENHEIRO AMBIENTAL</v>
      </c>
      <c r="K300" t="s">
        <v>419</v>
      </c>
      <c r="L300">
        <v>0</v>
      </c>
      <c r="N300" t="str">
        <f t="shared" si="28"/>
        <v>ENGENHEIRO AMBIENTAL</v>
      </c>
      <c r="O300" t="s">
        <v>419</v>
      </c>
      <c r="P300">
        <v>0</v>
      </c>
      <c r="R300" t="str">
        <f t="shared" ref="R300:R363" si="31">MID(S300,12,100)</f>
        <v>FABRICACAO DE PRODUTOS CERAMICOS NAO-REFRATARIOS PARA USO ESTRUTURAL NA CONSTRUCAO</v>
      </c>
      <c r="S300" t="s">
        <v>3905</v>
      </c>
      <c r="V300">
        <v>0</v>
      </c>
      <c r="W300">
        <v>0</v>
      </c>
      <c r="X300">
        <v>0</v>
      </c>
      <c r="Z300" t="str">
        <f t="shared" si="29"/>
        <v>FABRICACAO DE PRODUTOS CERAMICOS NAO-REFRATARIOS PARA USO ESTRUTURAL NA CONSTRUCAO</v>
      </c>
      <c r="AA300" t="s">
        <v>3905</v>
      </c>
      <c r="AB300">
        <v>0</v>
      </c>
      <c r="AD300" t="str">
        <f t="shared" si="30"/>
        <v>FABRICACAO DE PRODUTOS CERAMICOS NAO-REFRATARIOS PARA USO ESTRUTURAL NA CONSTRUCAO</v>
      </c>
      <c r="AE300" t="s">
        <v>3905</v>
      </c>
      <c r="AF300">
        <v>0</v>
      </c>
    </row>
    <row r="301" spans="1:32">
      <c r="A301" t="str">
        <f t="shared" si="26"/>
        <v>TECNOLOGO EM MEIO AMBIENTE</v>
      </c>
      <c r="B301" t="s">
        <v>420</v>
      </c>
      <c r="C301">
        <v>0</v>
      </c>
      <c r="D301">
        <v>0</v>
      </c>
      <c r="E301">
        <v>0</v>
      </c>
      <c r="F301">
        <v>0</v>
      </c>
      <c r="G301">
        <v>0</v>
      </c>
      <c r="J301" t="str">
        <f t="shared" si="27"/>
        <v>TECNOLOGO EM MEIO AMBIENTE</v>
      </c>
      <c r="K301" t="s">
        <v>420</v>
      </c>
      <c r="L301">
        <v>0</v>
      </c>
      <c r="N301" t="str">
        <f t="shared" si="28"/>
        <v>TECNOLOGO EM MEIO AMBIENTE</v>
      </c>
      <c r="O301" t="s">
        <v>420</v>
      </c>
      <c r="P301">
        <v>0</v>
      </c>
      <c r="R301" t="str">
        <f t="shared" si="31"/>
        <v>FABRICACAO DE PRODUTOS CERAMICOS NAO-REFRATARIOS NAO ESPECIFICADOS ANTERIORMENTE</v>
      </c>
      <c r="S301" t="s">
        <v>3906</v>
      </c>
      <c r="V301">
        <v>0</v>
      </c>
      <c r="W301">
        <v>0</v>
      </c>
      <c r="X301">
        <v>0</v>
      </c>
      <c r="Z301" t="str">
        <f t="shared" si="29"/>
        <v>FABRICACAO DE PRODUTOS CERAMICOS NAO-REFRATARIOS NAO ESPECIFICADOS ANTERIORMENTE</v>
      </c>
      <c r="AA301" t="s">
        <v>3906</v>
      </c>
      <c r="AB301">
        <v>0</v>
      </c>
      <c r="AD301" t="str">
        <f t="shared" si="30"/>
        <v>FABRICACAO DE PRODUTOS CERAMICOS NAO-REFRATARIOS NAO ESPECIFICADOS ANTERIORMENTE</v>
      </c>
      <c r="AE301" t="s">
        <v>3906</v>
      </c>
      <c r="AF301">
        <v>0</v>
      </c>
    </row>
    <row r="302" spans="1:32">
      <c r="A302" t="str">
        <f t="shared" si="26"/>
        <v>ARQUITETO DE EDIFICACOES</v>
      </c>
      <c r="B302" t="s">
        <v>421</v>
      </c>
      <c r="C302">
        <v>0</v>
      </c>
      <c r="D302">
        <v>0</v>
      </c>
      <c r="E302">
        <v>0</v>
      </c>
      <c r="F302">
        <v>0</v>
      </c>
      <c r="G302">
        <v>0</v>
      </c>
      <c r="J302" t="str">
        <f t="shared" si="27"/>
        <v>ARQUITETO DE EDIFICACOES</v>
      </c>
      <c r="K302" t="s">
        <v>421</v>
      </c>
      <c r="L302">
        <v>0</v>
      </c>
      <c r="N302" t="str">
        <f t="shared" si="28"/>
        <v>ARQUITETO DE EDIFICACOES</v>
      </c>
      <c r="O302" t="s">
        <v>421</v>
      </c>
      <c r="P302">
        <v>0</v>
      </c>
      <c r="R302" t="str">
        <f t="shared" si="31"/>
        <v>APARELHAMENTO E OUTROS TRABALHOS EM PEDRAS</v>
      </c>
      <c r="S302" t="s">
        <v>3907</v>
      </c>
      <c r="V302">
        <v>0</v>
      </c>
      <c r="W302">
        <v>0</v>
      </c>
      <c r="X302">
        <v>0</v>
      </c>
      <c r="Z302" t="str">
        <f t="shared" si="29"/>
        <v>APARELHAMENTO E OUTROS TRABALHOS EM PEDRAS</v>
      </c>
      <c r="AA302" t="s">
        <v>3907</v>
      </c>
      <c r="AB302">
        <v>0</v>
      </c>
      <c r="AD302" t="str">
        <f t="shared" si="30"/>
        <v>APARELHAMENTO E OUTROS TRABALHOS EM PEDRAS</v>
      </c>
      <c r="AE302" t="s">
        <v>3907</v>
      </c>
      <c r="AF302">
        <v>0</v>
      </c>
    </row>
    <row r="303" spans="1:32">
      <c r="A303" t="str">
        <f t="shared" si="26"/>
        <v>ARQUITETO DE INTERIORES</v>
      </c>
      <c r="B303" t="s">
        <v>422</v>
      </c>
      <c r="C303">
        <v>0</v>
      </c>
      <c r="D303">
        <v>0</v>
      </c>
      <c r="E303">
        <v>0</v>
      </c>
      <c r="F303">
        <v>0</v>
      </c>
      <c r="G303">
        <v>0</v>
      </c>
      <c r="J303" t="str">
        <f t="shared" si="27"/>
        <v>ARQUITETO DE INTERIORES</v>
      </c>
      <c r="K303" t="s">
        <v>422</v>
      </c>
      <c r="L303">
        <v>0</v>
      </c>
      <c r="N303" t="str">
        <f t="shared" si="28"/>
        <v>ARQUITETO DE INTERIORES</v>
      </c>
      <c r="O303" t="s">
        <v>422</v>
      </c>
      <c r="P303">
        <v>0</v>
      </c>
      <c r="R303" t="str">
        <f t="shared" si="31"/>
        <v>FABRICACAO DE CAL E GESSO</v>
      </c>
      <c r="S303" t="s">
        <v>3908</v>
      </c>
      <c r="V303">
        <v>0</v>
      </c>
      <c r="W303">
        <v>0</v>
      </c>
      <c r="X303">
        <v>0</v>
      </c>
      <c r="Z303" t="str">
        <f t="shared" si="29"/>
        <v>FABRICACAO DE CAL E GESSO</v>
      </c>
      <c r="AA303" t="s">
        <v>3908</v>
      </c>
      <c r="AB303">
        <v>0</v>
      </c>
      <c r="AD303" t="str">
        <f t="shared" si="30"/>
        <v>FABRICACAO DE CAL E GESSO</v>
      </c>
      <c r="AE303" t="s">
        <v>3908</v>
      </c>
      <c r="AF303">
        <v>0</v>
      </c>
    </row>
    <row r="304" spans="1:32">
      <c r="A304" t="str">
        <f t="shared" si="26"/>
        <v>ARQUITETO DE PATRIMONIO</v>
      </c>
      <c r="B304" t="s">
        <v>423</v>
      </c>
      <c r="C304">
        <v>0</v>
      </c>
      <c r="D304">
        <v>0</v>
      </c>
      <c r="E304">
        <v>0</v>
      </c>
      <c r="F304">
        <v>0</v>
      </c>
      <c r="G304">
        <v>0</v>
      </c>
      <c r="J304" t="str">
        <f t="shared" si="27"/>
        <v>ARQUITETO DE PATRIMONIO</v>
      </c>
      <c r="K304" t="s">
        <v>423</v>
      </c>
      <c r="L304">
        <v>0</v>
      </c>
      <c r="N304" t="str">
        <f t="shared" si="28"/>
        <v>ARQUITETO DE PATRIMONIO</v>
      </c>
      <c r="O304" t="s">
        <v>423</v>
      </c>
      <c r="P304">
        <v>0</v>
      </c>
      <c r="R304" t="str">
        <f t="shared" si="31"/>
        <v>FABRICACAO DE PRODUTOS DE MINERAIS NAO-METALICOS NAO ESPECIFICADOS ANTERIORMENTE</v>
      </c>
      <c r="S304" t="s">
        <v>3909</v>
      </c>
      <c r="V304">
        <v>0</v>
      </c>
      <c r="W304">
        <v>0</v>
      </c>
      <c r="X304">
        <v>0</v>
      </c>
      <c r="Z304" t="str">
        <f t="shared" si="29"/>
        <v>FABRICACAO DE PRODUTOS DE MINERAIS NAO-METALICOS NAO ESPECIFICADOS ANTERIORMENTE</v>
      </c>
      <c r="AA304" t="s">
        <v>3909</v>
      </c>
      <c r="AB304">
        <v>0</v>
      </c>
      <c r="AD304" t="str">
        <f t="shared" si="30"/>
        <v>FABRICACAO DE PRODUTOS DE MINERAIS NAO-METALICOS NAO ESPECIFICADOS ANTERIORMENTE</v>
      </c>
      <c r="AE304" t="s">
        <v>3909</v>
      </c>
      <c r="AF304">
        <v>0</v>
      </c>
    </row>
    <row r="305" spans="1:32">
      <c r="A305" t="str">
        <f t="shared" si="26"/>
        <v>ARQUITETO PAISAGISTA</v>
      </c>
      <c r="B305" t="s">
        <v>424</v>
      </c>
      <c r="C305">
        <v>0</v>
      </c>
      <c r="D305">
        <v>0</v>
      </c>
      <c r="E305">
        <v>0</v>
      </c>
      <c r="F305">
        <v>0</v>
      </c>
      <c r="G305">
        <v>0</v>
      </c>
      <c r="J305" t="str">
        <f t="shared" si="27"/>
        <v>ARQUITETO PAISAGISTA</v>
      </c>
      <c r="K305" t="s">
        <v>424</v>
      </c>
      <c r="L305">
        <v>0</v>
      </c>
      <c r="N305" t="str">
        <f t="shared" si="28"/>
        <v>ARQUITETO PAISAGISTA</v>
      </c>
      <c r="O305" t="s">
        <v>424</v>
      </c>
      <c r="P305">
        <v>0</v>
      </c>
      <c r="R305" t="str">
        <f t="shared" si="31"/>
        <v>FABRICACAO DE CLORO E ALCALIS</v>
      </c>
      <c r="S305" t="s">
        <v>3910</v>
      </c>
      <c r="V305">
        <v>0</v>
      </c>
      <c r="W305">
        <v>0</v>
      </c>
      <c r="X305">
        <v>0</v>
      </c>
      <c r="Z305" t="str">
        <f t="shared" si="29"/>
        <v>FABRICACAO DE CLORO E ALCALIS</v>
      </c>
      <c r="AA305" t="s">
        <v>3910</v>
      </c>
      <c r="AB305">
        <v>0</v>
      </c>
      <c r="AD305" t="str">
        <f t="shared" si="30"/>
        <v>FABRICACAO DE CLORO E ALCALIS</v>
      </c>
      <c r="AE305" t="s">
        <v>3910</v>
      </c>
      <c r="AF305">
        <v>0</v>
      </c>
    </row>
    <row r="306" spans="1:32">
      <c r="A306" t="str">
        <f t="shared" si="26"/>
        <v>ARQUITETO URBANISTA</v>
      </c>
      <c r="B306" t="s">
        <v>425</v>
      </c>
      <c r="C306">
        <v>0</v>
      </c>
      <c r="D306">
        <v>0</v>
      </c>
      <c r="E306">
        <v>0</v>
      </c>
      <c r="F306">
        <v>0</v>
      </c>
      <c r="G306">
        <v>0</v>
      </c>
      <c r="J306" t="str">
        <f t="shared" si="27"/>
        <v>ARQUITETO URBANISTA</v>
      </c>
      <c r="K306" t="s">
        <v>425</v>
      </c>
      <c r="L306">
        <v>0</v>
      </c>
      <c r="N306" t="str">
        <f t="shared" si="28"/>
        <v>ARQUITETO URBANISTA</v>
      </c>
      <c r="O306" t="s">
        <v>425</v>
      </c>
      <c r="P306">
        <v>0</v>
      </c>
      <c r="R306" t="str">
        <f t="shared" si="31"/>
        <v>FABRICACAO DE INTERMEDIARIOS PARA FERTILIZANTES</v>
      </c>
      <c r="S306" t="s">
        <v>3911</v>
      </c>
      <c r="V306">
        <v>0</v>
      </c>
      <c r="W306">
        <v>0</v>
      </c>
      <c r="X306">
        <v>0</v>
      </c>
      <c r="Z306" t="str">
        <f t="shared" si="29"/>
        <v>FABRICACAO DE INTERMEDIARIOS PARA FERTILIZANTES</v>
      </c>
      <c r="AA306" t="s">
        <v>3911</v>
      </c>
      <c r="AB306">
        <v>0</v>
      </c>
      <c r="AD306" t="str">
        <f t="shared" si="30"/>
        <v>FABRICACAO DE INTERMEDIARIOS PARA FERTILIZANTES</v>
      </c>
      <c r="AE306" t="s">
        <v>3911</v>
      </c>
      <c r="AF306">
        <v>0</v>
      </c>
    </row>
    <row r="307" spans="1:32">
      <c r="A307" t="str">
        <f t="shared" si="26"/>
        <v>URBANISTA</v>
      </c>
      <c r="B307" t="s">
        <v>426</v>
      </c>
      <c r="C307">
        <v>0</v>
      </c>
      <c r="D307">
        <v>0</v>
      </c>
      <c r="E307">
        <v>0</v>
      </c>
      <c r="F307">
        <v>0</v>
      </c>
      <c r="G307">
        <v>0</v>
      </c>
      <c r="J307" t="str">
        <f t="shared" si="27"/>
        <v>URBANISTA</v>
      </c>
      <c r="K307" t="s">
        <v>426</v>
      </c>
      <c r="L307">
        <v>0</v>
      </c>
      <c r="N307" t="str">
        <f t="shared" si="28"/>
        <v>URBANISTA</v>
      </c>
      <c r="O307" t="s">
        <v>426</v>
      </c>
      <c r="P307">
        <v>0</v>
      </c>
      <c r="R307" t="str">
        <f t="shared" si="31"/>
        <v>FABRICACAO DE FERTILIZANTES FOSFATADOS, NITROGENADOS E POTASSICOS</v>
      </c>
      <c r="S307" t="s">
        <v>3912</v>
      </c>
      <c r="V307">
        <v>0</v>
      </c>
      <c r="W307">
        <v>0</v>
      </c>
      <c r="X307">
        <v>0</v>
      </c>
      <c r="Z307" t="str">
        <f t="shared" si="29"/>
        <v>FABRICACAO DE FERTILIZANTES FOSFATADOS, NITROGENADOS E POTASSICOS</v>
      </c>
      <c r="AA307" t="s">
        <v>3912</v>
      </c>
      <c r="AB307">
        <v>0</v>
      </c>
      <c r="AD307" t="str">
        <f t="shared" si="30"/>
        <v>FABRICACAO DE FERTILIZANTES FOSFATADOS, NITROGENADOS E POTASSICOS</v>
      </c>
      <c r="AE307" t="s">
        <v>3912</v>
      </c>
      <c r="AF307">
        <v>0</v>
      </c>
    </row>
    <row r="308" spans="1:32">
      <c r="A308" t="str">
        <f t="shared" si="26"/>
        <v>ENGENHEIRO CIVIL</v>
      </c>
      <c r="B308" t="s">
        <v>90</v>
      </c>
      <c r="C308">
        <v>0</v>
      </c>
      <c r="D308">
        <v>0</v>
      </c>
      <c r="E308">
        <v>2</v>
      </c>
      <c r="F308">
        <v>0</v>
      </c>
      <c r="G308">
        <v>2</v>
      </c>
      <c r="J308" t="str">
        <f t="shared" si="27"/>
        <v>ENGENHEIRO CIVIL</v>
      </c>
      <c r="K308" t="s">
        <v>90</v>
      </c>
      <c r="L308">
        <v>2</v>
      </c>
      <c r="N308" t="str">
        <f t="shared" si="28"/>
        <v>ENGENHEIRO CIVIL</v>
      </c>
      <c r="O308" t="s">
        <v>90</v>
      </c>
      <c r="P308">
        <v>0</v>
      </c>
      <c r="R308" t="str">
        <f t="shared" si="31"/>
        <v>FABRICACAO DE GASES INDUSTRIAIS</v>
      </c>
      <c r="S308" t="s">
        <v>3913</v>
      </c>
      <c r="V308">
        <v>0</v>
      </c>
      <c r="W308">
        <v>0</v>
      </c>
      <c r="X308">
        <v>0</v>
      </c>
      <c r="Z308" t="str">
        <f t="shared" si="29"/>
        <v>FABRICACAO DE GASES INDUSTRIAIS</v>
      </c>
      <c r="AA308" t="s">
        <v>3913</v>
      </c>
      <c r="AB308">
        <v>0</v>
      </c>
      <c r="AD308" t="str">
        <f t="shared" si="30"/>
        <v>FABRICACAO DE GASES INDUSTRIAIS</v>
      </c>
      <c r="AE308" t="s">
        <v>3913</v>
      </c>
      <c r="AF308">
        <v>0</v>
      </c>
    </row>
    <row r="309" spans="1:32">
      <c r="A309" t="str">
        <f t="shared" si="26"/>
        <v>ENGENHEIRO CIVIL (AEROPORTOS)</v>
      </c>
      <c r="B309" t="s">
        <v>427</v>
      </c>
      <c r="C309">
        <v>0</v>
      </c>
      <c r="D309">
        <v>0</v>
      </c>
      <c r="E309">
        <v>0</v>
      </c>
      <c r="F309">
        <v>0</v>
      </c>
      <c r="G309">
        <v>0</v>
      </c>
      <c r="J309" t="str">
        <f t="shared" si="27"/>
        <v>ENGENHEIRO CIVIL (AEROPORTOS)</v>
      </c>
      <c r="K309" t="s">
        <v>427</v>
      </c>
      <c r="L309">
        <v>0</v>
      </c>
      <c r="N309" t="str">
        <f t="shared" si="28"/>
        <v>ENGENHEIRO CIVIL (AEROPORTOS)</v>
      </c>
      <c r="O309" t="s">
        <v>427</v>
      </c>
      <c r="P309">
        <v>0</v>
      </c>
      <c r="R309" t="str">
        <f t="shared" si="31"/>
        <v>FABRICACAO DE OUTROS PRODUTOS INORGANICOS</v>
      </c>
      <c r="S309" t="s">
        <v>3914</v>
      </c>
      <c r="V309">
        <v>0</v>
      </c>
      <c r="W309">
        <v>0</v>
      </c>
      <c r="X309">
        <v>0</v>
      </c>
      <c r="Z309" t="str">
        <f t="shared" si="29"/>
        <v>FABRICACAO DE OUTROS PRODUTOS INORGANICOS</v>
      </c>
      <c r="AA309" t="s">
        <v>3914</v>
      </c>
      <c r="AB309">
        <v>0</v>
      </c>
      <c r="AD309" t="str">
        <f t="shared" si="30"/>
        <v>FABRICACAO DE OUTROS PRODUTOS INORGANICOS</v>
      </c>
      <c r="AE309" t="s">
        <v>3914</v>
      </c>
      <c r="AF309">
        <v>0</v>
      </c>
    </row>
    <row r="310" spans="1:32">
      <c r="A310" t="str">
        <f t="shared" si="26"/>
        <v>ENGENHEIRO CIVIL (EDIFICACOES)</v>
      </c>
      <c r="B310" t="s">
        <v>428</v>
      </c>
      <c r="C310">
        <v>0</v>
      </c>
      <c r="D310">
        <v>0</v>
      </c>
      <c r="E310">
        <v>0</v>
      </c>
      <c r="F310">
        <v>0</v>
      </c>
      <c r="G310">
        <v>0</v>
      </c>
      <c r="J310" t="str">
        <f t="shared" si="27"/>
        <v>ENGENHEIRO CIVIL (EDIFICACOES)</v>
      </c>
      <c r="K310" t="s">
        <v>428</v>
      </c>
      <c r="L310">
        <v>0</v>
      </c>
      <c r="N310" t="str">
        <f t="shared" si="28"/>
        <v>ENGENHEIRO CIVIL (EDIFICACOES)</v>
      </c>
      <c r="O310" t="s">
        <v>428</v>
      </c>
      <c r="P310">
        <v>0</v>
      </c>
      <c r="R310" t="str">
        <f t="shared" si="31"/>
        <v>FABRICACAO DE PRODUTOS PETROQUIMICOS BASICOS</v>
      </c>
      <c r="S310" t="s">
        <v>3915</v>
      </c>
      <c r="V310">
        <v>0</v>
      </c>
      <c r="W310">
        <v>0</v>
      </c>
      <c r="X310">
        <v>0</v>
      </c>
      <c r="Z310" t="str">
        <f t="shared" si="29"/>
        <v>FABRICACAO DE PRODUTOS PETROQUIMICOS BASICOS</v>
      </c>
      <c r="AA310" t="s">
        <v>3915</v>
      </c>
      <c r="AB310">
        <v>0</v>
      </c>
      <c r="AD310" t="str">
        <f t="shared" si="30"/>
        <v>FABRICACAO DE PRODUTOS PETROQUIMICOS BASICOS</v>
      </c>
      <c r="AE310" t="s">
        <v>3915</v>
      </c>
      <c r="AF310">
        <v>0</v>
      </c>
    </row>
    <row r="311" spans="1:32">
      <c r="A311" t="str">
        <f t="shared" si="26"/>
        <v>ENGENHEIRO CIVIL (ESTRUTURAS METALICAS)</v>
      </c>
      <c r="B311" t="s">
        <v>429</v>
      </c>
      <c r="C311">
        <v>0</v>
      </c>
      <c r="D311">
        <v>0</v>
      </c>
      <c r="E311">
        <v>0</v>
      </c>
      <c r="F311">
        <v>0</v>
      </c>
      <c r="G311">
        <v>0</v>
      </c>
      <c r="J311" t="str">
        <f t="shared" si="27"/>
        <v>ENGENHEIRO CIVIL (ESTRUTURAS METALICAS)</v>
      </c>
      <c r="K311" t="s">
        <v>429</v>
      </c>
      <c r="L311">
        <v>0</v>
      </c>
      <c r="N311" t="str">
        <f t="shared" si="28"/>
        <v>ENGENHEIRO CIVIL (ESTRUTURAS METALICAS)</v>
      </c>
      <c r="O311" t="s">
        <v>429</v>
      </c>
      <c r="P311">
        <v>0</v>
      </c>
      <c r="R311" t="str">
        <f t="shared" si="31"/>
        <v>FABRICACAO DE INTERMEDIARIOS PARA RESINAS E FIBRAS</v>
      </c>
      <c r="S311" t="s">
        <v>3916</v>
      </c>
      <c r="V311">
        <v>0</v>
      </c>
      <c r="W311">
        <v>0</v>
      </c>
      <c r="X311">
        <v>0</v>
      </c>
      <c r="Z311" t="str">
        <f t="shared" si="29"/>
        <v>FABRICACAO DE INTERMEDIARIOS PARA RESINAS E FIBRAS</v>
      </c>
      <c r="AA311" t="s">
        <v>3916</v>
      </c>
      <c r="AB311">
        <v>0</v>
      </c>
      <c r="AD311" t="str">
        <f t="shared" si="30"/>
        <v>FABRICACAO DE INTERMEDIARIOS PARA RESINAS E FIBRAS</v>
      </c>
      <c r="AE311" t="s">
        <v>3916</v>
      </c>
      <c r="AF311">
        <v>0</v>
      </c>
    </row>
    <row r="312" spans="1:32">
      <c r="A312" t="str">
        <f t="shared" si="26"/>
        <v>ENGENHEIRO CIVIL (FERROVIAS E METROVIAS)</v>
      </c>
      <c r="B312" t="s">
        <v>430</v>
      </c>
      <c r="C312">
        <v>0</v>
      </c>
      <c r="D312">
        <v>0</v>
      </c>
      <c r="E312">
        <v>0</v>
      </c>
      <c r="F312">
        <v>0</v>
      </c>
      <c r="G312">
        <v>0</v>
      </c>
      <c r="J312" t="str">
        <f t="shared" si="27"/>
        <v>ENGENHEIRO CIVIL (FERROVIAS E METROVIAS)</v>
      </c>
      <c r="K312" t="s">
        <v>430</v>
      </c>
      <c r="L312">
        <v>0</v>
      </c>
      <c r="N312" t="str">
        <f t="shared" si="28"/>
        <v>ENGENHEIRO CIVIL (FERROVIAS E METROVIAS)</v>
      </c>
      <c r="O312" t="s">
        <v>430</v>
      </c>
      <c r="P312">
        <v>0</v>
      </c>
      <c r="R312" t="str">
        <f t="shared" si="31"/>
        <v>FABRICACAO DE OUTROS PRODUTOS QUIMICOS ORGANICOS</v>
      </c>
      <c r="S312" t="s">
        <v>3917</v>
      </c>
      <c r="V312">
        <v>0</v>
      </c>
      <c r="W312">
        <v>0</v>
      </c>
      <c r="X312">
        <v>0</v>
      </c>
      <c r="Z312" t="str">
        <f t="shared" si="29"/>
        <v>FABRICACAO DE OUTROS PRODUTOS QUIMICOS ORGANICOS</v>
      </c>
      <c r="AA312" t="s">
        <v>3917</v>
      </c>
      <c r="AB312">
        <v>0</v>
      </c>
      <c r="AD312" t="str">
        <f t="shared" si="30"/>
        <v>FABRICACAO DE OUTROS PRODUTOS QUIMICOS ORGANICOS</v>
      </c>
      <c r="AE312" t="s">
        <v>3917</v>
      </c>
      <c r="AF312">
        <v>0</v>
      </c>
    </row>
    <row r="313" spans="1:32">
      <c r="A313" t="str">
        <f t="shared" si="26"/>
        <v>ENGENHEIRO CIVIL (GEOTECNIA)</v>
      </c>
      <c r="B313" t="s">
        <v>431</v>
      </c>
      <c r="C313">
        <v>0</v>
      </c>
      <c r="D313">
        <v>0</v>
      </c>
      <c r="E313">
        <v>0</v>
      </c>
      <c r="F313">
        <v>0</v>
      </c>
      <c r="G313">
        <v>0</v>
      </c>
      <c r="J313" t="str">
        <f t="shared" si="27"/>
        <v>ENGENHEIRO CIVIL (GEOTECNIA)</v>
      </c>
      <c r="K313" t="s">
        <v>431</v>
      </c>
      <c r="L313">
        <v>0</v>
      </c>
      <c r="N313" t="str">
        <f t="shared" si="28"/>
        <v>ENGENHEIRO CIVIL (GEOTECNIA)</v>
      </c>
      <c r="O313" t="s">
        <v>431</v>
      </c>
      <c r="P313">
        <v>0</v>
      </c>
      <c r="R313" t="str">
        <f t="shared" si="31"/>
        <v>FABRICACAO DE RESINAS TERMOPLASTICAS</v>
      </c>
      <c r="S313" t="s">
        <v>3918</v>
      </c>
      <c r="V313">
        <v>0</v>
      </c>
      <c r="W313">
        <v>0</v>
      </c>
      <c r="X313">
        <v>0</v>
      </c>
      <c r="Z313" t="str">
        <f t="shared" si="29"/>
        <v>FABRICACAO DE RESINAS TERMOPLASTICAS</v>
      </c>
      <c r="AA313" t="s">
        <v>3918</v>
      </c>
      <c r="AB313">
        <v>0</v>
      </c>
      <c r="AD313" t="str">
        <f t="shared" si="30"/>
        <v>FABRICACAO DE RESINAS TERMOPLASTICAS</v>
      </c>
      <c r="AE313" t="s">
        <v>3918</v>
      </c>
      <c r="AF313">
        <v>0</v>
      </c>
    </row>
    <row r="314" spans="1:32">
      <c r="A314" t="str">
        <f t="shared" si="26"/>
        <v>ENGENHEIRO CIVIL (HIDROLOGIA)</v>
      </c>
      <c r="B314" t="s">
        <v>432</v>
      </c>
      <c r="C314">
        <v>0</v>
      </c>
      <c r="D314">
        <v>0</v>
      </c>
      <c r="E314">
        <v>0</v>
      </c>
      <c r="F314">
        <v>0</v>
      </c>
      <c r="G314">
        <v>0</v>
      </c>
      <c r="J314" t="str">
        <f t="shared" si="27"/>
        <v>ENGENHEIRO CIVIL (HIDROLOGIA)</v>
      </c>
      <c r="K314" t="s">
        <v>432</v>
      </c>
      <c r="L314">
        <v>0</v>
      </c>
      <c r="N314" t="str">
        <f t="shared" si="28"/>
        <v>ENGENHEIRO CIVIL (HIDROLOGIA)</v>
      </c>
      <c r="O314" t="s">
        <v>432</v>
      </c>
      <c r="P314">
        <v>0</v>
      </c>
      <c r="R314" t="str">
        <f t="shared" si="31"/>
        <v>PRODUCAO DE TUBOS DE ACO COM COSTURA</v>
      </c>
      <c r="S314" t="s">
        <v>3919</v>
      </c>
      <c r="V314">
        <v>0</v>
      </c>
      <c r="W314">
        <v>0</v>
      </c>
      <c r="X314">
        <v>0</v>
      </c>
      <c r="Z314" t="str">
        <f t="shared" si="29"/>
        <v>PRODUCAO DE TUBOS DE ACO COM COSTURA</v>
      </c>
      <c r="AA314" t="s">
        <v>3919</v>
      </c>
      <c r="AB314">
        <v>0</v>
      </c>
      <c r="AD314" t="str">
        <f t="shared" si="30"/>
        <v>PRODUCAO DE TUBOS DE ACO COM COSTURA</v>
      </c>
      <c r="AE314" t="s">
        <v>3919</v>
      </c>
      <c r="AF314">
        <v>0</v>
      </c>
    </row>
    <row r="315" spans="1:32">
      <c r="A315" t="str">
        <f t="shared" si="26"/>
        <v>ENGENHEIRO CIVIL (HIDRAULICA)</v>
      </c>
      <c r="B315" t="s">
        <v>433</v>
      </c>
      <c r="C315">
        <v>0</v>
      </c>
      <c r="D315">
        <v>0</v>
      </c>
      <c r="E315">
        <v>0</v>
      </c>
      <c r="F315">
        <v>0</v>
      </c>
      <c r="G315">
        <v>0</v>
      </c>
      <c r="J315" t="str">
        <f t="shared" si="27"/>
        <v>ENGENHEIRO CIVIL (HIDRAULICA)</v>
      </c>
      <c r="K315" t="s">
        <v>433</v>
      </c>
      <c r="L315">
        <v>0</v>
      </c>
      <c r="N315" t="str">
        <f t="shared" si="28"/>
        <v>ENGENHEIRO CIVIL (HIDRAULICA)</v>
      </c>
      <c r="O315" t="s">
        <v>433</v>
      </c>
      <c r="P315">
        <v>0</v>
      </c>
      <c r="R315" t="str">
        <f t="shared" si="31"/>
        <v>FABRICACAO DE RESINAS TERMOFIXAS</v>
      </c>
      <c r="S315" t="s">
        <v>3920</v>
      </c>
      <c r="V315">
        <v>0</v>
      </c>
      <c r="W315">
        <v>0</v>
      </c>
      <c r="X315">
        <v>0</v>
      </c>
      <c r="Z315" t="str">
        <f t="shared" si="29"/>
        <v>FABRICACAO DE RESINAS TERMOFIXAS</v>
      </c>
      <c r="AA315" t="s">
        <v>3920</v>
      </c>
      <c r="AB315">
        <v>0</v>
      </c>
      <c r="AD315" t="str">
        <f t="shared" si="30"/>
        <v>FABRICACAO DE RESINAS TERMOFIXAS</v>
      </c>
      <c r="AE315" t="s">
        <v>3920</v>
      </c>
      <c r="AF315">
        <v>0</v>
      </c>
    </row>
    <row r="316" spans="1:32">
      <c r="A316" t="str">
        <f t="shared" si="26"/>
        <v>ENGENHEIRO CIVIL (PONTES E VIADUTOS)</v>
      </c>
      <c r="B316" t="s">
        <v>434</v>
      </c>
      <c r="C316">
        <v>0</v>
      </c>
      <c r="D316">
        <v>0</v>
      </c>
      <c r="E316">
        <v>0</v>
      </c>
      <c r="F316">
        <v>0</v>
      </c>
      <c r="G316">
        <v>0</v>
      </c>
      <c r="J316" t="str">
        <f t="shared" si="27"/>
        <v>ENGENHEIRO CIVIL (PONTES E VIADUTOS)</v>
      </c>
      <c r="K316" t="s">
        <v>434</v>
      </c>
      <c r="L316">
        <v>0</v>
      </c>
      <c r="N316" t="str">
        <f t="shared" si="28"/>
        <v>ENGENHEIRO CIVIL (PONTES E VIADUTOS)</v>
      </c>
      <c r="O316" t="s">
        <v>434</v>
      </c>
      <c r="P316">
        <v>0</v>
      </c>
      <c r="R316" t="str">
        <f t="shared" si="31"/>
        <v>FABRICACAO DE ELASTOMEROS</v>
      </c>
      <c r="S316" t="s">
        <v>3921</v>
      </c>
      <c r="V316">
        <v>0</v>
      </c>
      <c r="W316">
        <v>0</v>
      </c>
      <c r="X316">
        <v>0</v>
      </c>
      <c r="Z316" t="str">
        <f t="shared" si="29"/>
        <v>FABRICACAO DE ELASTOMEROS</v>
      </c>
      <c r="AA316" t="s">
        <v>3921</v>
      </c>
      <c r="AB316">
        <v>0</v>
      </c>
      <c r="AD316" t="str">
        <f t="shared" si="30"/>
        <v>FABRICACAO DE ELASTOMEROS</v>
      </c>
      <c r="AE316" t="s">
        <v>3921</v>
      </c>
      <c r="AF316">
        <v>0</v>
      </c>
    </row>
    <row r="317" spans="1:32">
      <c r="A317" t="str">
        <f t="shared" si="26"/>
        <v>ENGENHEIRO CIVIL (PORTOS E VIAS NAVEGAVEIS)</v>
      </c>
      <c r="B317" t="s">
        <v>435</v>
      </c>
      <c r="C317">
        <v>0</v>
      </c>
      <c r="D317">
        <v>0</v>
      </c>
      <c r="E317">
        <v>0</v>
      </c>
      <c r="F317">
        <v>0</v>
      </c>
      <c r="G317">
        <v>0</v>
      </c>
      <c r="J317" t="str">
        <f t="shared" si="27"/>
        <v>ENGENHEIRO CIVIL (PORTOS E VIAS NAVEGAVEIS)</v>
      </c>
      <c r="K317" t="s">
        <v>435</v>
      </c>
      <c r="L317">
        <v>0</v>
      </c>
      <c r="N317" t="str">
        <f t="shared" si="28"/>
        <v>ENGENHEIRO CIVIL (PORTOS E VIAS NAVEGAVEIS)</v>
      </c>
      <c r="O317" t="s">
        <v>435</v>
      </c>
      <c r="P317">
        <v>0</v>
      </c>
      <c r="R317" t="str">
        <f t="shared" si="31"/>
        <v>PRODUCAO DE OUTROS TUBOS DE FERRO E ACO</v>
      </c>
      <c r="S317" t="s">
        <v>3922</v>
      </c>
      <c r="V317">
        <v>0</v>
      </c>
      <c r="W317">
        <v>0</v>
      </c>
      <c r="X317">
        <v>0</v>
      </c>
      <c r="Z317" t="str">
        <f t="shared" si="29"/>
        <v>PRODUCAO DE OUTROS TUBOS DE FERRO E ACO</v>
      </c>
      <c r="AA317" t="s">
        <v>3922</v>
      </c>
      <c r="AB317">
        <v>0</v>
      </c>
      <c r="AD317" t="str">
        <f t="shared" si="30"/>
        <v>PRODUCAO DE OUTROS TUBOS DE FERRO E ACO</v>
      </c>
      <c r="AE317" t="s">
        <v>3922</v>
      </c>
      <c r="AF317">
        <v>0</v>
      </c>
    </row>
    <row r="318" spans="1:32">
      <c r="A318" t="str">
        <f t="shared" si="26"/>
        <v>ENGENHEIRO CIVIL (RODOVIAS)</v>
      </c>
      <c r="B318" t="s">
        <v>436</v>
      </c>
      <c r="C318">
        <v>0</v>
      </c>
      <c r="D318">
        <v>0</v>
      </c>
      <c r="E318">
        <v>0</v>
      </c>
      <c r="F318">
        <v>0</v>
      </c>
      <c r="G318">
        <v>0</v>
      </c>
      <c r="J318" t="str">
        <f t="shared" si="27"/>
        <v>ENGENHEIRO CIVIL (RODOVIAS)</v>
      </c>
      <c r="K318" t="s">
        <v>436</v>
      </c>
      <c r="L318">
        <v>0</v>
      </c>
      <c r="N318" t="str">
        <f t="shared" si="28"/>
        <v>ENGENHEIRO CIVIL (RODOVIAS)</v>
      </c>
      <c r="O318" t="s">
        <v>436</v>
      </c>
      <c r="P318">
        <v>0</v>
      </c>
      <c r="R318" t="str">
        <f t="shared" si="31"/>
        <v>FABRICACAO DE FIBRAS, FIOS, CABOS E FILAMENTOS CONTINUOS ARTIFICIAIS</v>
      </c>
      <c r="S318" t="s">
        <v>3923</v>
      </c>
      <c r="V318">
        <v>0</v>
      </c>
      <c r="W318">
        <v>0</v>
      </c>
      <c r="X318">
        <v>0</v>
      </c>
      <c r="Z318" t="str">
        <f t="shared" si="29"/>
        <v>FABRICACAO DE FIBRAS, FIOS, CABOS E FILAMENTOS CONTINUOS ARTIFICIAIS</v>
      </c>
      <c r="AA318" t="s">
        <v>3923</v>
      </c>
      <c r="AB318">
        <v>0</v>
      </c>
      <c r="AD318" t="str">
        <f t="shared" si="30"/>
        <v>FABRICACAO DE FIBRAS, FIOS, CABOS E FILAMENTOS CONTINUOS ARTIFICIAIS</v>
      </c>
      <c r="AE318" t="s">
        <v>3923</v>
      </c>
      <c r="AF318">
        <v>0</v>
      </c>
    </row>
    <row r="319" spans="1:32">
      <c r="A319" t="str">
        <f t="shared" si="26"/>
        <v>ENGENHEIRO CIVIL (SANEAMENTO)</v>
      </c>
      <c r="B319" t="s">
        <v>437</v>
      </c>
      <c r="C319">
        <v>0</v>
      </c>
      <c r="D319">
        <v>0</v>
      </c>
      <c r="E319">
        <v>0</v>
      </c>
      <c r="F319">
        <v>0</v>
      </c>
      <c r="G319">
        <v>0</v>
      </c>
      <c r="J319" t="str">
        <f t="shared" si="27"/>
        <v>ENGENHEIRO CIVIL (SANEAMENTO)</v>
      </c>
      <c r="K319" t="s">
        <v>437</v>
      </c>
      <c r="L319">
        <v>0</v>
      </c>
      <c r="N319" t="str">
        <f t="shared" si="28"/>
        <v>ENGENHEIRO CIVIL (SANEAMENTO)</v>
      </c>
      <c r="O319" t="s">
        <v>437</v>
      </c>
      <c r="P319">
        <v>0</v>
      </c>
      <c r="R319" t="str">
        <f t="shared" si="31"/>
        <v>FABRICACAO DE FIBRAS, FIOS, CABOS E FILAMENTOS CONTINUOS SINTETICOS</v>
      </c>
      <c r="S319" t="s">
        <v>3924</v>
      </c>
      <c r="V319">
        <v>0</v>
      </c>
      <c r="W319">
        <v>0</v>
      </c>
      <c r="X319">
        <v>0</v>
      </c>
      <c r="Z319" t="str">
        <f t="shared" si="29"/>
        <v>FABRICACAO DE FIBRAS, FIOS, CABOS E FILAMENTOS CONTINUOS SINTETICOS</v>
      </c>
      <c r="AA319" t="s">
        <v>3924</v>
      </c>
      <c r="AB319">
        <v>0</v>
      </c>
      <c r="AD319" t="str">
        <f t="shared" si="30"/>
        <v>FABRICACAO DE FIBRAS, FIOS, CABOS E FILAMENTOS CONTINUOS SINTETICOS</v>
      </c>
      <c r="AE319" t="s">
        <v>3924</v>
      </c>
      <c r="AF319">
        <v>0</v>
      </c>
    </row>
    <row r="320" spans="1:32">
      <c r="A320" t="str">
        <f t="shared" si="26"/>
        <v>ENGENHEIRO CIVIL (TUNEIS)</v>
      </c>
      <c r="B320" t="s">
        <v>438</v>
      </c>
      <c r="C320">
        <v>0</v>
      </c>
      <c r="D320">
        <v>0</v>
      </c>
      <c r="E320">
        <v>0</v>
      </c>
      <c r="F320">
        <v>0</v>
      </c>
      <c r="G320">
        <v>0</v>
      </c>
      <c r="J320" t="str">
        <f t="shared" si="27"/>
        <v>ENGENHEIRO CIVIL (TUNEIS)</v>
      </c>
      <c r="K320" t="s">
        <v>438</v>
      </c>
      <c r="L320">
        <v>0</v>
      </c>
      <c r="N320" t="str">
        <f t="shared" si="28"/>
        <v>ENGENHEIRO CIVIL (TUNEIS)</v>
      </c>
      <c r="O320" t="s">
        <v>438</v>
      </c>
      <c r="P320">
        <v>0</v>
      </c>
      <c r="R320" t="str">
        <f t="shared" si="31"/>
        <v>METALURGIA DO COBRE</v>
      </c>
      <c r="S320" t="s">
        <v>3925</v>
      </c>
      <c r="V320">
        <v>0</v>
      </c>
      <c r="W320">
        <v>0</v>
      </c>
      <c r="X320">
        <v>0</v>
      </c>
      <c r="Z320" t="str">
        <f t="shared" si="29"/>
        <v>METALURGIA DO COBRE</v>
      </c>
      <c r="AA320" t="s">
        <v>3925</v>
      </c>
      <c r="AB320">
        <v>0</v>
      </c>
      <c r="AD320" t="str">
        <f t="shared" si="30"/>
        <v>METALURGIA DO COBRE</v>
      </c>
      <c r="AE320" t="s">
        <v>3925</v>
      </c>
      <c r="AF320">
        <v>0</v>
      </c>
    </row>
    <row r="321" spans="1:32">
      <c r="A321" t="str">
        <f t="shared" si="26"/>
        <v>ENGENHEIRO CIVIL (TRANSPORTES E TRANSITO)</v>
      </c>
      <c r="B321" t="s">
        <v>439</v>
      </c>
      <c r="C321">
        <v>0</v>
      </c>
      <c r="D321">
        <v>0</v>
      </c>
      <c r="E321">
        <v>0</v>
      </c>
      <c r="F321">
        <v>0</v>
      </c>
      <c r="G321">
        <v>0</v>
      </c>
      <c r="J321" t="str">
        <f t="shared" si="27"/>
        <v>ENGENHEIRO CIVIL (TRANSPORTES E TRANSITO)</v>
      </c>
      <c r="K321" t="s">
        <v>439</v>
      </c>
      <c r="L321">
        <v>0</v>
      </c>
      <c r="N321" t="str">
        <f t="shared" si="28"/>
        <v>ENGENHEIRO CIVIL (TRANSPORTES E TRANSITO)</v>
      </c>
      <c r="O321" t="s">
        <v>439</v>
      </c>
      <c r="P321">
        <v>0</v>
      </c>
      <c r="R321" t="str">
        <f t="shared" si="31"/>
        <v>METALURGIA DOS METAIS NAO-FERROSOS E SUAS LIGAS NAO ESPECIFICADOS ANTERIORMENTE</v>
      </c>
      <c r="S321" t="s">
        <v>3926</v>
      </c>
      <c r="V321">
        <v>0</v>
      </c>
      <c r="W321">
        <v>0</v>
      </c>
      <c r="X321">
        <v>0</v>
      </c>
      <c r="Z321" t="str">
        <f t="shared" si="29"/>
        <v>METALURGIA DOS METAIS NAO-FERROSOS E SUAS LIGAS NAO ESPECIFICADOS ANTERIORMENTE</v>
      </c>
      <c r="AA321" t="s">
        <v>3926</v>
      </c>
      <c r="AB321">
        <v>0</v>
      </c>
      <c r="AD321" t="str">
        <f t="shared" si="30"/>
        <v>METALURGIA DOS METAIS NAO-FERROSOS E SUAS LIGAS NAO ESPECIFICADOS ANTERIORMENTE</v>
      </c>
      <c r="AE321" t="s">
        <v>3926</v>
      </c>
      <c r="AF321">
        <v>0</v>
      </c>
    </row>
    <row r="322" spans="1:32">
      <c r="A322" t="str">
        <f t="shared" si="26"/>
        <v>TECNOLOGO EM CONSTRUCAO CIVIL</v>
      </c>
      <c r="B322" t="s">
        <v>440</v>
      </c>
      <c r="C322">
        <v>0</v>
      </c>
      <c r="D322">
        <v>0</v>
      </c>
      <c r="E322">
        <v>0</v>
      </c>
      <c r="F322">
        <v>0</v>
      </c>
      <c r="G322">
        <v>0</v>
      </c>
      <c r="J322" t="str">
        <f t="shared" si="27"/>
        <v>TECNOLOGO EM CONSTRUCAO CIVIL</v>
      </c>
      <c r="K322" t="s">
        <v>440</v>
      </c>
      <c r="L322">
        <v>0</v>
      </c>
      <c r="N322" t="str">
        <f t="shared" si="28"/>
        <v>TECNOLOGO EM CONSTRUCAO CIVIL</v>
      </c>
      <c r="O322" t="s">
        <v>440</v>
      </c>
      <c r="P322">
        <v>0</v>
      </c>
      <c r="R322" t="str">
        <f t="shared" si="31"/>
        <v>FABRICACAO DE PRODUTOS FARMOQUIMICOS</v>
      </c>
      <c r="S322" t="s">
        <v>3927</v>
      </c>
      <c r="V322">
        <v>0</v>
      </c>
      <c r="W322">
        <v>0</v>
      </c>
      <c r="X322">
        <v>0</v>
      </c>
      <c r="Z322" t="str">
        <f t="shared" si="29"/>
        <v>FABRICACAO DE PRODUTOS FARMOQUIMICOS</v>
      </c>
      <c r="AA322" t="s">
        <v>3927</v>
      </c>
      <c r="AB322">
        <v>0</v>
      </c>
      <c r="AD322" t="str">
        <f t="shared" si="30"/>
        <v>FABRICACAO DE PRODUTOS FARMOQUIMICOS</v>
      </c>
      <c r="AE322" t="s">
        <v>3927</v>
      </c>
      <c r="AF322">
        <v>0</v>
      </c>
    </row>
    <row r="323" spans="1:32">
      <c r="A323" t="str">
        <f t="shared" si="26"/>
        <v>ENGENHEIRO ELETRICISTA</v>
      </c>
      <c r="B323" t="s">
        <v>441</v>
      </c>
      <c r="C323">
        <v>0</v>
      </c>
      <c r="D323">
        <v>0</v>
      </c>
      <c r="E323">
        <v>0</v>
      </c>
      <c r="F323">
        <v>0</v>
      </c>
      <c r="G323">
        <v>0</v>
      </c>
      <c r="J323" t="str">
        <f t="shared" si="27"/>
        <v>ENGENHEIRO ELETRICISTA</v>
      </c>
      <c r="K323" t="s">
        <v>441</v>
      </c>
      <c r="L323">
        <v>0</v>
      </c>
      <c r="N323" t="str">
        <f t="shared" si="28"/>
        <v>ENGENHEIRO ELETRICISTA</v>
      </c>
      <c r="O323" t="s">
        <v>441</v>
      </c>
      <c r="P323">
        <v>0</v>
      </c>
      <c r="R323" t="str">
        <f t="shared" si="31"/>
        <v>FUNDICAO DE FERRO E ACO</v>
      </c>
      <c r="S323" t="s">
        <v>3928</v>
      </c>
      <c r="V323">
        <v>0</v>
      </c>
      <c r="W323">
        <v>0</v>
      </c>
      <c r="X323">
        <v>0</v>
      </c>
      <c r="Z323" t="str">
        <f t="shared" si="29"/>
        <v>FUNDICAO DE FERRO E ACO</v>
      </c>
      <c r="AA323" t="s">
        <v>3928</v>
      </c>
      <c r="AB323">
        <v>0</v>
      </c>
      <c r="AD323" t="str">
        <f t="shared" si="30"/>
        <v>FUNDICAO DE FERRO E ACO</v>
      </c>
      <c r="AE323" t="s">
        <v>3928</v>
      </c>
      <c r="AF323">
        <v>0</v>
      </c>
    </row>
    <row r="324" spans="1:32">
      <c r="A324" t="str">
        <f t="shared" si="26"/>
        <v>ENGENHEIRO ELETRONICO</v>
      </c>
      <c r="B324" t="s">
        <v>442</v>
      </c>
      <c r="C324">
        <v>0</v>
      </c>
      <c r="D324">
        <v>0</v>
      </c>
      <c r="E324">
        <v>0</v>
      </c>
      <c r="F324">
        <v>0</v>
      </c>
      <c r="G324">
        <v>0</v>
      </c>
      <c r="J324" t="str">
        <f t="shared" si="27"/>
        <v>ENGENHEIRO ELETRONICO</v>
      </c>
      <c r="K324" t="s">
        <v>442</v>
      </c>
      <c r="L324">
        <v>0</v>
      </c>
      <c r="N324" t="str">
        <f t="shared" si="28"/>
        <v>ENGENHEIRO ELETRONICO</v>
      </c>
      <c r="O324" t="s">
        <v>442</v>
      </c>
      <c r="P324">
        <v>0</v>
      </c>
      <c r="R324" t="str">
        <f t="shared" si="31"/>
        <v>FABRICACAO DE MEDICAMENTOS PARA USO HUMANO</v>
      </c>
      <c r="S324" t="s">
        <v>3929</v>
      </c>
      <c r="V324">
        <v>0</v>
      </c>
      <c r="W324">
        <v>0</v>
      </c>
      <c r="X324">
        <v>0</v>
      </c>
      <c r="Z324" t="str">
        <f t="shared" si="29"/>
        <v>FABRICACAO DE MEDICAMENTOS PARA USO HUMANO</v>
      </c>
      <c r="AA324" t="s">
        <v>3929</v>
      </c>
      <c r="AB324">
        <v>0</v>
      </c>
      <c r="AD324" t="str">
        <f t="shared" si="30"/>
        <v>FABRICACAO DE MEDICAMENTOS PARA USO HUMANO</v>
      </c>
      <c r="AE324" t="s">
        <v>3929</v>
      </c>
      <c r="AF324">
        <v>0</v>
      </c>
    </row>
    <row r="325" spans="1:32">
      <c r="A325" t="str">
        <f t="shared" si="26"/>
        <v>ENGENHEIRO ELETRICISTA DE MANUTENCAO</v>
      </c>
      <c r="B325" t="s">
        <v>443</v>
      </c>
      <c r="C325">
        <v>0</v>
      </c>
      <c r="D325">
        <v>0</v>
      </c>
      <c r="E325">
        <v>0</v>
      </c>
      <c r="F325">
        <v>0</v>
      </c>
      <c r="G325">
        <v>0</v>
      </c>
      <c r="J325" t="str">
        <f t="shared" si="27"/>
        <v>ENGENHEIRO ELETRICISTA DE MANUTENCAO</v>
      </c>
      <c r="K325" t="s">
        <v>443</v>
      </c>
      <c r="L325">
        <v>0</v>
      </c>
      <c r="N325" t="str">
        <f t="shared" si="28"/>
        <v>ENGENHEIRO ELETRICISTA DE MANUTENCAO</v>
      </c>
      <c r="O325" t="s">
        <v>443</v>
      </c>
      <c r="P325">
        <v>0</v>
      </c>
      <c r="R325" t="str">
        <f t="shared" si="31"/>
        <v>FUNDICAO DE METAIS NAO-FERROSOS E SUAS LIGAS</v>
      </c>
      <c r="S325" t="s">
        <v>3930</v>
      </c>
      <c r="V325">
        <v>0</v>
      </c>
      <c r="W325">
        <v>0</v>
      </c>
      <c r="X325">
        <v>0</v>
      </c>
      <c r="Z325" t="str">
        <f t="shared" si="29"/>
        <v>FUNDICAO DE METAIS NAO-FERROSOS E SUAS LIGAS</v>
      </c>
      <c r="AA325" t="s">
        <v>3930</v>
      </c>
      <c r="AB325">
        <v>0</v>
      </c>
      <c r="AD325" t="str">
        <f t="shared" si="30"/>
        <v>FUNDICAO DE METAIS NAO-FERROSOS E SUAS LIGAS</v>
      </c>
      <c r="AE325" t="s">
        <v>3930</v>
      </c>
      <c r="AF325">
        <v>0</v>
      </c>
    </row>
    <row r="326" spans="1:32">
      <c r="A326" t="str">
        <f t="shared" si="26"/>
        <v>ENGENHEIRO ELETRICISTA DE PROJETOS</v>
      </c>
      <c r="B326" t="s">
        <v>444</v>
      </c>
      <c r="C326">
        <v>0</v>
      </c>
      <c r="D326">
        <v>0</v>
      </c>
      <c r="E326">
        <v>0</v>
      </c>
      <c r="F326">
        <v>0</v>
      </c>
      <c r="G326">
        <v>0</v>
      </c>
      <c r="J326" t="str">
        <f t="shared" si="27"/>
        <v>ENGENHEIRO ELETRICISTA DE PROJETOS</v>
      </c>
      <c r="K326" t="s">
        <v>444</v>
      </c>
      <c r="L326">
        <v>0</v>
      </c>
      <c r="N326" t="str">
        <f t="shared" si="28"/>
        <v>ENGENHEIRO ELETRICISTA DE PROJETOS</v>
      </c>
      <c r="O326" t="s">
        <v>444</v>
      </c>
      <c r="P326">
        <v>0</v>
      </c>
      <c r="R326" t="str">
        <f t="shared" si="31"/>
        <v>FABRICACAO DE MEDICAMENTOS PARA USO VETERINARIO</v>
      </c>
      <c r="S326" t="s">
        <v>3931</v>
      </c>
      <c r="V326">
        <v>0</v>
      </c>
      <c r="W326">
        <v>0</v>
      </c>
      <c r="X326">
        <v>0</v>
      </c>
      <c r="Z326" t="str">
        <f t="shared" si="29"/>
        <v>FABRICACAO DE MEDICAMENTOS PARA USO VETERINARIO</v>
      </c>
      <c r="AA326" t="s">
        <v>3931</v>
      </c>
      <c r="AB326">
        <v>0</v>
      </c>
      <c r="AD326" t="str">
        <f t="shared" si="30"/>
        <v>FABRICACAO DE MEDICAMENTOS PARA USO VETERINARIO</v>
      </c>
      <c r="AE326" t="s">
        <v>3931</v>
      </c>
      <c r="AF326">
        <v>0</v>
      </c>
    </row>
    <row r="327" spans="1:32">
      <c r="A327" t="str">
        <f t="shared" si="26"/>
        <v>ENGENHEIRO ELETRONICO DE MANUTENCAO</v>
      </c>
      <c r="B327" t="s">
        <v>445</v>
      </c>
      <c r="C327">
        <v>0</v>
      </c>
      <c r="D327">
        <v>0</v>
      </c>
      <c r="E327">
        <v>0</v>
      </c>
      <c r="F327">
        <v>0</v>
      </c>
      <c r="G327">
        <v>0</v>
      </c>
      <c r="J327" t="str">
        <f t="shared" si="27"/>
        <v>ENGENHEIRO ELETRONICO DE MANUTENCAO</v>
      </c>
      <c r="K327" t="s">
        <v>445</v>
      </c>
      <c r="L327">
        <v>0</v>
      </c>
      <c r="N327" t="str">
        <f t="shared" si="28"/>
        <v>ENGENHEIRO ELETRONICO DE MANUTENCAO</v>
      </c>
      <c r="O327" t="s">
        <v>445</v>
      </c>
      <c r="P327">
        <v>0</v>
      </c>
      <c r="R327" t="str">
        <f t="shared" si="31"/>
        <v>FABRICACAO DE MATERIAIS PARA USOS MEDICOS, HOSPITALARES E ODONTOLOGICOS</v>
      </c>
      <c r="S327" t="s">
        <v>3932</v>
      </c>
      <c r="V327">
        <v>0</v>
      </c>
      <c r="W327">
        <v>0</v>
      </c>
      <c r="X327">
        <v>0</v>
      </c>
      <c r="Z327" t="str">
        <f t="shared" si="29"/>
        <v>FABRICACAO DE MATERIAIS PARA USOS MEDICOS, HOSPITALARES E ODONTOLOGICOS</v>
      </c>
      <c r="AA327" t="s">
        <v>3932</v>
      </c>
      <c r="AB327">
        <v>0</v>
      </c>
      <c r="AD327" t="str">
        <f t="shared" si="30"/>
        <v>FABRICACAO DE MATERIAIS PARA USOS MEDICOS, HOSPITALARES E ODONTOLOGICOS</v>
      </c>
      <c r="AE327" t="s">
        <v>3932</v>
      </c>
      <c r="AF327">
        <v>0</v>
      </c>
    </row>
    <row r="328" spans="1:32">
      <c r="A328" t="str">
        <f t="shared" si="26"/>
        <v>ENGENHEIRO ELETRONICO DE PROJETOS</v>
      </c>
      <c r="B328" t="s">
        <v>446</v>
      </c>
      <c r="C328">
        <v>0</v>
      </c>
      <c r="D328">
        <v>0</v>
      </c>
      <c r="E328">
        <v>0</v>
      </c>
      <c r="F328">
        <v>0</v>
      </c>
      <c r="G328">
        <v>0</v>
      </c>
      <c r="J328" t="str">
        <f t="shared" si="27"/>
        <v>ENGENHEIRO ELETRONICO DE PROJETOS</v>
      </c>
      <c r="K328" t="s">
        <v>446</v>
      </c>
      <c r="L328">
        <v>0</v>
      </c>
      <c r="N328" t="str">
        <f t="shared" si="28"/>
        <v>ENGENHEIRO ELETRONICO DE PROJETOS</v>
      </c>
      <c r="O328" t="s">
        <v>446</v>
      </c>
      <c r="P328">
        <v>0</v>
      </c>
      <c r="R328" t="str">
        <f t="shared" si="31"/>
        <v>FABRICACAO DE INSETICIDAS</v>
      </c>
      <c r="S328" t="s">
        <v>3933</v>
      </c>
      <c r="V328">
        <v>0</v>
      </c>
      <c r="W328">
        <v>0</v>
      </c>
      <c r="X328">
        <v>0</v>
      </c>
      <c r="Z328" t="str">
        <f t="shared" si="29"/>
        <v>FABRICACAO DE INSETICIDAS</v>
      </c>
      <c r="AA328" t="s">
        <v>3933</v>
      </c>
      <c r="AB328">
        <v>0</v>
      </c>
      <c r="AD328" t="str">
        <f t="shared" si="30"/>
        <v>FABRICACAO DE INSETICIDAS</v>
      </c>
      <c r="AE328" t="s">
        <v>3933</v>
      </c>
      <c r="AF328">
        <v>0</v>
      </c>
    </row>
    <row r="329" spans="1:32">
      <c r="A329" t="str">
        <f t="shared" si="26"/>
        <v>ENGENHEIRO DE MANUTENCAO DE TELECOMUNICACOES</v>
      </c>
      <c r="B329" t="s">
        <v>447</v>
      </c>
      <c r="C329">
        <v>0</v>
      </c>
      <c r="D329">
        <v>0</v>
      </c>
      <c r="E329">
        <v>0</v>
      </c>
      <c r="F329">
        <v>0</v>
      </c>
      <c r="G329">
        <v>0</v>
      </c>
      <c r="J329" t="str">
        <f t="shared" si="27"/>
        <v>ENGENHEIRO DE MANUTENCAO DE TELECOMUNICACOES</v>
      </c>
      <c r="K329" t="s">
        <v>447</v>
      </c>
      <c r="L329">
        <v>0</v>
      </c>
      <c r="N329" t="str">
        <f t="shared" si="28"/>
        <v>ENGENHEIRO DE MANUTENCAO DE TELECOMUNICACOES</v>
      </c>
      <c r="O329" t="s">
        <v>447</v>
      </c>
      <c r="P329">
        <v>0</v>
      </c>
      <c r="R329" t="str">
        <f t="shared" si="31"/>
        <v>FABRICACAO DE FUNGICIDAS</v>
      </c>
      <c r="S329" t="s">
        <v>3934</v>
      </c>
      <c r="V329">
        <v>0</v>
      </c>
      <c r="W329">
        <v>0</v>
      </c>
      <c r="X329">
        <v>0</v>
      </c>
      <c r="Z329" t="str">
        <f t="shared" si="29"/>
        <v>FABRICACAO DE FUNGICIDAS</v>
      </c>
      <c r="AA329" t="s">
        <v>3934</v>
      </c>
      <c r="AB329">
        <v>0</v>
      </c>
      <c r="AD329" t="str">
        <f t="shared" si="30"/>
        <v>FABRICACAO DE FUNGICIDAS</v>
      </c>
      <c r="AE329" t="s">
        <v>3934</v>
      </c>
      <c r="AF329">
        <v>0</v>
      </c>
    </row>
    <row r="330" spans="1:32">
      <c r="A330" t="str">
        <f t="shared" si="26"/>
        <v>ENGENHEIRO DE TELECOMUNICACOES</v>
      </c>
      <c r="B330" t="s">
        <v>448</v>
      </c>
      <c r="C330">
        <v>0</v>
      </c>
      <c r="D330">
        <v>0</v>
      </c>
      <c r="E330">
        <v>0</v>
      </c>
      <c r="F330">
        <v>0</v>
      </c>
      <c r="G330">
        <v>0</v>
      </c>
      <c r="J330" t="str">
        <f t="shared" si="27"/>
        <v>ENGENHEIRO DE TELECOMUNICACOES</v>
      </c>
      <c r="K330" t="s">
        <v>448</v>
      </c>
      <c r="L330">
        <v>0</v>
      </c>
      <c r="N330" t="str">
        <f t="shared" si="28"/>
        <v>ENGENHEIRO DE TELECOMUNICACOES</v>
      </c>
      <c r="O330" t="s">
        <v>448</v>
      </c>
      <c r="P330">
        <v>0</v>
      </c>
      <c r="R330" t="str">
        <f t="shared" si="31"/>
        <v>FABRICACAO DE HERBICIDAS</v>
      </c>
      <c r="S330" t="s">
        <v>3935</v>
      </c>
      <c r="V330">
        <v>0</v>
      </c>
      <c r="W330">
        <v>0</v>
      </c>
      <c r="X330">
        <v>0</v>
      </c>
      <c r="Z330" t="str">
        <f t="shared" si="29"/>
        <v>FABRICACAO DE HERBICIDAS</v>
      </c>
      <c r="AA330" t="s">
        <v>3935</v>
      </c>
      <c r="AB330">
        <v>0</v>
      </c>
      <c r="AD330" t="str">
        <f t="shared" si="30"/>
        <v>FABRICACAO DE HERBICIDAS</v>
      </c>
      <c r="AE330" t="s">
        <v>3935</v>
      </c>
      <c r="AF330">
        <v>0</v>
      </c>
    </row>
    <row r="331" spans="1:32">
      <c r="A331" t="str">
        <f t="shared" si="26"/>
        <v>ENGENHEIRO PROJETISTA DE TELECOMUNICACOES</v>
      </c>
      <c r="B331" t="s">
        <v>449</v>
      </c>
      <c r="C331">
        <v>0</v>
      </c>
      <c r="D331">
        <v>0</v>
      </c>
      <c r="E331">
        <v>0</v>
      </c>
      <c r="F331">
        <v>0</v>
      </c>
      <c r="G331">
        <v>0</v>
      </c>
      <c r="J331" t="str">
        <f t="shared" si="27"/>
        <v>ENGENHEIRO PROJETISTA DE TELECOMUNICACOES</v>
      </c>
      <c r="K331" t="s">
        <v>449</v>
      </c>
      <c r="L331">
        <v>0</v>
      </c>
      <c r="N331" t="str">
        <f t="shared" si="28"/>
        <v>ENGENHEIRO PROJETISTA DE TELECOMUNICACOES</v>
      </c>
      <c r="O331" t="s">
        <v>449</v>
      </c>
      <c r="P331">
        <v>0</v>
      </c>
      <c r="R331" t="str">
        <f t="shared" si="31"/>
        <v>FABRICACAO DE OUTROS DEFENSIVOS AGRICOLAS</v>
      </c>
      <c r="S331" t="s">
        <v>3936</v>
      </c>
      <c r="V331">
        <v>0</v>
      </c>
      <c r="W331">
        <v>0</v>
      </c>
      <c r="X331">
        <v>0</v>
      </c>
      <c r="Z331" t="str">
        <f t="shared" si="29"/>
        <v>FABRICACAO DE OUTROS DEFENSIVOS AGRICOLAS</v>
      </c>
      <c r="AA331" t="s">
        <v>3936</v>
      </c>
      <c r="AB331">
        <v>0</v>
      </c>
      <c r="AD331" t="str">
        <f t="shared" si="30"/>
        <v>FABRICACAO DE OUTROS DEFENSIVOS AGRICOLAS</v>
      </c>
      <c r="AE331" t="s">
        <v>3936</v>
      </c>
      <c r="AF331">
        <v>0</v>
      </c>
    </row>
    <row r="332" spans="1:32">
      <c r="A332" t="str">
        <f t="shared" si="26"/>
        <v>ENGENHEIRO DE REDES DE COMUNICACAO</v>
      </c>
      <c r="B332" t="s">
        <v>450</v>
      </c>
      <c r="C332">
        <v>0</v>
      </c>
      <c r="D332">
        <v>0</v>
      </c>
      <c r="E332">
        <v>0</v>
      </c>
      <c r="F332">
        <v>0</v>
      </c>
      <c r="G332">
        <v>0</v>
      </c>
      <c r="J332" t="str">
        <f t="shared" si="27"/>
        <v>ENGENHEIRO DE REDES DE COMUNICACAO</v>
      </c>
      <c r="K332" t="s">
        <v>450</v>
      </c>
      <c r="L332">
        <v>0</v>
      </c>
      <c r="N332" t="str">
        <f t="shared" si="28"/>
        <v>ENGENHEIRO DE REDES DE COMUNICACAO</v>
      </c>
      <c r="O332" t="s">
        <v>450</v>
      </c>
      <c r="P332">
        <v>0</v>
      </c>
      <c r="R332" t="str">
        <f t="shared" si="31"/>
        <v>FABRICACAO DE SABOES, SABONETES E DETERGENTES SINTETICOS</v>
      </c>
      <c r="S332" t="s">
        <v>3937</v>
      </c>
      <c r="V332">
        <v>0</v>
      </c>
      <c r="W332">
        <v>0</v>
      </c>
      <c r="X332">
        <v>0</v>
      </c>
      <c r="Z332" t="str">
        <f t="shared" si="29"/>
        <v>FABRICACAO DE SABOES, SABONETES E DETERGENTES SINTETICOS</v>
      </c>
      <c r="AA332" t="s">
        <v>3937</v>
      </c>
      <c r="AB332">
        <v>0</v>
      </c>
      <c r="AD332" t="str">
        <f t="shared" si="30"/>
        <v>FABRICACAO DE SABOES, SABONETES E DETERGENTES SINTETICOS</v>
      </c>
      <c r="AE332" t="s">
        <v>3937</v>
      </c>
      <c r="AF332">
        <v>0</v>
      </c>
    </row>
    <row r="333" spans="1:32">
      <c r="A333" t="str">
        <f t="shared" si="26"/>
        <v>ENGENHEIRO DE CONTROLE E AUTOMACAO</v>
      </c>
      <c r="B333" t="s">
        <v>451</v>
      </c>
      <c r="C333">
        <v>0</v>
      </c>
      <c r="D333">
        <v>0</v>
      </c>
      <c r="E333">
        <v>0</v>
      </c>
      <c r="F333">
        <v>0</v>
      </c>
      <c r="G333">
        <v>0</v>
      </c>
      <c r="J333" t="str">
        <f t="shared" si="27"/>
        <v>ENGENHEIRO DE CONTROLE E AUTOMACAO</v>
      </c>
      <c r="K333" t="s">
        <v>451</v>
      </c>
      <c r="L333">
        <v>0</v>
      </c>
      <c r="N333" t="str">
        <f t="shared" si="28"/>
        <v>ENGENHEIRO DE CONTROLE E AUTOMACAO</v>
      </c>
      <c r="O333" t="s">
        <v>451</v>
      </c>
      <c r="P333">
        <v>0</v>
      </c>
      <c r="R333" t="str">
        <f t="shared" si="31"/>
        <v>FABRICACAO DE PRODUTOS DE LIMPEZA E POLIMENTO</v>
      </c>
      <c r="S333" t="s">
        <v>3938</v>
      </c>
      <c r="V333">
        <v>0</v>
      </c>
      <c r="W333">
        <v>0</v>
      </c>
      <c r="X333">
        <v>0</v>
      </c>
      <c r="Z333" t="str">
        <f t="shared" si="29"/>
        <v>FABRICACAO DE PRODUTOS DE LIMPEZA E POLIMENTO</v>
      </c>
      <c r="AA333" t="s">
        <v>3938</v>
      </c>
      <c r="AB333">
        <v>0</v>
      </c>
      <c r="AD333" t="str">
        <f t="shared" si="30"/>
        <v>FABRICACAO DE PRODUTOS DE LIMPEZA E POLIMENTO</v>
      </c>
      <c r="AE333" t="s">
        <v>3938</v>
      </c>
      <c r="AF333">
        <v>0</v>
      </c>
    </row>
    <row r="334" spans="1:32">
      <c r="A334" t="str">
        <f t="shared" si="26"/>
        <v>TECNOLOGO EM ELETRICIDADE</v>
      </c>
      <c r="B334" t="s">
        <v>452</v>
      </c>
      <c r="C334">
        <v>0</v>
      </c>
      <c r="D334">
        <v>0</v>
      </c>
      <c r="E334">
        <v>0</v>
      </c>
      <c r="F334">
        <v>0</v>
      </c>
      <c r="G334">
        <v>0</v>
      </c>
      <c r="J334" t="str">
        <f t="shared" si="27"/>
        <v>TECNOLOGO EM ELETRICIDADE</v>
      </c>
      <c r="K334" t="s">
        <v>452</v>
      </c>
      <c r="L334">
        <v>0</v>
      </c>
      <c r="N334" t="str">
        <f t="shared" si="28"/>
        <v>TECNOLOGO EM ELETRICIDADE</v>
      </c>
      <c r="O334" t="s">
        <v>452</v>
      </c>
      <c r="P334">
        <v>0</v>
      </c>
      <c r="R334" t="str">
        <f t="shared" si="31"/>
        <v>FABRICACAO DE ARTIGOS DE PERFUMARIA E COSMETICOS</v>
      </c>
      <c r="S334" t="s">
        <v>3939</v>
      </c>
      <c r="V334">
        <v>0</v>
      </c>
      <c r="W334">
        <v>0</v>
      </c>
      <c r="X334">
        <v>0</v>
      </c>
      <c r="Z334" t="str">
        <f t="shared" si="29"/>
        <v>FABRICACAO DE ARTIGOS DE PERFUMARIA E COSMETICOS</v>
      </c>
      <c r="AA334" t="s">
        <v>3939</v>
      </c>
      <c r="AB334">
        <v>0</v>
      </c>
      <c r="AD334" t="str">
        <f t="shared" si="30"/>
        <v>FABRICACAO DE ARTIGOS DE PERFUMARIA E COSMETICOS</v>
      </c>
      <c r="AE334" t="s">
        <v>3939</v>
      </c>
      <c r="AF334">
        <v>0</v>
      </c>
    </row>
    <row r="335" spans="1:32">
      <c r="A335" t="str">
        <f t="shared" si="26"/>
        <v>TECNOLOGO EM ELETRONICA</v>
      </c>
      <c r="B335" t="s">
        <v>453</v>
      </c>
      <c r="C335">
        <v>0</v>
      </c>
      <c r="D335">
        <v>0</v>
      </c>
      <c r="E335">
        <v>0</v>
      </c>
      <c r="F335">
        <v>0</v>
      </c>
      <c r="G335">
        <v>0</v>
      </c>
      <c r="J335" t="str">
        <f t="shared" si="27"/>
        <v>TECNOLOGO EM ELETRONICA</v>
      </c>
      <c r="K335" t="s">
        <v>453</v>
      </c>
      <c r="L335">
        <v>0</v>
      </c>
      <c r="N335" t="str">
        <f t="shared" si="28"/>
        <v>TECNOLOGO EM ELETRONICA</v>
      </c>
      <c r="O335" t="s">
        <v>453</v>
      </c>
      <c r="P335">
        <v>0</v>
      </c>
      <c r="R335" t="str">
        <f t="shared" si="31"/>
        <v>FABRICACAO DE TINTAS, VERNIZES, ESMALTES E LACAS</v>
      </c>
      <c r="S335" t="s">
        <v>3940</v>
      </c>
      <c r="V335">
        <v>0</v>
      </c>
      <c r="W335">
        <v>0</v>
      </c>
      <c r="X335">
        <v>0</v>
      </c>
      <c r="Z335" t="str">
        <f t="shared" si="29"/>
        <v>FABRICACAO DE TINTAS, VERNIZES, ESMALTES E LACAS</v>
      </c>
      <c r="AA335" t="s">
        <v>3940</v>
      </c>
      <c r="AB335">
        <v>0</v>
      </c>
      <c r="AD335" t="str">
        <f t="shared" si="30"/>
        <v>FABRICACAO DE TINTAS, VERNIZES, ESMALTES E LACAS</v>
      </c>
      <c r="AE335" t="s">
        <v>3940</v>
      </c>
      <c r="AF335">
        <v>0</v>
      </c>
    </row>
    <row r="336" spans="1:32">
      <c r="A336" t="str">
        <f t="shared" si="26"/>
        <v>TECNOLOGO EM TELECOMUNICACOES</v>
      </c>
      <c r="B336" t="s">
        <v>454</v>
      </c>
      <c r="C336">
        <v>0</v>
      </c>
      <c r="D336">
        <v>0</v>
      </c>
      <c r="E336">
        <v>0</v>
      </c>
      <c r="F336">
        <v>0</v>
      </c>
      <c r="G336">
        <v>0</v>
      </c>
      <c r="J336" t="str">
        <f t="shared" si="27"/>
        <v>TECNOLOGO EM TELECOMUNICACOES</v>
      </c>
      <c r="K336" t="s">
        <v>454</v>
      </c>
      <c r="L336">
        <v>0</v>
      </c>
      <c r="N336" t="str">
        <f t="shared" si="28"/>
        <v>TECNOLOGO EM TELECOMUNICACOES</v>
      </c>
      <c r="O336" t="s">
        <v>454</v>
      </c>
      <c r="P336">
        <v>0</v>
      </c>
      <c r="R336" t="str">
        <f t="shared" si="31"/>
        <v>FABRICACAO DE TINTAS DE IMPRESSAO</v>
      </c>
      <c r="S336" t="s">
        <v>3941</v>
      </c>
      <c r="V336">
        <v>0</v>
      </c>
      <c r="W336">
        <v>0</v>
      </c>
      <c r="X336">
        <v>0</v>
      </c>
      <c r="Z336" t="str">
        <f t="shared" si="29"/>
        <v>FABRICACAO DE TINTAS DE IMPRESSAO</v>
      </c>
      <c r="AA336" t="s">
        <v>3941</v>
      </c>
      <c r="AB336">
        <v>0</v>
      </c>
      <c r="AD336" t="str">
        <f t="shared" si="30"/>
        <v>FABRICACAO DE TINTAS DE IMPRESSAO</v>
      </c>
      <c r="AE336" t="s">
        <v>3941</v>
      </c>
      <c r="AF336">
        <v>0</v>
      </c>
    </row>
    <row r="337" spans="1:32">
      <c r="A337" t="str">
        <f t="shared" si="26"/>
        <v>ENGENHEIRO MECANICO</v>
      </c>
      <c r="B337" t="s">
        <v>455</v>
      </c>
      <c r="C337">
        <v>0</v>
      </c>
      <c r="D337">
        <v>0</v>
      </c>
      <c r="E337">
        <v>0</v>
      </c>
      <c r="F337">
        <v>0</v>
      </c>
      <c r="G337">
        <v>0</v>
      </c>
      <c r="J337" t="str">
        <f t="shared" si="27"/>
        <v>ENGENHEIRO MECANICO</v>
      </c>
      <c r="K337" t="s">
        <v>455</v>
      </c>
      <c r="L337">
        <v>0</v>
      </c>
      <c r="N337" t="str">
        <f t="shared" si="28"/>
        <v>ENGENHEIRO MECANICO</v>
      </c>
      <c r="O337" t="s">
        <v>455</v>
      </c>
      <c r="P337">
        <v>0</v>
      </c>
      <c r="R337" t="str">
        <f t="shared" si="31"/>
        <v>FABRICACAO DE IMPERMEABILIZANTES, SOLVENTES E PRODUTOS AFINS</v>
      </c>
      <c r="S337" t="s">
        <v>3942</v>
      </c>
      <c r="V337">
        <v>0</v>
      </c>
      <c r="W337">
        <v>0</v>
      </c>
      <c r="X337">
        <v>0</v>
      </c>
      <c r="Z337" t="str">
        <f t="shared" si="29"/>
        <v>FABRICACAO DE IMPERMEABILIZANTES, SOLVENTES E PRODUTOS AFINS</v>
      </c>
      <c r="AA337" t="s">
        <v>3942</v>
      </c>
      <c r="AB337">
        <v>0</v>
      </c>
      <c r="AD337" t="str">
        <f t="shared" si="30"/>
        <v>FABRICACAO DE IMPERMEABILIZANTES, SOLVENTES E PRODUTOS AFINS</v>
      </c>
      <c r="AE337" t="s">
        <v>3942</v>
      </c>
      <c r="AF337">
        <v>0</v>
      </c>
    </row>
    <row r="338" spans="1:32">
      <c r="A338" t="str">
        <f t="shared" si="26"/>
        <v>ENGENHEIRO MECANICO AUTOMOTIVO</v>
      </c>
      <c r="B338" t="s">
        <v>456</v>
      </c>
      <c r="C338">
        <v>0</v>
      </c>
      <c r="D338">
        <v>0</v>
      </c>
      <c r="E338">
        <v>0</v>
      </c>
      <c r="F338">
        <v>0</v>
      </c>
      <c r="G338">
        <v>0</v>
      </c>
      <c r="J338" t="str">
        <f t="shared" si="27"/>
        <v>ENGENHEIRO MECANICO AUTOMOTIVO</v>
      </c>
      <c r="K338" t="s">
        <v>456</v>
      </c>
      <c r="L338">
        <v>0</v>
      </c>
      <c r="N338" t="str">
        <f t="shared" si="28"/>
        <v>ENGENHEIRO MECANICO AUTOMOTIVO</v>
      </c>
      <c r="O338" t="s">
        <v>456</v>
      </c>
      <c r="P338">
        <v>0</v>
      </c>
      <c r="R338" t="str">
        <f t="shared" si="31"/>
        <v>FABRICACAO DE ADESIVOS E SELANTES</v>
      </c>
      <c r="S338" t="s">
        <v>3943</v>
      </c>
      <c r="V338">
        <v>0</v>
      </c>
      <c r="W338">
        <v>0</v>
      </c>
      <c r="X338">
        <v>0</v>
      </c>
      <c r="Z338" t="str">
        <f t="shared" si="29"/>
        <v>FABRICACAO DE ADESIVOS E SELANTES</v>
      </c>
      <c r="AA338" t="s">
        <v>3943</v>
      </c>
      <c r="AB338">
        <v>0</v>
      </c>
      <c r="AD338" t="str">
        <f t="shared" si="30"/>
        <v>FABRICACAO DE ADESIVOS E SELANTES</v>
      </c>
      <c r="AE338" t="s">
        <v>3943</v>
      </c>
      <c r="AF338">
        <v>0</v>
      </c>
    </row>
    <row r="339" spans="1:32">
      <c r="A339" t="str">
        <f t="shared" si="26"/>
        <v>ENGENHEIRO MECANICO (ENERGIA NUCLEAR)</v>
      </c>
      <c r="B339" t="s">
        <v>457</v>
      </c>
      <c r="C339">
        <v>0</v>
      </c>
      <c r="D339">
        <v>0</v>
      </c>
      <c r="E339">
        <v>0</v>
      </c>
      <c r="F339">
        <v>0</v>
      </c>
      <c r="G339">
        <v>0</v>
      </c>
      <c r="J339" t="str">
        <f t="shared" si="27"/>
        <v>ENGENHEIRO MECANICO (ENERGIA NUCLEAR)</v>
      </c>
      <c r="K339" t="s">
        <v>457</v>
      </c>
      <c r="L339">
        <v>0</v>
      </c>
      <c r="N339" t="str">
        <f t="shared" si="28"/>
        <v>ENGENHEIRO MECANICO (ENERGIA NUCLEAR)</v>
      </c>
      <c r="O339" t="s">
        <v>457</v>
      </c>
      <c r="P339">
        <v>0</v>
      </c>
      <c r="R339" t="str">
        <f t="shared" si="31"/>
        <v>FABRICACAO DE EXPLOSIVOS</v>
      </c>
      <c r="S339" t="s">
        <v>3944</v>
      </c>
      <c r="V339">
        <v>0</v>
      </c>
      <c r="W339">
        <v>0</v>
      </c>
      <c r="X339">
        <v>0</v>
      </c>
      <c r="Z339" t="str">
        <f t="shared" si="29"/>
        <v>FABRICACAO DE EXPLOSIVOS</v>
      </c>
      <c r="AA339" t="s">
        <v>3944</v>
      </c>
      <c r="AB339">
        <v>0</v>
      </c>
      <c r="AD339" t="str">
        <f t="shared" si="30"/>
        <v>FABRICACAO DE EXPLOSIVOS</v>
      </c>
      <c r="AE339" t="s">
        <v>3944</v>
      </c>
      <c r="AF339">
        <v>0</v>
      </c>
    </row>
    <row r="340" spans="1:32">
      <c r="A340" t="str">
        <f t="shared" si="26"/>
        <v>ENGENHEIRO MECANICO INDUSTRIAL</v>
      </c>
      <c r="B340" t="s">
        <v>458</v>
      </c>
      <c r="C340">
        <v>0</v>
      </c>
      <c r="D340">
        <v>0</v>
      </c>
      <c r="E340">
        <v>0</v>
      </c>
      <c r="F340">
        <v>0</v>
      </c>
      <c r="G340">
        <v>0</v>
      </c>
      <c r="J340" t="str">
        <f t="shared" si="27"/>
        <v>ENGENHEIRO MECANICO INDUSTRIAL</v>
      </c>
      <c r="K340" t="s">
        <v>458</v>
      </c>
      <c r="L340">
        <v>0</v>
      </c>
      <c r="N340" t="str">
        <f t="shared" si="28"/>
        <v>ENGENHEIRO MECANICO INDUSTRIAL</v>
      </c>
      <c r="O340" t="s">
        <v>458</v>
      </c>
      <c r="P340">
        <v>0</v>
      </c>
      <c r="R340" t="str">
        <f t="shared" si="31"/>
        <v>FABRICACAO DE CATALISADORES</v>
      </c>
      <c r="S340" t="s">
        <v>3945</v>
      </c>
      <c r="V340">
        <v>0</v>
      </c>
      <c r="W340">
        <v>0</v>
      </c>
      <c r="X340">
        <v>0</v>
      </c>
      <c r="Z340" t="str">
        <f t="shared" si="29"/>
        <v>FABRICACAO DE CATALISADORES</v>
      </c>
      <c r="AA340" t="s">
        <v>3945</v>
      </c>
      <c r="AB340">
        <v>0</v>
      </c>
      <c r="AD340" t="str">
        <f t="shared" si="30"/>
        <v>FABRICACAO DE CATALISADORES</v>
      </c>
      <c r="AE340" t="s">
        <v>3945</v>
      </c>
      <c r="AF340">
        <v>0</v>
      </c>
    </row>
    <row r="341" spans="1:32">
      <c r="A341" t="str">
        <f t="shared" si="26"/>
        <v>ENGENHEIRO AERONAUTICO</v>
      </c>
      <c r="B341" t="s">
        <v>459</v>
      </c>
      <c r="C341">
        <v>0</v>
      </c>
      <c r="D341">
        <v>0</v>
      </c>
      <c r="E341">
        <v>0</v>
      </c>
      <c r="F341">
        <v>0</v>
      </c>
      <c r="G341">
        <v>0</v>
      </c>
      <c r="J341" t="str">
        <f t="shared" si="27"/>
        <v>ENGENHEIRO AERONAUTICO</v>
      </c>
      <c r="K341" t="s">
        <v>459</v>
      </c>
      <c r="L341">
        <v>0</v>
      </c>
      <c r="N341" t="str">
        <f t="shared" si="28"/>
        <v>ENGENHEIRO AERONAUTICO</v>
      </c>
      <c r="O341" t="s">
        <v>459</v>
      </c>
      <c r="P341">
        <v>0</v>
      </c>
      <c r="R341" t="str">
        <f t="shared" si="31"/>
        <v>FABRICACAO DE ADITIVOS DE USO INDUSTRIAL</v>
      </c>
      <c r="S341" t="s">
        <v>3946</v>
      </c>
      <c r="V341">
        <v>0</v>
      </c>
      <c r="W341">
        <v>0</v>
      </c>
      <c r="X341">
        <v>0</v>
      </c>
      <c r="Z341" t="str">
        <f t="shared" si="29"/>
        <v>FABRICACAO DE ADITIVOS DE USO INDUSTRIAL</v>
      </c>
      <c r="AA341" t="s">
        <v>3946</v>
      </c>
      <c r="AB341">
        <v>0</v>
      </c>
      <c r="AD341" t="str">
        <f t="shared" si="30"/>
        <v>FABRICACAO DE ADITIVOS DE USO INDUSTRIAL</v>
      </c>
      <c r="AE341" t="s">
        <v>3946</v>
      </c>
      <c r="AF341">
        <v>0</v>
      </c>
    </row>
    <row r="342" spans="1:32">
      <c r="A342" t="str">
        <f t="shared" si="26"/>
        <v>ENGENHEIRO NAVAL</v>
      </c>
      <c r="B342" t="s">
        <v>460</v>
      </c>
      <c r="C342">
        <v>0</v>
      </c>
      <c r="D342">
        <v>0</v>
      </c>
      <c r="E342">
        <v>0</v>
      </c>
      <c r="F342">
        <v>0</v>
      </c>
      <c r="G342">
        <v>0</v>
      </c>
      <c r="J342" t="str">
        <f t="shared" si="27"/>
        <v>ENGENHEIRO NAVAL</v>
      </c>
      <c r="K342" t="s">
        <v>460</v>
      </c>
      <c r="L342">
        <v>0</v>
      </c>
      <c r="N342" t="str">
        <f t="shared" si="28"/>
        <v>ENGENHEIRO NAVAL</v>
      </c>
      <c r="O342" t="s">
        <v>460</v>
      </c>
      <c r="P342">
        <v>0</v>
      </c>
      <c r="R342" t="str">
        <f t="shared" si="31"/>
        <v>FABRICACAO DE CHAPAS, FILMES, PAPEIS E OUTROS MATERIAIS E PRODUTOS QUIMICOS PARA FOTOGRAFIA</v>
      </c>
      <c r="S342" t="s">
        <v>3947</v>
      </c>
      <c r="V342">
        <v>0</v>
      </c>
      <c r="W342">
        <v>0</v>
      </c>
      <c r="X342">
        <v>0</v>
      </c>
      <c r="Z342" t="str">
        <f t="shared" si="29"/>
        <v>FABRICACAO DE CHAPAS, FILMES, PAPEIS E OUTROS MATERIAIS E PRODUTOS QUIMICOS PARA FOTOGRAFIA</v>
      </c>
      <c r="AA342" t="s">
        <v>3947</v>
      </c>
      <c r="AB342">
        <v>0</v>
      </c>
      <c r="AD342" t="str">
        <f t="shared" si="30"/>
        <v>FABRICACAO DE CHAPAS, FILMES, PAPEIS E OUTROS MATERIAIS E PRODUTOS QUIMICOS PARA FOTOGRAFIA</v>
      </c>
      <c r="AE342" t="s">
        <v>3947</v>
      </c>
      <c r="AF342">
        <v>0</v>
      </c>
    </row>
    <row r="343" spans="1:32">
      <c r="A343" t="str">
        <f t="shared" si="26"/>
        <v>TECNOLOGO EM FABRICACAO MECANICA</v>
      </c>
      <c r="B343" t="s">
        <v>461</v>
      </c>
      <c r="C343">
        <v>0</v>
      </c>
      <c r="D343">
        <v>0</v>
      </c>
      <c r="E343">
        <v>0</v>
      </c>
      <c r="F343">
        <v>0</v>
      </c>
      <c r="G343">
        <v>0</v>
      </c>
      <c r="J343" t="str">
        <f t="shared" si="27"/>
        <v>TECNOLOGO EM FABRICACAO MECANICA</v>
      </c>
      <c r="K343" t="s">
        <v>461</v>
      </c>
      <c r="L343">
        <v>0</v>
      </c>
      <c r="N343" t="str">
        <f t="shared" si="28"/>
        <v>TECNOLOGO EM FABRICACAO MECANICA</v>
      </c>
      <c r="O343" t="s">
        <v>461</v>
      </c>
      <c r="P343">
        <v>0</v>
      </c>
      <c r="R343" t="str">
        <f t="shared" si="31"/>
        <v>FABRICACAO DE DISCOS E FITAS VIRGENS</v>
      </c>
      <c r="S343" t="s">
        <v>3948</v>
      </c>
      <c r="V343">
        <v>0</v>
      </c>
      <c r="W343">
        <v>0</v>
      </c>
      <c r="X343">
        <v>0</v>
      </c>
      <c r="Z343" t="str">
        <f t="shared" si="29"/>
        <v>FABRICACAO DE DISCOS E FITAS VIRGENS</v>
      </c>
      <c r="AA343" t="s">
        <v>3948</v>
      </c>
      <c r="AB343">
        <v>0</v>
      </c>
      <c r="AD343" t="str">
        <f t="shared" si="30"/>
        <v>FABRICACAO DE DISCOS E FITAS VIRGENS</v>
      </c>
      <c r="AE343" t="s">
        <v>3948</v>
      </c>
      <c r="AF343">
        <v>0</v>
      </c>
    </row>
    <row r="344" spans="1:32">
      <c r="A344" t="str">
        <f t="shared" si="26"/>
        <v>ENGENHEIRO QUIMICO</v>
      </c>
      <c r="B344" t="s">
        <v>462</v>
      </c>
      <c r="C344">
        <v>0</v>
      </c>
      <c r="D344">
        <v>0</v>
      </c>
      <c r="E344">
        <v>0</v>
      </c>
      <c r="F344">
        <v>0</v>
      </c>
      <c r="G344">
        <v>0</v>
      </c>
      <c r="J344" t="str">
        <f t="shared" si="27"/>
        <v>ENGENHEIRO QUIMICO</v>
      </c>
      <c r="K344" t="s">
        <v>462</v>
      </c>
      <c r="L344">
        <v>0</v>
      </c>
      <c r="N344" t="str">
        <f t="shared" si="28"/>
        <v>ENGENHEIRO QUIMICO</v>
      </c>
      <c r="O344" t="s">
        <v>462</v>
      </c>
      <c r="P344">
        <v>0</v>
      </c>
      <c r="R344" t="str">
        <f t="shared" si="31"/>
        <v>FABRICACAO DE OUTROS PRODUTOS QUIMICOS NAO ESPECIFICADOS ANTERIORMENTE</v>
      </c>
      <c r="S344" t="s">
        <v>3949</v>
      </c>
      <c r="V344">
        <v>0</v>
      </c>
      <c r="W344">
        <v>0</v>
      </c>
      <c r="X344">
        <v>0</v>
      </c>
      <c r="Z344" t="str">
        <f t="shared" si="29"/>
        <v>FABRICACAO DE OUTROS PRODUTOS QUIMICOS NAO ESPECIFICADOS ANTERIORMENTE</v>
      </c>
      <c r="AA344" t="s">
        <v>3949</v>
      </c>
      <c r="AB344">
        <v>0</v>
      </c>
      <c r="AD344" t="str">
        <f t="shared" si="30"/>
        <v>FABRICACAO DE OUTROS PRODUTOS QUIMICOS NAO ESPECIFICADOS ANTERIORMENTE</v>
      </c>
      <c r="AE344" t="s">
        <v>3949</v>
      </c>
      <c r="AF344">
        <v>0</v>
      </c>
    </row>
    <row r="345" spans="1:32">
      <c r="A345" t="str">
        <f t="shared" si="26"/>
        <v>ENGENHEIRO QUIMICO (INDUSTRIA QUIMICA)</v>
      </c>
      <c r="B345" t="s">
        <v>463</v>
      </c>
      <c r="C345">
        <v>0</v>
      </c>
      <c r="D345">
        <v>0</v>
      </c>
      <c r="E345">
        <v>0</v>
      </c>
      <c r="F345">
        <v>0</v>
      </c>
      <c r="G345">
        <v>0</v>
      </c>
      <c r="J345" t="str">
        <f t="shared" si="27"/>
        <v>ENGENHEIRO QUIMICO (INDUSTRIA QUIMICA)</v>
      </c>
      <c r="K345" t="s">
        <v>463</v>
      </c>
      <c r="L345">
        <v>0</v>
      </c>
      <c r="N345" t="str">
        <f t="shared" si="28"/>
        <v>ENGENHEIRO QUIMICO (INDUSTRIA QUIMICA)</v>
      </c>
      <c r="O345" t="s">
        <v>463</v>
      </c>
      <c r="P345">
        <v>0</v>
      </c>
      <c r="R345" t="str">
        <f t="shared" si="31"/>
        <v>FABRICACAO DE ESTRUTURAS METALICAS</v>
      </c>
      <c r="S345" t="s">
        <v>3950</v>
      </c>
      <c r="V345">
        <v>0</v>
      </c>
      <c r="W345">
        <v>0</v>
      </c>
      <c r="X345">
        <v>0</v>
      </c>
      <c r="Z345" t="str">
        <f t="shared" si="29"/>
        <v>FABRICACAO DE ESTRUTURAS METALICAS</v>
      </c>
      <c r="AA345" t="s">
        <v>3950</v>
      </c>
      <c r="AB345">
        <v>0</v>
      </c>
      <c r="AD345" t="str">
        <f t="shared" si="30"/>
        <v>FABRICACAO DE ESTRUTURAS METALICAS</v>
      </c>
      <c r="AE345" t="s">
        <v>3950</v>
      </c>
      <c r="AF345">
        <v>0</v>
      </c>
    </row>
    <row r="346" spans="1:32">
      <c r="A346" t="str">
        <f t="shared" si="26"/>
        <v>ENGENHEIRO QUIMICO (MINERACAO, METALURGIA, SIDERURGIA, CIMENTEIRA E CERAMICA)</v>
      </c>
      <c r="B346" t="s">
        <v>464</v>
      </c>
      <c r="C346">
        <v>0</v>
      </c>
      <c r="D346">
        <v>0</v>
      </c>
      <c r="E346">
        <v>0</v>
      </c>
      <c r="F346">
        <v>0</v>
      </c>
      <c r="G346">
        <v>0</v>
      </c>
      <c r="J346" t="str">
        <f t="shared" si="27"/>
        <v>ENGENHEIRO QUIMICO (MINERACAO, METALURGIA, SIDERURGIA, CIMENTEIRA E CERAMICA)</v>
      </c>
      <c r="K346" t="s">
        <v>464</v>
      </c>
      <c r="L346">
        <v>0</v>
      </c>
      <c r="N346" t="str">
        <f t="shared" si="28"/>
        <v>ENGENHEIRO QUIMICO (MINERACAO, METALURGIA, SIDERURGIA, CIMENTEIRA E CERAMICA)</v>
      </c>
      <c r="O346" t="s">
        <v>464</v>
      </c>
      <c r="P346">
        <v>0</v>
      </c>
      <c r="R346" t="str">
        <f t="shared" si="31"/>
        <v>FABRICACAO DE PNEUMATICOS E DE CAMARAS-DE-AR</v>
      </c>
      <c r="S346" t="s">
        <v>3951</v>
      </c>
      <c r="V346">
        <v>0</v>
      </c>
      <c r="W346">
        <v>0</v>
      </c>
      <c r="X346">
        <v>0</v>
      </c>
      <c r="Z346" t="str">
        <f t="shared" si="29"/>
        <v>FABRICACAO DE PNEUMATICOS E DE CAMARAS-DE-AR</v>
      </c>
      <c r="AA346" t="s">
        <v>3951</v>
      </c>
      <c r="AB346">
        <v>0</v>
      </c>
      <c r="AD346" t="str">
        <f t="shared" si="30"/>
        <v>FABRICACAO DE PNEUMATICOS E DE CAMARAS-DE-AR</v>
      </c>
      <c r="AE346" t="s">
        <v>3951</v>
      </c>
      <c r="AF346">
        <v>0</v>
      </c>
    </row>
    <row r="347" spans="1:32">
      <c r="A347" t="str">
        <f t="shared" si="26"/>
        <v>ENGENHEIRO QUIMICO (PAPEL E CELULOSE)</v>
      </c>
      <c r="B347" t="s">
        <v>465</v>
      </c>
      <c r="C347">
        <v>0</v>
      </c>
      <c r="D347">
        <v>0</v>
      </c>
      <c r="E347">
        <v>0</v>
      </c>
      <c r="F347">
        <v>0</v>
      </c>
      <c r="G347">
        <v>0</v>
      </c>
      <c r="J347" t="str">
        <f t="shared" si="27"/>
        <v>ENGENHEIRO QUIMICO (PAPEL E CELULOSE)</v>
      </c>
      <c r="K347" t="s">
        <v>465</v>
      </c>
      <c r="L347">
        <v>0</v>
      </c>
      <c r="N347" t="str">
        <f t="shared" si="28"/>
        <v>ENGENHEIRO QUIMICO (PAPEL E CELULOSE)</v>
      </c>
      <c r="O347" t="s">
        <v>465</v>
      </c>
      <c r="P347">
        <v>0</v>
      </c>
      <c r="R347" t="str">
        <f t="shared" si="31"/>
        <v>RECONDICIONAMENTO DE PNEUMATICOS</v>
      </c>
      <c r="S347" t="s">
        <v>3952</v>
      </c>
      <c r="V347">
        <v>0</v>
      </c>
      <c r="W347">
        <v>0</v>
      </c>
      <c r="X347">
        <v>0</v>
      </c>
      <c r="Y347">
        <v>0</v>
      </c>
      <c r="Z347" t="str">
        <f t="shared" si="29"/>
        <v>RECONDICIONAMENTO DE PNEUMATICOS</v>
      </c>
      <c r="AA347" t="s">
        <v>3952</v>
      </c>
      <c r="AB347">
        <v>0</v>
      </c>
      <c r="AD347" t="str">
        <f t="shared" si="30"/>
        <v>RECONDICIONAMENTO DE PNEUMATICOS</v>
      </c>
      <c r="AE347" t="s">
        <v>3952</v>
      </c>
      <c r="AF347">
        <v>0</v>
      </c>
    </row>
    <row r="348" spans="1:32">
      <c r="A348" t="str">
        <f t="shared" si="26"/>
        <v>ENGENHEIRO QUIMICO (PETROLEO E BORRACHA)</v>
      </c>
      <c r="B348" t="s">
        <v>466</v>
      </c>
      <c r="C348">
        <v>0</v>
      </c>
      <c r="D348">
        <v>0</v>
      </c>
      <c r="E348">
        <v>0</v>
      </c>
      <c r="F348">
        <v>0</v>
      </c>
      <c r="G348">
        <v>0</v>
      </c>
      <c r="J348" t="str">
        <f t="shared" si="27"/>
        <v>ENGENHEIRO QUIMICO (PETROLEO E BORRACHA)</v>
      </c>
      <c r="K348" t="s">
        <v>466</v>
      </c>
      <c r="L348">
        <v>0</v>
      </c>
      <c r="N348" t="str">
        <f t="shared" si="28"/>
        <v>ENGENHEIRO QUIMICO (PETROLEO E BORRACHA)</v>
      </c>
      <c r="O348" t="s">
        <v>466</v>
      </c>
      <c r="P348">
        <v>0</v>
      </c>
      <c r="R348" t="str">
        <f t="shared" si="31"/>
        <v>FABRICACAO DE ARTEFATOS DIVERSOS DE BORRACHA</v>
      </c>
      <c r="S348" t="s">
        <v>3953</v>
      </c>
      <c r="V348">
        <v>0</v>
      </c>
      <c r="W348">
        <v>0</v>
      </c>
      <c r="X348">
        <v>0</v>
      </c>
      <c r="Z348" t="str">
        <f t="shared" si="29"/>
        <v>FABRICACAO DE ARTEFATOS DIVERSOS DE BORRACHA</v>
      </c>
      <c r="AA348" t="s">
        <v>3953</v>
      </c>
      <c r="AB348">
        <v>0</v>
      </c>
      <c r="AD348" t="str">
        <f t="shared" si="30"/>
        <v>FABRICACAO DE ARTEFATOS DIVERSOS DE BORRACHA</v>
      </c>
      <c r="AE348" t="s">
        <v>3953</v>
      </c>
      <c r="AF348">
        <v>0</v>
      </c>
    </row>
    <row r="349" spans="1:32">
      <c r="A349" t="str">
        <f t="shared" si="26"/>
        <v>ENGENHEIRO QUIMICO (UTILIDADES E MEIO AMBIENTE)</v>
      </c>
      <c r="B349" t="s">
        <v>467</v>
      </c>
      <c r="C349">
        <v>0</v>
      </c>
      <c r="D349">
        <v>0</v>
      </c>
      <c r="E349">
        <v>0</v>
      </c>
      <c r="F349">
        <v>0</v>
      </c>
      <c r="G349">
        <v>0</v>
      </c>
      <c r="J349" t="str">
        <f t="shared" si="27"/>
        <v>ENGENHEIRO QUIMICO (UTILIDADES E MEIO AMBIENTE)</v>
      </c>
      <c r="K349" t="s">
        <v>467</v>
      </c>
      <c r="L349">
        <v>0</v>
      </c>
      <c r="N349" t="str">
        <f t="shared" si="28"/>
        <v>ENGENHEIRO QUIMICO (UTILIDADES E MEIO AMBIENTE)</v>
      </c>
      <c r="O349" t="s">
        <v>467</v>
      </c>
      <c r="P349">
        <v>0</v>
      </c>
      <c r="R349" t="str">
        <f t="shared" si="31"/>
        <v>FABRICACAO DE LAMINADOS PLANOS E TUBULARES DE PLASTICO</v>
      </c>
      <c r="S349" t="s">
        <v>3954</v>
      </c>
      <c r="V349">
        <v>0</v>
      </c>
      <c r="W349">
        <v>0</v>
      </c>
      <c r="X349">
        <v>0</v>
      </c>
      <c r="Z349" t="str">
        <f t="shared" si="29"/>
        <v>FABRICACAO DE LAMINADOS PLANOS E TUBULARES DE PLASTICO</v>
      </c>
      <c r="AA349" t="s">
        <v>3954</v>
      </c>
      <c r="AB349">
        <v>0</v>
      </c>
      <c r="AD349" t="str">
        <f t="shared" si="30"/>
        <v>FABRICACAO DE LAMINADOS PLANOS E TUBULARES DE PLASTICO</v>
      </c>
      <c r="AE349" t="s">
        <v>3954</v>
      </c>
      <c r="AF349">
        <v>0</v>
      </c>
    </row>
    <row r="350" spans="1:32">
      <c r="A350" t="str">
        <f t="shared" si="26"/>
        <v>TECNOLOGO EM PRODUCAO SULCROALCOOLEIRA</v>
      </c>
      <c r="B350" t="s">
        <v>468</v>
      </c>
      <c r="C350">
        <v>0</v>
      </c>
      <c r="D350">
        <v>0</v>
      </c>
      <c r="E350">
        <v>0</v>
      </c>
      <c r="F350">
        <v>0</v>
      </c>
      <c r="G350">
        <v>0</v>
      </c>
      <c r="J350" t="str">
        <f t="shared" si="27"/>
        <v>TECNOLOGO EM PRODUCAO SULCROALCOOLEIRA</v>
      </c>
      <c r="K350" t="s">
        <v>468</v>
      </c>
      <c r="L350">
        <v>0</v>
      </c>
      <c r="N350" t="str">
        <f t="shared" si="28"/>
        <v>TECNOLOGO EM PRODUCAO SULCROALCOOLEIRA</v>
      </c>
      <c r="O350" t="s">
        <v>468</v>
      </c>
      <c r="P350">
        <v>0</v>
      </c>
      <c r="R350" t="str">
        <f t="shared" si="31"/>
        <v>FABRICACAO DE EMBALAGEM DE PLASTICO</v>
      </c>
      <c r="S350" t="s">
        <v>3955</v>
      </c>
      <c r="V350">
        <v>0</v>
      </c>
      <c r="W350">
        <v>0</v>
      </c>
      <c r="X350">
        <v>0</v>
      </c>
      <c r="Z350" t="str">
        <f t="shared" si="29"/>
        <v>FABRICACAO DE EMBALAGEM DE PLASTICO</v>
      </c>
      <c r="AA350" t="s">
        <v>3955</v>
      </c>
      <c r="AB350">
        <v>0</v>
      </c>
      <c r="AD350" t="str">
        <f t="shared" si="30"/>
        <v>FABRICACAO DE EMBALAGEM DE PLASTICO</v>
      </c>
      <c r="AE350" t="s">
        <v>3955</v>
      </c>
      <c r="AF350">
        <v>0</v>
      </c>
    </row>
    <row r="351" spans="1:32">
      <c r="A351" t="str">
        <f t="shared" si="26"/>
        <v>ENGENHEIRO DE MATERIAIS</v>
      </c>
      <c r="B351" t="s">
        <v>469</v>
      </c>
      <c r="C351">
        <v>0</v>
      </c>
      <c r="D351">
        <v>0</v>
      </c>
      <c r="E351">
        <v>0</v>
      </c>
      <c r="F351">
        <v>0</v>
      </c>
      <c r="G351">
        <v>0</v>
      </c>
      <c r="J351" t="str">
        <f t="shared" si="27"/>
        <v>ENGENHEIRO DE MATERIAIS</v>
      </c>
      <c r="K351" t="s">
        <v>469</v>
      </c>
      <c r="L351">
        <v>0</v>
      </c>
      <c r="N351" t="str">
        <f t="shared" si="28"/>
        <v>ENGENHEIRO DE MATERIAIS</v>
      </c>
      <c r="O351" t="s">
        <v>469</v>
      </c>
      <c r="P351">
        <v>0</v>
      </c>
      <c r="R351" t="str">
        <f t="shared" si="31"/>
        <v>FABRICACAO DE CALDEIRAS GERADORAS DE VAPOR, EXCETO PARA AQUECIMENTO CENTRAL E PARA VEICULOS</v>
      </c>
      <c r="S351" t="s">
        <v>3956</v>
      </c>
      <c r="V351">
        <v>0</v>
      </c>
      <c r="W351">
        <v>0</v>
      </c>
      <c r="X351">
        <v>0</v>
      </c>
      <c r="Z351" t="str">
        <f t="shared" si="29"/>
        <v>FABRICACAO DE CALDEIRAS GERADORAS DE VAPOR, EXCETO PARA AQUECIMENTO CENTRAL E PARA VEICULOS</v>
      </c>
      <c r="AA351" t="s">
        <v>3956</v>
      </c>
      <c r="AB351">
        <v>0</v>
      </c>
      <c r="AD351" t="str">
        <f t="shared" si="30"/>
        <v>FABRICACAO DE CALDEIRAS GERADORAS DE VAPOR, EXCETO PARA AQUECIMENTO CENTRAL E PARA VEICULOS</v>
      </c>
      <c r="AE351" t="s">
        <v>3956</v>
      </c>
      <c r="AF351">
        <v>0</v>
      </c>
    </row>
    <row r="352" spans="1:32">
      <c r="A352" t="str">
        <f t="shared" si="26"/>
        <v>ENGENHEIRO METALURGISTA</v>
      </c>
      <c r="B352" t="s">
        <v>470</v>
      </c>
      <c r="C352">
        <v>0</v>
      </c>
      <c r="D352">
        <v>0</v>
      </c>
      <c r="E352">
        <v>0</v>
      </c>
      <c r="F352">
        <v>0</v>
      </c>
      <c r="G352">
        <v>0</v>
      </c>
      <c r="J352" t="str">
        <f t="shared" si="27"/>
        <v>ENGENHEIRO METALURGISTA</v>
      </c>
      <c r="K352" t="s">
        <v>470</v>
      </c>
      <c r="L352">
        <v>0</v>
      </c>
      <c r="N352" t="str">
        <f t="shared" si="28"/>
        <v>ENGENHEIRO METALURGISTA</v>
      </c>
      <c r="O352" t="s">
        <v>470</v>
      </c>
      <c r="P352">
        <v>0</v>
      </c>
      <c r="R352" t="str">
        <f t="shared" si="31"/>
        <v>FABRICACAO DE ARTEFATOS DIVERSOS DE PLASTICO</v>
      </c>
      <c r="S352" t="s">
        <v>3957</v>
      </c>
      <c r="V352">
        <v>0</v>
      </c>
      <c r="W352">
        <v>0</v>
      </c>
      <c r="X352">
        <v>0</v>
      </c>
      <c r="Z352" t="str">
        <f t="shared" si="29"/>
        <v>FABRICACAO DE ARTEFATOS DIVERSOS DE PLASTICO</v>
      </c>
      <c r="AA352" t="s">
        <v>3957</v>
      </c>
      <c r="AB352">
        <v>0</v>
      </c>
      <c r="AD352" t="str">
        <f t="shared" si="30"/>
        <v>FABRICACAO DE ARTEFATOS DIVERSOS DE PLASTICO</v>
      </c>
      <c r="AE352" t="s">
        <v>3957</v>
      </c>
      <c r="AF352">
        <v>0</v>
      </c>
    </row>
    <row r="353" spans="1:32">
      <c r="A353" t="str">
        <f t="shared" si="26"/>
        <v>TECNOLOGO EM METALURGIA</v>
      </c>
      <c r="B353" t="s">
        <v>471</v>
      </c>
      <c r="C353">
        <v>0</v>
      </c>
      <c r="D353">
        <v>0</v>
      </c>
      <c r="E353">
        <v>0</v>
      </c>
      <c r="F353">
        <v>0</v>
      </c>
      <c r="G353">
        <v>0</v>
      </c>
      <c r="J353" t="str">
        <f t="shared" si="27"/>
        <v>TECNOLOGO EM METALURGIA</v>
      </c>
      <c r="K353" t="s">
        <v>471</v>
      </c>
      <c r="L353">
        <v>0</v>
      </c>
      <c r="N353" t="str">
        <f t="shared" si="28"/>
        <v>TECNOLOGO EM METALURGIA</v>
      </c>
      <c r="O353" t="s">
        <v>471</v>
      </c>
      <c r="P353">
        <v>0</v>
      </c>
      <c r="R353" t="str">
        <f t="shared" si="31"/>
        <v>PRODUCAO DE FORJADOS DE ACO E DE METAIS NAO-FERROSOS E SUAS LIGAS</v>
      </c>
      <c r="S353" t="s">
        <v>3958</v>
      </c>
      <c r="V353">
        <v>0</v>
      </c>
      <c r="W353">
        <v>0</v>
      </c>
      <c r="X353">
        <v>0</v>
      </c>
      <c r="Z353" t="str">
        <f t="shared" si="29"/>
        <v>PRODUCAO DE FORJADOS DE ACO E DE METAIS NAO-FERROSOS E SUAS LIGAS</v>
      </c>
      <c r="AA353" t="s">
        <v>3958</v>
      </c>
      <c r="AB353">
        <v>0</v>
      </c>
      <c r="AD353" t="str">
        <f t="shared" si="30"/>
        <v>PRODUCAO DE FORJADOS DE ACO E DE METAIS NAO-FERROSOS E SUAS LIGAS</v>
      </c>
      <c r="AE353" t="s">
        <v>3958</v>
      </c>
      <c r="AF353">
        <v>0</v>
      </c>
    </row>
    <row r="354" spans="1:32">
      <c r="A354" t="str">
        <f t="shared" si="26"/>
        <v>ENGENHEIRO DE MINAS</v>
      </c>
      <c r="B354" t="s">
        <v>472</v>
      </c>
      <c r="C354">
        <v>0</v>
      </c>
      <c r="D354">
        <v>0</v>
      </c>
      <c r="E354">
        <v>0</v>
      </c>
      <c r="F354">
        <v>0</v>
      </c>
      <c r="G354">
        <v>0</v>
      </c>
      <c r="J354" t="str">
        <f t="shared" si="27"/>
        <v>ENGENHEIRO DE MINAS</v>
      </c>
      <c r="K354" t="s">
        <v>472</v>
      </c>
      <c r="L354">
        <v>0</v>
      </c>
      <c r="N354" t="str">
        <f t="shared" si="28"/>
        <v>ENGENHEIRO DE MINAS</v>
      </c>
      <c r="O354" t="s">
        <v>472</v>
      </c>
      <c r="P354">
        <v>0</v>
      </c>
      <c r="R354" t="str">
        <f t="shared" si="31"/>
        <v>PRODUCAO DE ARTEFATOS ESTAMPADOS DE METAL, METALURGIA DO PO</v>
      </c>
      <c r="S354" t="s">
        <v>4733</v>
      </c>
      <c r="V354">
        <v>0</v>
      </c>
      <c r="W354">
        <v>0</v>
      </c>
      <c r="X354">
        <v>0</v>
      </c>
      <c r="Y354">
        <v>0</v>
      </c>
      <c r="Z354" t="str">
        <f t="shared" si="29"/>
        <v>PRODUCAO DE ARTEFATOS ESTAMPADOS DE METAL, METALURGIA DO PO</v>
      </c>
      <c r="AA354" t="s">
        <v>4733</v>
      </c>
      <c r="AB354">
        <v>0</v>
      </c>
      <c r="AD354" t="str">
        <f t="shared" si="30"/>
        <v>PRODUCAO DE ARTEFATOS ESTAMPADOS DE METAL, METALURGIA DO PO</v>
      </c>
      <c r="AE354" t="s">
        <v>4733</v>
      </c>
      <c r="AF354">
        <v>0</v>
      </c>
    </row>
    <row r="355" spans="1:32">
      <c r="A355" t="str">
        <f t="shared" si="26"/>
        <v>ENGENHEIRO DE MINAS (BENEFICIAMENTO)</v>
      </c>
      <c r="B355" t="s">
        <v>473</v>
      </c>
      <c r="C355">
        <v>0</v>
      </c>
      <c r="D355">
        <v>0</v>
      </c>
      <c r="E355">
        <v>0</v>
      </c>
      <c r="F355">
        <v>0</v>
      </c>
      <c r="G355">
        <v>0</v>
      </c>
      <c r="J355" t="str">
        <f t="shared" si="27"/>
        <v>ENGENHEIRO DE MINAS (BENEFICIAMENTO)</v>
      </c>
      <c r="K355" t="s">
        <v>473</v>
      </c>
      <c r="L355">
        <v>0</v>
      </c>
      <c r="N355" t="str">
        <f t="shared" si="28"/>
        <v>ENGENHEIRO DE MINAS (BENEFICIAMENTO)</v>
      </c>
      <c r="O355" t="s">
        <v>473</v>
      </c>
      <c r="P355">
        <v>0</v>
      </c>
      <c r="R355" t="str">
        <f t="shared" si="31"/>
        <v>SERVICOS DE USINAGEM, SOLDA, TRATAMENTO E REVESTIMENTO EM METAIS</v>
      </c>
      <c r="S355" t="s">
        <v>3959</v>
      </c>
      <c r="V355">
        <v>0</v>
      </c>
      <c r="W355">
        <v>0</v>
      </c>
      <c r="X355">
        <v>0</v>
      </c>
      <c r="Z355" t="str">
        <f t="shared" si="29"/>
        <v>SERVICOS DE USINAGEM, SOLDA, TRATAMENTO E REVESTIMENTO EM METAIS</v>
      </c>
      <c r="AA355" t="s">
        <v>3959</v>
      </c>
      <c r="AB355">
        <v>0</v>
      </c>
      <c r="AD355" t="str">
        <f t="shared" si="30"/>
        <v>SERVICOS DE USINAGEM, SOLDA, TRATAMENTO E REVESTIMENTO EM METAIS</v>
      </c>
      <c r="AE355" t="s">
        <v>3959</v>
      </c>
      <c r="AF355">
        <v>0</v>
      </c>
    </row>
    <row r="356" spans="1:32">
      <c r="A356" t="str">
        <f t="shared" si="26"/>
        <v>ENGENHEIRO DE MINAS (LAVRA A CEU ABERTO)</v>
      </c>
      <c r="B356" t="s">
        <v>474</v>
      </c>
      <c r="C356">
        <v>0</v>
      </c>
      <c r="D356">
        <v>0</v>
      </c>
      <c r="E356">
        <v>0</v>
      </c>
      <c r="F356">
        <v>0</v>
      </c>
      <c r="G356">
        <v>0</v>
      </c>
      <c r="J356" t="str">
        <f t="shared" si="27"/>
        <v>ENGENHEIRO DE MINAS (LAVRA A CEU ABERTO)</v>
      </c>
      <c r="K356" t="s">
        <v>474</v>
      </c>
      <c r="L356">
        <v>0</v>
      </c>
      <c r="N356" t="str">
        <f t="shared" si="28"/>
        <v>ENGENHEIRO DE MINAS (LAVRA A CEU ABERTO)</v>
      </c>
      <c r="O356" t="s">
        <v>474</v>
      </c>
      <c r="P356">
        <v>0</v>
      </c>
      <c r="R356" t="str">
        <f t="shared" si="31"/>
        <v>FABRICACAO DE ARTIGOS DE SERRALHERIA, EXCETO ESQUADRIAS</v>
      </c>
      <c r="S356" t="s">
        <v>3960</v>
      </c>
      <c r="V356">
        <v>0</v>
      </c>
      <c r="W356">
        <v>0</v>
      </c>
      <c r="X356">
        <v>0</v>
      </c>
      <c r="Z356" t="str">
        <f t="shared" si="29"/>
        <v>FABRICACAO DE ARTIGOS DE SERRALHERIA, EXCETO ESQUADRIAS</v>
      </c>
      <c r="AA356" t="s">
        <v>3960</v>
      </c>
      <c r="AB356">
        <v>0</v>
      </c>
      <c r="AD356" t="str">
        <f t="shared" si="30"/>
        <v>FABRICACAO DE ARTIGOS DE SERRALHERIA, EXCETO ESQUADRIAS</v>
      </c>
      <c r="AE356" t="s">
        <v>3960</v>
      </c>
      <c r="AF356">
        <v>0</v>
      </c>
    </row>
    <row r="357" spans="1:32">
      <c r="A357" t="str">
        <f t="shared" si="26"/>
        <v>ENGENHEIRO DE MINAS (LAVRA SUBTERRANEA)</v>
      </c>
      <c r="B357" t="s">
        <v>475</v>
      </c>
      <c r="C357">
        <v>0</v>
      </c>
      <c r="D357">
        <v>0</v>
      </c>
      <c r="E357">
        <v>0</v>
      </c>
      <c r="F357">
        <v>0</v>
      </c>
      <c r="G357">
        <v>0</v>
      </c>
      <c r="J357" t="str">
        <f t="shared" si="27"/>
        <v>ENGENHEIRO DE MINAS (LAVRA SUBTERRANEA)</v>
      </c>
      <c r="K357" t="s">
        <v>475</v>
      </c>
      <c r="L357">
        <v>0</v>
      </c>
      <c r="N357" t="str">
        <f t="shared" si="28"/>
        <v>ENGENHEIRO DE MINAS (LAVRA SUBTERRANEA)</v>
      </c>
      <c r="O357" t="s">
        <v>475</v>
      </c>
      <c r="P357">
        <v>0</v>
      </c>
      <c r="R357" t="str">
        <f t="shared" si="31"/>
        <v>FABRICACAO DE FERRAMENTAS</v>
      </c>
      <c r="S357" t="s">
        <v>3961</v>
      </c>
      <c r="V357">
        <v>0</v>
      </c>
      <c r="W357">
        <v>0</v>
      </c>
      <c r="X357">
        <v>0</v>
      </c>
      <c r="Z357" t="str">
        <f t="shared" si="29"/>
        <v>FABRICACAO DE FERRAMENTAS</v>
      </c>
      <c r="AA357" t="s">
        <v>3961</v>
      </c>
      <c r="AB357">
        <v>0</v>
      </c>
      <c r="AD357" t="str">
        <f t="shared" si="30"/>
        <v>FABRICACAO DE FERRAMENTAS</v>
      </c>
      <c r="AE357" t="s">
        <v>3961</v>
      </c>
      <c r="AF357">
        <v>0</v>
      </c>
    </row>
    <row r="358" spans="1:32">
      <c r="A358" t="str">
        <f t="shared" si="26"/>
        <v>ENGENHEIRO DE MINAS (PESQUISA MINERAL)</v>
      </c>
      <c r="B358" t="s">
        <v>476</v>
      </c>
      <c r="C358">
        <v>0</v>
      </c>
      <c r="D358">
        <v>0</v>
      </c>
      <c r="E358">
        <v>0</v>
      </c>
      <c r="F358">
        <v>0</v>
      </c>
      <c r="G358">
        <v>0</v>
      </c>
      <c r="J358" t="str">
        <f t="shared" si="27"/>
        <v>ENGENHEIRO DE MINAS (PESQUISA MINERAL)</v>
      </c>
      <c r="K358" t="s">
        <v>476</v>
      </c>
      <c r="L358">
        <v>0</v>
      </c>
      <c r="N358" t="str">
        <f t="shared" si="28"/>
        <v>ENGENHEIRO DE MINAS (PESQUISA MINERAL)</v>
      </c>
      <c r="O358" t="s">
        <v>476</v>
      </c>
      <c r="P358">
        <v>0</v>
      </c>
      <c r="R358" t="str">
        <f t="shared" si="31"/>
        <v>FABRICACAO DE EQUIPAMENTO BELICO PESADO, ARMAS DE FOGO E MUNICOES</v>
      </c>
      <c r="S358" t="s">
        <v>3962</v>
      </c>
      <c r="V358">
        <v>0</v>
      </c>
      <c r="W358">
        <v>0</v>
      </c>
      <c r="X358">
        <v>0</v>
      </c>
      <c r="Z358" t="str">
        <f t="shared" si="29"/>
        <v>FABRICACAO DE EQUIPAMENTO BELICO PESADO, ARMAS DE FOGO E MUNICOES</v>
      </c>
      <c r="AA358" t="s">
        <v>3962</v>
      </c>
      <c r="AB358">
        <v>0</v>
      </c>
      <c r="AD358" t="str">
        <f t="shared" si="30"/>
        <v>FABRICACAO DE EQUIPAMENTO BELICO PESADO, ARMAS DE FOGO E MUNICOES</v>
      </c>
      <c r="AE358" t="s">
        <v>3962</v>
      </c>
      <c r="AF358">
        <v>0</v>
      </c>
    </row>
    <row r="359" spans="1:32">
      <c r="A359" t="str">
        <f t="shared" si="26"/>
        <v>ENGENHEIRO DE MINAS (PLANEJAMENTO)</v>
      </c>
      <c r="B359" t="s">
        <v>477</v>
      </c>
      <c r="C359">
        <v>0</v>
      </c>
      <c r="D359">
        <v>0</v>
      </c>
      <c r="E359">
        <v>0</v>
      </c>
      <c r="F359">
        <v>0</v>
      </c>
      <c r="G359">
        <v>0</v>
      </c>
      <c r="J359" t="str">
        <f t="shared" si="27"/>
        <v>ENGENHEIRO DE MINAS (PLANEJAMENTO)</v>
      </c>
      <c r="K359" t="s">
        <v>477</v>
      </c>
      <c r="L359">
        <v>0</v>
      </c>
      <c r="N359" t="str">
        <f t="shared" si="28"/>
        <v>ENGENHEIRO DE MINAS (PLANEJAMENTO)</v>
      </c>
      <c r="O359" t="s">
        <v>477</v>
      </c>
      <c r="P359">
        <v>0</v>
      </c>
      <c r="R359" t="str">
        <f t="shared" si="31"/>
        <v>FABRICACAO DE PRODUTOS DE TREFILADOS DE METAL</v>
      </c>
      <c r="S359" t="s">
        <v>3963</v>
      </c>
      <c r="V359">
        <v>0</v>
      </c>
      <c r="W359">
        <v>0</v>
      </c>
      <c r="X359">
        <v>0</v>
      </c>
      <c r="Z359" t="str">
        <f t="shared" si="29"/>
        <v>FABRICACAO DE PRODUTOS DE TREFILADOS DE METAL</v>
      </c>
      <c r="AA359" t="s">
        <v>3963</v>
      </c>
      <c r="AB359">
        <v>0</v>
      </c>
      <c r="AD359" t="str">
        <f t="shared" si="30"/>
        <v>FABRICACAO DE PRODUTOS DE TREFILADOS DE METAL</v>
      </c>
      <c r="AE359" t="s">
        <v>3963</v>
      </c>
      <c r="AF359">
        <v>0</v>
      </c>
    </row>
    <row r="360" spans="1:32">
      <c r="A360" t="str">
        <f t="shared" si="26"/>
        <v>ENGENHEIRO DE MINAS (PROCESSO)</v>
      </c>
      <c r="B360" t="s">
        <v>478</v>
      </c>
      <c r="C360">
        <v>0</v>
      </c>
      <c r="D360">
        <v>0</v>
      </c>
      <c r="E360">
        <v>0</v>
      </c>
      <c r="F360">
        <v>0</v>
      </c>
      <c r="G360">
        <v>0</v>
      </c>
      <c r="J360" t="str">
        <f t="shared" si="27"/>
        <v>ENGENHEIRO DE MINAS (PROCESSO)</v>
      </c>
      <c r="K360" t="s">
        <v>478</v>
      </c>
      <c r="L360">
        <v>0</v>
      </c>
      <c r="N360" t="str">
        <f t="shared" si="28"/>
        <v>ENGENHEIRO DE MINAS (PROCESSO)</v>
      </c>
      <c r="O360" t="s">
        <v>478</v>
      </c>
      <c r="P360">
        <v>0</v>
      </c>
      <c r="R360" t="str">
        <f t="shared" si="31"/>
        <v>FABRICACAO DE ARTIGOS DE METAL PARA USO DOMESTICO E PESSOAL</v>
      </c>
      <c r="S360" t="s">
        <v>3964</v>
      </c>
      <c r="V360">
        <v>0</v>
      </c>
      <c r="W360">
        <v>0</v>
      </c>
      <c r="X360">
        <v>0</v>
      </c>
      <c r="Z360" t="str">
        <f t="shared" si="29"/>
        <v>FABRICACAO DE ARTIGOS DE METAL PARA USO DOMESTICO E PESSOAL</v>
      </c>
      <c r="AA360" t="s">
        <v>3964</v>
      </c>
      <c r="AB360">
        <v>0</v>
      </c>
      <c r="AD360" t="str">
        <f t="shared" si="30"/>
        <v>FABRICACAO DE ARTIGOS DE METAL PARA USO DOMESTICO E PESSOAL</v>
      </c>
      <c r="AE360" t="s">
        <v>3964</v>
      </c>
      <c r="AF360">
        <v>0</v>
      </c>
    </row>
    <row r="361" spans="1:32">
      <c r="A361" t="str">
        <f t="shared" si="26"/>
        <v>ENGENHEIRO DE MINAS (PROJETO)</v>
      </c>
      <c r="B361" t="s">
        <v>479</v>
      </c>
      <c r="C361">
        <v>0</v>
      </c>
      <c r="D361">
        <v>0</v>
      </c>
      <c r="E361">
        <v>0</v>
      </c>
      <c r="F361">
        <v>0</v>
      </c>
      <c r="G361">
        <v>0</v>
      </c>
      <c r="J361" t="str">
        <f t="shared" si="27"/>
        <v>ENGENHEIRO DE MINAS (PROJETO)</v>
      </c>
      <c r="K361" t="s">
        <v>479</v>
      </c>
      <c r="L361">
        <v>0</v>
      </c>
      <c r="N361" t="str">
        <f t="shared" si="28"/>
        <v>ENGENHEIRO DE MINAS (PROJETO)</v>
      </c>
      <c r="O361" t="s">
        <v>479</v>
      </c>
      <c r="P361">
        <v>0</v>
      </c>
      <c r="R361" t="str">
        <f t="shared" si="31"/>
        <v>FABRICACAO DE PRODUTOS DE METAL NAO ESPECIFICADOS ANTERIORMENTE</v>
      </c>
      <c r="S361" t="s">
        <v>3965</v>
      </c>
      <c r="V361">
        <v>0</v>
      </c>
      <c r="W361">
        <v>0</v>
      </c>
      <c r="X361">
        <v>0</v>
      </c>
      <c r="Z361" t="str">
        <f t="shared" si="29"/>
        <v>FABRICACAO DE PRODUTOS DE METAL NAO ESPECIFICADOS ANTERIORMENTE</v>
      </c>
      <c r="AA361" t="s">
        <v>3965</v>
      </c>
      <c r="AB361">
        <v>0</v>
      </c>
      <c r="AD361" t="str">
        <f t="shared" si="30"/>
        <v>FABRICACAO DE PRODUTOS DE METAL NAO ESPECIFICADOS ANTERIORMENTE</v>
      </c>
      <c r="AE361" t="s">
        <v>3965</v>
      </c>
      <c r="AF361">
        <v>0</v>
      </c>
    </row>
    <row r="362" spans="1:32">
      <c r="A362" t="str">
        <f t="shared" si="26"/>
        <v>TECNOLOGO EM PETROLEO E GAS</v>
      </c>
      <c r="B362" t="s">
        <v>480</v>
      </c>
      <c r="C362">
        <v>0</v>
      </c>
      <c r="D362">
        <v>0</v>
      </c>
      <c r="E362">
        <v>0</v>
      </c>
      <c r="F362">
        <v>0</v>
      </c>
      <c r="G362">
        <v>0</v>
      </c>
      <c r="J362" t="str">
        <f t="shared" si="27"/>
        <v>TECNOLOGO EM PETROLEO E GAS</v>
      </c>
      <c r="K362" t="s">
        <v>480</v>
      </c>
      <c r="L362">
        <v>0</v>
      </c>
      <c r="N362" t="str">
        <f t="shared" si="28"/>
        <v>TECNOLOGO EM PETROLEO E GAS</v>
      </c>
      <c r="O362" t="s">
        <v>480</v>
      </c>
      <c r="P362">
        <v>0</v>
      </c>
      <c r="R362" t="str">
        <f t="shared" si="31"/>
        <v>FABRICACAO DE COMPONENTES ELETRONICOS</v>
      </c>
      <c r="S362" t="s">
        <v>3966</v>
      </c>
      <c r="V362">
        <v>0</v>
      </c>
      <c r="W362">
        <v>0</v>
      </c>
      <c r="X362">
        <v>0</v>
      </c>
      <c r="Z362" t="str">
        <f t="shared" si="29"/>
        <v>FABRICACAO DE COMPONENTES ELETRONICOS</v>
      </c>
      <c r="AA362" t="s">
        <v>3966</v>
      </c>
      <c r="AB362">
        <v>0</v>
      </c>
      <c r="AD362" t="str">
        <f t="shared" si="30"/>
        <v>FABRICACAO DE COMPONENTES ELETRONICOS</v>
      </c>
      <c r="AE362" t="s">
        <v>3966</v>
      </c>
      <c r="AF362">
        <v>0</v>
      </c>
    </row>
    <row r="363" spans="1:32">
      <c r="A363" t="str">
        <f t="shared" ref="A363:A426" si="32">MID(B363,8,100)</f>
        <v>TECNOLOGO EM ROCHAS ORNAMENTAIS</v>
      </c>
      <c r="B363" t="s">
        <v>481</v>
      </c>
      <c r="C363">
        <v>0</v>
      </c>
      <c r="D363">
        <v>0</v>
      </c>
      <c r="E363">
        <v>0</v>
      </c>
      <c r="F363">
        <v>0</v>
      </c>
      <c r="G363">
        <v>0</v>
      </c>
      <c r="J363" t="str">
        <f t="shared" ref="J363:J426" si="33">MID(K363,8,100)</f>
        <v>TECNOLOGO EM ROCHAS ORNAMENTAIS</v>
      </c>
      <c r="K363" t="s">
        <v>481</v>
      </c>
      <c r="L363">
        <v>0</v>
      </c>
      <c r="N363" t="str">
        <f t="shared" ref="N363:N426" si="34">MID(O363,8,100)</f>
        <v>TECNOLOGO EM ROCHAS ORNAMENTAIS</v>
      </c>
      <c r="O363" t="s">
        <v>481</v>
      </c>
      <c r="P363">
        <v>0</v>
      </c>
      <c r="R363" t="str">
        <f t="shared" si="31"/>
        <v>FABRICACAO DE VIDRO PLANO E DE SEGURANCA</v>
      </c>
      <c r="S363" t="s">
        <v>3967</v>
      </c>
      <c r="V363">
        <v>0</v>
      </c>
      <c r="W363">
        <v>0</v>
      </c>
      <c r="X363">
        <v>0</v>
      </c>
      <c r="Z363" t="str">
        <f t="shared" ref="Z363:Z426" si="35">MID(AA363,12,100)</f>
        <v>FABRICACAO DE VIDRO PLANO E DE SEGURANCA</v>
      </c>
      <c r="AA363" t="s">
        <v>3967</v>
      </c>
      <c r="AB363">
        <v>0</v>
      </c>
      <c r="AD363" t="str">
        <f t="shared" ref="AD363:AD426" si="36">MID(AE363,12,100)</f>
        <v>FABRICACAO DE VIDRO PLANO E DE SEGURANCA</v>
      </c>
      <c r="AE363" t="s">
        <v>3967</v>
      </c>
      <c r="AF363">
        <v>0</v>
      </c>
    </row>
    <row r="364" spans="1:32">
      <c r="A364" t="str">
        <f t="shared" si="32"/>
        <v>ENGENHEIRO AGRIMENSOR</v>
      </c>
      <c r="B364" t="s">
        <v>482</v>
      </c>
      <c r="C364">
        <v>0</v>
      </c>
      <c r="D364">
        <v>0</v>
      </c>
      <c r="E364">
        <v>0</v>
      </c>
      <c r="F364">
        <v>0</v>
      </c>
      <c r="G364">
        <v>0</v>
      </c>
      <c r="J364" t="str">
        <f t="shared" si="33"/>
        <v>ENGENHEIRO AGRIMENSOR</v>
      </c>
      <c r="K364" t="s">
        <v>482</v>
      </c>
      <c r="L364">
        <v>0</v>
      </c>
      <c r="N364" t="str">
        <f t="shared" si="34"/>
        <v>ENGENHEIRO AGRIMENSOR</v>
      </c>
      <c r="O364" t="s">
        <v>482</v>
      </c>
      <c r="P364">
        <v>0</v>
      </c>
      <c r="R364" t="str">
        <f t="shared" ref="R364:R427" si="37">MID(S364,12,100)</f>
        <v>FABRICACAO DE EMBALAGENS DE VIDRO</v>
      </c>
      <c r="S364" t="s">
        <v>3968</v>
      </c>
      <c r="V364">
        <v>0</v>
      </c>
      <c r="W364">
        <v>0</v>
      </c>
      <c r="X364">
        <v>0</v>
      </c>
      <c r="Z364" t="str">
        <f t="shared" si="35"/>
        <v>FABRICACAO DE EMBALAGENS DE VIDRO</v>
      </c>
      <c r="AA364" t="s">
        <v>3968</v>
      </c>
      <c r="AB364">
        <v>0</v>
      </c>
      <c r="AD364" t="str">
        <f t="shared" si="36"/>
        <v>FABRICACAO DE EMBALAGENS DE VIDRO</v>
      </c>
      <c r="AE364" t="s">
        <v>3968</v>
      </c>
      <c r="AF364">
        <v>0</v>
      </c>
    </row>
    <row r="365" spans="1:32">
      <c r="A365" t="str">
        <f t="shared" si="32"/>
        <v>ENGENHEIRO CARTOGRAFO</v>
      </c>
      <c r="B365" t="s">
        <v>483</v>
      </c>
      <c r="C365">
        <v>0</v>
      </c>
      <c r="D365">
        <v>0</v>
      </c>
      <c r="E365">
        <v>0</v>
      </c>
      <c r="F365">
        <v>0</v>
      </c>
      <c r="G365">
        <v>0</v>
      </c>
      <c r="J365" t="str">
        <f t="shared" si="33"/>
        <v>ENGENHEIRO CARTOGRAFO</v>
      </c>
      <c r="K365" t="s">
        <v>483</v>
      </c>
      <c r="L365">
        <v>0</v>
      </c>
      <c r="N365" t="str">
        <f t="shared" si="34"/>
        <v>ENGENHEIRO CARTOGRAFO</v>
      </c>
      <c r="O365" t="s">
        <v>483</v>
      </c>
      <c r="P365">
        <v>0</v>
      </c>
      <c r="R365" t="str">
        <f t="shared" si="37"/>
        <v>FABRICACAO DE ARTIGOS DE VIDRO</v>
      </c>
      <c r="S365" t="s">
        <v>3969</v>
      </c>
      <c r="V365">
        <v>0</v>
      </c>
      <c r="W365">
        <v>0</v>
      </c>
      <c r="X365">
        <v>0</v>
      </c>
      <c r="Z365" t="str">
        <f t="shared" si="35"/>
        <v>FABRICACAO DE ARTIGOS DE VIDRO</v>
      </c>
      <c r="AA365" t="s">
        <v>3969</v>
      </c>
      <c r="AB365">
        <v>0</v>
      </c>
      <c r="AD365" t="str">
        <f t="shared" si="36"/>
        <v>FABRICACAO DE ARTIGOS DE VIDRO</v>
      </c>
      <c r="AE365" t="s">
        <v>3969</v>
      </c>
      <c r="AF365">
        <v>0</v>
      </c>
    </row>
    <row r="366" spans="1:32">
      <c r="A366" t="str">
        <f t="shared" si="32"/>
        <v>ENGENHEIRO DE PRODUCAO</v>
      </c>
      <c r="B366" t="s">
        <v>484</v>
      </c>
      <c r="C366">
        <v>0</v>
      </c>
      <c r="D366">
        <v>0</v>
      </c>
      <c r="E366">
        <v>0</v>
      </c>
      <c r="F366">
        <v>0</v>
      </c>
      <c r="G366">
        <v>0</v>
      </c>
      <c r="J366" t="str">
        <f t="shared" si="33"/>
        <v>ENGENHEIRO DE PRODUCAO</v>
      </c>
      <c r="K366" t="s">
        <v>484</v>
      </c>
      <c r="L366">
        <v>0</v>
      </c>
      <c r="N366" t="str">
        <f t="shared" si="34"/>
        <v>ENGENHEIRO DE PRODUCAO</v>
      </c>
      <c r="O366" t="s">
        <v>484</v>
      </c>
      <c r="P366">
        <v>0</v>
      </c>
      <c r="R366" t="str">
        <f t="shared" si="37"/>
        <v>FABRICACAO DE CIMENTO</v>
      </c>
      <c r="S366" t="s">
        <v>3970</v>
      </c>
      <c r="V366">
        <v>0</v>
      </c>
      <c r="W366">
        <v>0</v>
      </c>
      <c r="X366">
        <v>0</v>
      </c>
      <c r="Z366" t="str">
        <f t="shared" si="35"/>
        <v>FABRICACAO DE CIMENTO</v>
      </c>
      <c r="AA366" t="s">
        <v>3970</v>
      </c>
      <c r="AB366">
        <v>0</v>
      </c>
      <c r="AD366" t="str">
        <f t="shared" si="36"/>
        <v>FABRICACAO DE CIMENTO</v>
      </c>
      <c r="AE366" t="s">
        <v>3970</v>
      </c>
      <c r="AF366">
        <v>0</v>
      </c>
    </row>
    <row r="367" spans="1:32">
      <c r="A367" t="str">
        <f t="shared" si="32"/>
        <v>ENGENHEIRO DE CONTROLE DE QUALIDADE</v>
      </c>
      <c r="B367" t="s">
        <v>485</v>
      </c>
      <c r="C367">
        <v>0</v>
      </c>
      <c r="D367">
        <v>0</v>
      </c>
      <c r="E367">
        <v>0</v>
      </c>
      <c r="F367">
        <v>0</v>
      </c>
      <c r="G367">
        <v>0</v>
      </c>
      <c r="J367" t="str">
        <f t="shared" si="33"/>
        <v>ENGENHEIRO DE CONTROLE DE QUALIDADE</v>
      </c>
      <c r="K367" t="s">
        <v>485</v>
      </c>
      <c r="L367">
        <v>0</v>
      </c>
      <c r="N367" t="str">
        <f t="shared" si="34"/>
        <v>ENGENHEIRO DE CONTROLE DE QUALIDADE</v>
      </c>
      <c r="O367" t="s">
        <v>485</v>
      </c>
      <c r="P367">
        <v>0</v>
      </c>
      <c r="R367" t="str">
        <f t="shared" si="37"/>
        <v>FABRICACAO DE EQUIPAMENTOS DE INFORMATICA</v>
      </c>
      <c r="S367" t="s">
        <v>3971</v>
      </c>
      <c r="V367">
        <v>0</v>
      </c>
      <c r="W367">
        <v>0</v>
      </c>
      <c r="X367">
        <v>0</v>
      </c>
      <c r="Z367" t="str">
        <f t="shared" si="35"/>
        <v>FABRICACAO DE EQUIPAMENTOS DE INFORMATICA</v>
      </c>
      <c r="AA367" t="s">
        <v>3971</v>
      </c>
      <c r="AB367">
        <v>0</v>
      </c>
      <c r="AD367" t="str">
        <f t="shared" si="36"/>
        <v>FABRICACAO DE EQUIPAMENTOS DE INFORMATICA</v>
      </c>
      <c r="AE367" t="s">
        <v>3971</v>
      </c>
      <c r="AF367">
        <v>0</v>
      </c>
    </row>
    <row r="368" spans="1:32">
      <c r="A368" t="str">
        <f t="shared" si="32"/>
        <v>ENGENHEIRO DE SEGURANCA DO TRABALHO</v>
      </c>
      <c r="B368" t="s">
        <v>486</v>
      </c>
      <c r="C368">
        <v>0</v>
      </c>
      <c r="D368">
        <v>0</v>
      </c>
      <c r="E368">
        <v>1</v>
      </c>
      <c r="F368">
        <v>0</v>
      </c>
      <c r="G368">
        <v>1</v>
      </c>
      <c r="J368" t="str">
        <f t="shared" si="33"/>
        <v>ENGENHEIRO DE SEGURANCA DO TRABALHO</v>
      </c>
      <c r="K368" t="s">
        <v>486</v>
      </c>
      <c r="L368">
        <v>1</v>
      </c>
      <c r="N368" t="str">
        <f t="shared" si="34"/>
        <v>ENGENHEIRO DE SEGURANCA DO TRABALHO</v>
      </c>
      <c r="O368" t="s">
        <v>486</v>
      </c>
      <c r="P368">
        <v>0</v>
      </c>
      <c r="R368" t="str">
        <f t="shared" si="37"/>
        <v>FABRICACAO DE PERIFERICOS PARA EQUIPAMENTOS DE INFORMATICA</v>
      </c>
      <c r="S368" t="s">
        <v>3972</v>
      </c>
      <c r="V368">
        <v>0</v>
      </c>
      <c r="W368">
        <v>0</v>
      </c>
      <c r="X368">
        <v>0</v>
      </c>
      <c r="Z368" t="str">
        <f t="shared" si="35"/>
        <v>FABRICACAO DE PERIFERICOS PARA EQUIPAMENTOS DE INFORMATICA</v>
      </c>
      <c r="AA368" t="s">
        <v>3972</v>
      </c>
      <c r="AB368">
        <v>0</v>
      </c>
      <c r="AD368" t="str">
        <f t="shared" si="36"/>
        <v>FABRICACAO DE PERIFERICOS PARA EQUIPAMENTOS DE INFORMATICA</v>
      </c>
      <c r="AE368" t="s">
        <v>3972</v>
      </c>
      <c r="AF368">
        <v>0</v>
      </c>
    </row>
    <row r="369" spans="1:32">
      <c r="A369" t="str">
        <f t="shared" si="32"/>
        <v>ENGENHEIRO DE RISCOS</v>
      </c>
      <c r="B369" t="s">
        <v>487</v>
      </c>
      <c r="C369">
        <v>0</v>
      </c>
      <c r="D369">
        <v>0</v>
      </c>
      <c r="E369">
        <v>0</v>
      </c>
      <c r="F369">
        <v>0</v>
      </c>
      <c r="G369">
        <v>0</v>
      </c>
      <c r="J369" t="str">
        <f t="shared" si="33"/>
        <v>ENGENHEIRO DE RISCOS</v>
      </c>
      <c r="K369" t="s">
        <v>487</v>
      </c>
      <c r="L369">
        <v>0</v>
      </c>
      <c r="N369" t="str">
        <f t="shared" si="34"/>
        <v>ENGENHEIRO DE RISCOS</v>
      </c>
      <c r="O369" t="s">
        <v>487</v>
      </c>
      <c r="P369">
        <v>0</v>
      </c>
      <c r="R369" t="str">
        <f t="shared" si="37"/>
        <v>FABRICACAO DE ARTEFATOS DE CONCRETO, CIMENTO, FIBROCIMENTO, GESSO E ESTUQUE</v>
      </c>
      <c r="S369" t="s">
        <v>3973</v>
      </c>
      <c r="V369">
        <v>0</v>
      </c>
      <c r="W369">
        <v>0</v>
      </c>
      <c r="X369">
        <v>0</v>
      </c>
      <c r="Z369" t="str">
        <f t="shared" si="35"/>
        <v>FABRICACAO DE ARTEFATOS DE CONCRETO, CIMENTO, FIBROCIMENTO, GESSO E ESTUQUE</v>
      </c>
      <c r="AA369" t="s">
        <v>3973</v>
      </c>
      <c r="AB369">
        <v>0</v>
      </c>
      <c r="AD369" t="str">
        <f t="shared" si="36"/>
        <v>FABRICACAO DE ARTEFATOS DE CONCRETO, CIMENTO, FIBROCIMENTO, GESSO E ESTUQUE</v>
      </c>
      <c r="AE369" t="s">
        <v>3973</v>
      </c>
      <c r="AF369">
        <v>0</v>
      </c>
    </row>
    <row r="370" spans="1:32">
      <c r="A370" t="str">
        <f t="shared" si="32"/>
        <v>ENGENHEIRO DE TEMPOS E MOVIMENTOS</v>
      </c>
      <c r="B370" t="s">
        <v>488</v>
      </c>
      <c r="C370">
        <v>0</v>
      </c>
      <c r="D370">
        <v>0</v>
      </c>
      <c r="E370">
        <v>0</v>
      </c>
      <c r="F370">
        <v>0</v>
      </c>
      <c r="G370">
        <v>0</v>
      </c>
      <c r="J370" t="str">
        <f t="shared" si="33"/>
        <v>ENGENHEIRO DE TEMPOS E MOVIMENTOS</v>
      </c>
      <c r="K370" t="s">
        <v>488</v>
      </c>
      <c r="L370">
        <v>0</v>
      </c>
      <c r="N370" t="str">
        <f t="shared" si="34"/>
        <v>ENGENHEIRO DE TEMPOS E MOVIMENTOS</v>
      </c>
      <c r="O370" t="s">
        <v>488</v>
      </c>
      <c r="P370">
        <v>0</v>
      </c>
      <c r="R370" t="str">
        <f t="shared" si="37"/>
        <v>FABRICACAO DE EQUIPAMENTOS TRANSMISSORES DE COMUNICACAO</v>
      </c>
      <c r="S370" t="s">
        <v>3974</v>
      </c>
      <c r="V370">
        <v>0</v>
      </c>
      <c r="W370">
        <v>0</v>
      </c>
      <c r="X370">
        <v>0</v>
      </c>
      <c r="Z370" t="str">
        <f t="shared" si="35"/>
        <v>FABRICACAO DE EQUIPAMENTOS TRANSMISSORES DE COMUNICACAO</v>
      </c>
      <c r="AA370" t="s">
        <v>3974</v>
      </c>
      <c r="AB370">
        <v>0</v>
      </c>
      <c r="AD370" t="str">
        <f t="shared" si="36"/>
        <v>FABRICACAO DE EQUIPAMENTOS TRANSMISSORES DE COMUNICACAO</v>
      </c>
      <c r="AE370" t="s">
        <v>3974</v>
      </c>
      <c r="AF370">
        <v>0</v>
      </c>
    </row>
    <row r="371" spans="1:32">
      <c r="A371" t="str">
        <f t="shared" si="32"/>
        <v>TECNOLOGO EM PRODUCAO INDUSTRIAL</v>
      </c>
      <c r="B371" t="s">
        <v>489</v>
      </c>
      <c r="C371">
        <v>0</v>
      </c>
      <c r="D371">
        <v>0</v>
      </c>
      <c r="E371">
        <v>0</v>
      </c>
      <c r="F371">
        <v>0</v>
      </c>
      <c r="G371">
        <v>0</v>
      </c>
      <c r="J371" t="str">
        <f t="shared" si="33"/>
        <v>TECNOLOGO EM PRODUCAO INDUSTRIAL</v>
      </c>
      <c r="K371" t="s">
        <v>489</v>
      </c>
      <c r="L371">
        <v>0</v>
      </c>
      <c r="N371" t="str">
        <f t="shared" si="34"/>
        <v>TECNOLOGO EM PRODUCAO INDUSTRIAL</v>
      </c>
      <c r="O371" t="s">
        <v>489</v>
      </c>
      <c r="P371">
        <v>0</v>
      </c>
      <c r="R371" t="str">
        <f t="shared" si="37"/>
        <v>FABRICACAO DE APARELHOS TELEFONICOS E DE OUTROS EQUIPAMENTOS DE COMUNICACAO</v>
      </c>
      <c r="S371" t="s">
        <v>3975</v>
      </c>
      <c r="V371">
        <v>0</v>
      </c>
      <c r="W371">
        <v>0</v>
      </c>
      <c r="X371">
        <v>0</v>
      </c>
      <c r="Z371" t="str">
        <f t="shared" si="35"/>
        <v>FABRICACAO DE APARELHOS TELEFONICOS E DE OUTROS EQUIPAMENTOS DE COMUNICACAO</v>
      </c>
      <c r="AA371" t="s">
        <v>3975</v>
      </c>
      <c r="AB371">
        <v>0</v>
      </c>
      <c r="AD371" t="str">
        <f t="shared" si="36"/>
        <v>FABRICACAO DE APARELHOS TELEFONICOS E DE OUTROS EQUIPAMENTOS DE COMUNICACAO</v>
      </c>
      <c r="AE371" t="s">
        <v>3975</v>
      </c>
      <c r="AF371">
        <v>0</v>
      </c>
    </row>
    <row r="372" spans="1:32">
      <c r="A372" t="str">
        <f t="shared" si="32"/>
        <v>TECNOLOGO EM SEGURANCA DO TRABALHO</v>
      </c>
      <c r="B372" t="s">
        <v>490</v>
      </c>
      <c r="C372">
        <v>0</v>
      </c>
      <c r="D372">
        <v>0</v>
      </c>
      <c r="E372">
        <v>0</v>
      </c>
      <c r="F372">
        <v>0</v>
      </c>
      <c r="G372">
        <v>0</v>
      </c>
      <c r="J372" t="str">
        <f t="shared" si="33"/>
        <v>TECNOLOGO EM SEGURANCA DO TRABALHO</v>
      </c>
      <c r="K372" t="s">
        <v>490</v>
      </c>
      <c r="L372">
        <v>0</v>
      </c>
      <c r="N372" t="str">
        <f t="shared" si="34"/>
        <v>TECNOLOGO EM SEGURANCA DO TRABALHO</v>
      </c>
      <c r="O372" t="s">
        <v>490</v>
      </c>
      <c r="P372">
        <v>0</v>
      </c>
      <c r="R372" t="str">
        <f t="shared" si="37"/>
        <v>FABRICACAO DE APARELHOS DE RECEPCAO, REPRODUCAO, GRAVACAO E AMPLIFICACAO DE AUDIO E VIDEO</v>
      </c>
      <c r="S372" t="s">
        <v>3976</v>
      </c>
      <c r="V372">
        <v>0</v>
      </c>
      <c r="W372">
        <v>0</v>
      </c>
      <c r="X372">
        <v>0</v>
      </c>
      <c r="Z372" t="str">
        <f t="shared" si="35"/>
        <v>FABRICACAO DE APARELHOS DE RECEPCAO, REPRODUCAO, GRAVACAO E AMPLIFICACAO DE AUDIO E VIDEO</v>
      </c>
      <c r="AA372" t="s">
        <v>3976</v>
      </c>
      <c r="AB372">
        <v>0</v>
      </c>
      <c r="AD372" t="str">
        <f t="shared" si="36"/>
        <v>FABRICACAO DE APARELHOS DE RECEPCAO, REPRODUCAO, GRAVACAO E AMPLIFICACAO DE AUDIO E VIDEO</v>
      </c>
      <c r="AE372" t="s">
        <v>3976</v>
      </c>
      <c r="AF372">
        <v>0</v>
      </c>
    </row>
    <row r="373" spans="1:32">
      <c r="A373" t="str">
        <f t="shared" si="32"/>
        <v>AGENTE DE MANOBRA E DOCAGEM</v>
      </c>
      <c r="B373" t="s">
        <v>491</v>
      </c>
      <c r="C373">
        <v>0</v>
      </c>
      <c r="D373">
        <v>0</v>
      </c>
      <c r="E373">
        <v>0</v>
      </c>
      <c r="F373">
        <v>0</v>
      </c>
      <c r="G373">
        <v>0</v>
      </c>
      <c r="J373" t="str">
        <f t="shared" si="33"/>
        <v>AGENTE DE MANOBRA E DOCAGEM</v>
      </c>
      <c r="K373" t="s">
        <v>491</v>
      </c>
      <c r="L373">
        <v>0</v>
      </c>
      <c r="N373" t="str">
        <f t="shared" si="34"/>
        <v>AGENTE DE MANOBRA E DOCAGEM</v>
      </c>
      <c r="O373" t="s">
        <v>491</v>
      </c>
      <c r="P373">
        <v>0</v>
      </c>
      <c r="R373" t="str">
        <f t="shared" si="37"/>
        <v>FABRICACAO DE PRODUTOS CERAMICOS NAO-REFRATARIOS PARA USO ESTRUTURAL NA CONSTRUCAO CIVIL</v>
      </c>
      <c r="S373" t="s">
        <v>3977</v>
      </c>
      <c r="V373">
        <v>0</v>
      </c>
      <c r="W373">
        <v>0</v>
      </c>
      <c r="X373">
        <v>0</v>
      </c>
      <c r="Z373" t="str">
        <f t="shared" si="35"/>
        <v>FABRICACAO DE PRODUTOS CERAMICOS NAO-REFRATARIOS PARA USO ESTRUTURAL NA CONSTRUCAO CIVIL</v>
      </c>
      <c r="AA373" t="s">
        <v>3977</v>
      </c>
      <c r="AB373">
        <v>0</v>
      </c>
      <c r="AD373" t="str">
        <f t="shared" si="36"/>
        <v>FABRICACAO DE PRODUTOS CERAMICOS NAO-REFRATARIOS PARA USO ESTRUTURAL NA CONSTRUCAO CIVIL</v>
      </c>
      <c r="AE373" t="s">
        <v>3977</v>
      </c>
      <c r="AF373">
        <v>0</v>
      </c>
    </row>
    <row r="374" spans="1:32">
      <c r="A374" t="str">
        <f t="shared" si="32"/>
        <v>CAPITAO DE MANOBRA DA MARINHA MERCANTE</v>
      </c>
      <c r="B374" t="s">
        <v>492</v>
      </c>
      <c r="C374">
        <v>0</v>
      </c>
      <c r="D374">
        <v>0</v>
      </c>
      <c r="E374">
        <v>0</v>
      </c>
      <c r="F374">
        <v>0</v>
      </c>
      <c r="G374">
        <v>0</v>
      </c>
      <c r="J374" t="str">
        <f t="shared" si="33"/>
        <v>CAPITAO DE MANOBRA DA MARINHA MERCANTE</v>
      </c>
      <c r="K374" t="s">
        <v>492</v>
      </c>
      <c r="L374">
        <v>0</v>
      </c>
      <c r="N374" t="str">
        <f t="shared" si="34"/>
        <v>CAPITAO DE MANOBRA DA MARINHA MERCANTE</v>
      </c>
      <c r="O374" t="s">
        <v>492</v>
      </c>
      <c r="P374">
        <v>0</v>
      </c>
      <c r="R374" t="str">
        <f t="shared" si="37"/>
        <v>FABRICACAO DE PRODUTOS CERAMICOS REFRATARIOS</v>
      </c>
      <c r="S374" t="s">
        <v>3978</v>
      </c>
      <c r="V374">
        <v>0</v>
      </c>
      <c r="W374">
        <v>0</v>
      </c>
      <c r="X374">
        <v>0</v>
      </c>
      <c r="Z374" t="str">
        <f t="shared" si="35"/>
        <v>FABRICACAO DE PRODUTOS CERAMICOS REFRATARIOS</v>
      </c>
      <c r="AA374" t="s">
        <v>3978</v>
      </c>
      <c r="AB374">
        <v>0</v>
      </c>
      <c r="AD374" t="str">
        <f t="shared" si="36"/>
        <v>FABRICACAO DE PRODUTOS CERAMICOS REFRATARIOS</v>
      </c>
      <c r="AE374" t="s">
        <v>3978</v>
      </c>
      <c r="AF374">
        <v>0</v>
      </c>
    </row>
    <row r="375" spans="1:32">
      <c r="A375" t="str">
        <f t="shared" si="32"/>
        <v>COMANDANTE DA MARINHA MERCANTE</v>
      </c>
      <c r="B375" t="s">
        <v>493</v>
      </c>
      <c r="C375">
        <v>0</v>
      </c>
      <c r="D375">
        <v>0</v>
      </c>
      <c r="E375">
        <v>0</v>
      </c>
      <c r="F375">
        <v>0</v>
      </c>
      <c r="G375">
        <v>0</v>
      </c>
      <c r="J375" t="str">
        <f t="shared" si="33"/>
        <v>COMANDANTE DA MARINHA MERCANTE</v>
      </c>
      <c r="K375" t="s">
        <v>493</v>
      </c>
      <c r="L375">
        <v>0</v>
      </c>
      <c r="N375" t="str">
        <f t="shared" si="34"/>
        <v>COMANDANTE DA MARINHA MERCANTE</v>
      </c>
      <c r="O375" t="s">
        <v>493</v>
      </c>
      <c r="P375">
        <v>0</v>
      </c>
      <c r="R375" t="str">
        <f t="shared" si="37"/>
        <v>FABRICACAO DE PRODUTOS CERAMICOS NAO-REFRATARIOS PARA USOS DIVERSOS</v>
      </c>
      <c r="S375" t="s">
        <v>3979</v>
      </c>
      <c r="V375">
        <v>0</v>
      </c>
      <c r="W375">
        <v>0</v>
      </c>
      <c r="X375">
        <v>0</v>
      </c>
      <c r="Z375" t="str">
        <f t="shared" si="35"/>
        <v>FABRICACAO DE PRODUTOS CERAMICOS NAO-REFRATARIOS PARA USOS DIVERSOS</v>
      </c>
      <c r="AA375" t="s">
        <v>3979</v>
      </c>
      <c r="AB375">
        <v>0</v>
      </c>
      <c r="AD375" t="str">
        <f t="shared" si="36"/>
        <v>FABRICACAO DE PRODUTOS CERAMICOS NAO-REFRATARIOS PARA USOS DIVERSOS</v>
      </c>
      <c r="AE375" t="s">
        <v>3979</v>
      </c>
      <c r="AF375">
        <v>0</v>
      </c>
    </row>
    <row r="376" spans="1:32">
      <c r="A376" t="str">
        <f t="shared" si="32"/>
        <v>COORDENADOR DE OPERACOES DE COMBATE A POLUICAO NO MEIO AQUAVIARIO</v>
      </c>
      <c r="B376" t="s">
        <v>494</v>
      </c>
      <c r="C376">
        <v>0</v>
      </c>
      <c r="D376">
        <v>0</v>
      </c>
      <c r="E376">
        <v>0</v>
      </c>
      <c r="F376">
        <v>0</v>
      </c>
      <c r="G376">
        <v>0</v>
      </c>
      <c r="J376" t="str">
        <f t="shared" si="33"/>
        <v>COORDENADOR DE OPERACOES DE COMBATE A POLUICAO NO MEIO AQUAVIARIO</v>
      </c>
      <c r="K376" t="s">
        <v>494</v>
      </c>
      <c r="L376">
        <v>0</v>
      </c>
      <c r="N376" t="str">
        <f t="shared" si="34"/>
        <v>COORDENADOR DE OPERACOES DE COMBATE A POLUICAO NO MEIO AQUAVIARIO</v>
      </c>
      <c r="O376" t="s">
        <v>494</v>
      </c>
      <c r="P376">
        <v>0</v>
      </c>
      <c r="R376" t="str">
        <f t="shared" si="37"/>
        <v>FABRICACAO DE APARELHOS E EQUIPAMENTOS DE MEDIDA, TESTE E CONTROLE</v>
      </c>
      <c r="S376" t="s">
        <v>3980</v>
      </c>
      <c r="V376">
        <v>0</v>
      </c>
      <c r="W376">
        <v>0</v>
      </c>
      <c r="X376">
        <v>0</v>
      </c>
      <c r="Z376" t="str">
        <f t="shared" si="35"/>
        <v>FABRICACAO DE APARELHOS E EQUIPAMENTOS DE MEDIDA, TESTE E CONTROLE</v>
      </c>
      <c r="AA376" t="s">
        <v>3980</v>
      </c>
      <c r="AB376">
        <v>0</v>
      </c>
      <c r="AD376" t="str">
        <f t="shared" si="36"/>
        <v>FABRICACAO DE APARELHOS E EQUIPAMENTOS DE MEDIDA, TESTE E CONTROLE</v>
      </c>
      <c r="AE376" t="s">
        <v>3980</v>
      </c>
      <c r="AF376">
        <v>0</v>
      </c>
    </row>
    <row r="377" spans="1:32">
      <c r="A377" t="str">
        <f t="shared" si="32"/>
        <v>IMEDIATO DA MARINHA MERCANTE</v>
      </c>
      <c r="B377" t="s">
        <v>495</v>
      </c>
      <c r="C377">
        <v>0</v>
      </c>
      <c r="D377">
        <v>0</v>
      </c>
      <c r="E377">
        <v>0</v>
      </c>
      <c r="F377">
        <v>0</v>
      </c>
      <c r="G377">
        <v>0</v>
      </c>
      <c r="J377" t="str">
        <f t="shared" si="33"/>
        <v>IMEDIATO DA MARINHA MERCANTE</v>
      </c>
      <c r="K377" t="s">
        <v>495</v>
      </c>
      <c r="L377">
        <v>0</v>
      </c>
      <c r="N377" t="str">
        <f t="shared" si="34"/>
        <v>IMEDIATO DA MARINHA MERCANTE</v>
      </c>
      <c r="O377" t="s">
        <v>495</v>
      </c>
      <c r="P377">
        <v>0</v>
      </c>
      <c r="R377" t="str">
        <f t="shared" si="37"/>
        <v>FABRICACAO DE APARELHOS ELETROMEDICOS E ELETROTERAPEUTICOS E EQUIPAMENTOS DE IRRADIACAO</v>
      </c>
      <c r="S377" t="s">
        <v>3981</v>
      </c>
      <c r="V377">
        <v>0</v>
      </c>
      <c r="W377">
        <v>0</v>
      </c>
      <c r="X377">
        <v>0</v>
      </c>
      <c r="Z377" t="str">
        <f t="shared" si="35"/>
        <v>FABRICACAO DE APARELHOS ELETROMEDICOS E ELETROTERAPEUTICOS E EQUIPAMENTOS DE IRRADIACAO</v>
      </c>
      <c r="AA377" t="s">
        <v>3981</v>
      </c>
      <c r="AB377">
        <v>0</v>
      </c>
      <c r="AD377" t="str">
        <f t="shared" si="36"/>
        <v>FABRICACAO DE APARELHOS ELETROMEDICOS E ELETROTERAPEUTICOS E EQUIPAMENTOS DE IRRADIACAO</v>
      </c>
      <c r="AE377" t="s">
        <v>3981</v>
      </c>
      <c r="AF377">
        <v>0</v>
      </c>
    </row>
    <row r="378" spans="1:32">
      <c r="A378" t="str">
        <f t="shared" si="32"/>
        <v>INSPETOR DE TERMINAL</v>
      </c>
      <c r="B378" t="s">
        <v>496</v>
      </c>
      <c r="C378">
        <v>0</v>
      </c>
      <c r="D378">
        <v>0</v>
      </c>
      <c r="E378">
        <v>0</v>
      </c>
      <c r="F378">
        <v>0</v>
      </c>
      <c r="G378">
        <v>0</v>
      </c>
      <c r="J378" t="str">
        <f t="shared" si="33"/>
        <v>INSPETOR DE TERMINAL</v>
      </c>
      <c r="K378" t="s">
        <v>496</v>
      </c>
      <c r="L378">
        <v>0</v>
      </c>
      <c r="N378" t="str">
        <f t="shared" si="34"/>
        <v>INSPETOR DE TERMINAL</v>
      </c>
      <c r="O378" t="s">
        <v>496</v>
      </c>
      <c r="P378">
        <v>0</v>
      </c>
      <c r="R378" t="str">
        <f t="shared" si="37"/>
        <v>FABRICACAO DE EQUIPAMENTOS E INSTRUMENTOS OPTICOS, FOTOGRAFICOS E CINEMATOGRAFICOS</v>
      </c>
      <c r="S378" t="s">
        <v>3982</v>
      </c>
      <c r="V378">
        <v>0</v>
      </c>
      <c r="W378">
        <v>0</v>
      </c>
      <c r="X378">
        <v>0</v>
      </c>
      <c r="Z378" t="str">
        <f t="shared" si="35"/>
        <v>FABRICACAO DE EQUIPAMENTOS E INSTRUMENTOS OPTICOS, FOTOGRAFICOS E CINEMATOGRAFICOS</v>
      </c>
      <c r="AA378" t="s">
        <v>3982</v>
      </c>
      <c r="AB378">
        <v>0</v>
      </c>
      <c r="AD378" t="str">
        <f t="shared" si="36"/>
        <v>FABRICACAO DE EQUIPAMENTOS E INSTRUMENTOS OPTICOS, FOTOGRAFICOS E CINEMATOGRAFICOS</v>
      </c>
      <c r="AE378" t="s">
        <v>3982</v>
      </c>
      <c r="AF378">
        <v>0</v>
      </c>
    </row>
    <row r="379" spans="1:32">
      <c r="A379" t="str">
        <f t="shared" si="32"/>
        <v>INSPETOR NAVAL</v>
      </c>
      <c r="B379" t="s">
        <v>497</v>
      </c>
      <c r="C379">
        <v>0</v>
      </c>
      <c r="D379">
        <v>0</v>
      </c>
      <c r="E379">
        <v>0</v>
      </c>
      <c r="F379">
        <v>0</v>
      </c>
      <c r="G379">
        <v>0</v>
      </c>
      <c r="J379" t="str">
        <f t="shared" si="33"/>
        <v>INSPETOR NAVAL</v>
      </c>
      <c r="K379" t="s">
        <v>497</v>
      </c>
      <c r="L379">
        <v>0</v>
      </c>
      <c r="N379" t="str">
        <f t="shared" si="34"/>
        <v>INSPETOR NAVAL</v>
      </c>
      <c r="O379" t="s">
        <v>497</v>
      </c>
      <c r="P379">
        <v>0</v>
      </c>
      <c r="R379" t="str">
        <f t="shared" si="37"/>
        <v>FABRICACAO DE MIDIAS VIRGENS, MAGNETICAS E OPTICAS</v>
      </c>
      <c r="S379" t="s">
        <v>3983</v>
      </c>
      <c r="V379">
        <v>0</v>
      </c>
      <c r="W379">
        <v>0</v>
      </c>
      <c r="X379">
        <v>0</v>
      </c>
      <c r="Z379" t="str">
        <f t="shared" si="35"/>
        <v>FABRICACAO DE MIDIAS VIRGENS, MAGNETICAS E OPTICAS</v>
      </c>
      <c r="AA379" t="s">
        <v>3983</v>
      </c>
      <c r="AB379">
        <v>0</v>
      </c>
      <c r="AD379" t="str">
        <f t="shared" si="36"/>
        <v>FABRICACAO DE MIDIAS VIRGENS, MAGNETICAS E OPTICAS</v>
      </c>
      <c r="AE379" t="s">
        <v>3983</v>
      </c>
      <c r="AF379">
        <v>0</v>
      </c>
    </row>
    <row r="380" spans="1:32">
      <c r="A380" t="str">
        <f t="shared" si="32"/>
        <v>OFICIAL DE QUARTO DE NAVEGACAO DA MARINHA MERCANTE</v>
      </c>
      <c r="B380" t="s">
        <v>498</v>
      </c>
      <c r="C380">
        <v>0</v>
      </c>
      <c r="D380">
        <v>0</v>
      </c>
      <c r="E380">
        <v>0</v>
      </c>
      <c r="F380">
        <v>0</v>
      </c>
      <c r="G380">
        <v>0</v>
      </c>
      <c r="J380" t="str">
        <f t="shared" si="33"/>
        <v>OFICIAL DE QUARTO DE NAVEGACAO DA MARINHA MERCANTE</v>
      </c>
      <c r="K380" t="s">
        <v>498</v>
      </c>
      <c r="L380">
        <v>0</v>
      </c>
      <c r="N380" t="str">
        <f t="shared" si="34"/>
        <v>OFICIAL DE QUARTO DE NAVEGACAO DA MARINHA MERCANTE</v>
      </c>
      <c r="O380" t="s">
        <v>498</v>
      </c>
      <c r="P380">
        <v>0</v>
      </c>
      <c r="R380" t="str">
        <f t="shared" si="37"/>
        <v>BRITAMENTO, APARELHAMENTO E OUTROS TRABALHOS EM PEDRAS (NAO ASSOCIADOS A EXTRACAO)</v>
      </c>
      <c r="S380" t="s">
        <v>3984</v>
      </c>
      <c r="V380">
        <v>0</v>
      </c>
      <c r="W380">
        <v>0</v>
      </c>
      <c r="X380">
        <v>0</v>
      </c>
      <c r="Z380" t="str">
        <f t="shared" si="35"/>
        <v>BRITAMENTO, APARELHAMENTO E OUTROS TRABALHOS EM PEDRAS (NAO ASSOCIADOS A EXTRACAO)</v>
      </c>
      <c r="AA380" t="s">
        <v>3984</v>
      </c>
      <c r="AB380">
        <v>0</v>
      </c>
      <c r="AD380" t="str">
        <f t="shared" si="36"/>
        <v>BRITAMENTO, APARELHAMENTO E OUTROS TRABALHOS EM PEDRAS (NAO ASSOCIADOS A EXTRACAO)</v>
      </c>
      <c r="AE380" t="s">
        <v>3984</v>
      </c>
      <c r="AF380">
        <v>0</v>
      </c>
    </row>
    <row r="381" spans="1:32">
      <c r="A381" t="str">
        <f t="shared" si="32"/>
        <v>PRATICO DE PORTOS DA MARINHA MERCANTE</v>
      </c>
      <c r="B381" t="s">
        <v>499</v>
      </c>
      <c r="C381">
        <v>0</v>
      </c>
      <c r="D381">
        <v>0</v>
      </c>
      <c r="E381">
        <v>0</v>
      </c>
      <c r="F381">
        <v>0</v>
      </c>
      <c r="G381">
        <v>0</v>
      </c>
      <c r="J381" t="str">
        <f t="shared" si="33"/>
        <v>PRATICO DE PORTOS DA MARINHA MERCANTE</v>
      </c>
      <c r="K381" t="s">
        <v>499</v>
      </c>
      <c r="L381">
        <v>0</v>
      </c>
      <c r="N381" t="str">
        <f t="shared" si="34"/>
        <v>PRATICO DE PORTOS DA MARINHA MERCANTE</v>
      </c>
      <c r="O381" t="s">
        <v>499</v>
      </c>
      <c r="P381">
        <v>0</v>
      </c>
      <c r="R381" t="str">
        <f t="shared" si="37"/>
        <v>FABRICACAO DE CAL VIRGEM, CAL HIDRATADA E GESSO</v>
      </c>
      <c r="S381" t="s">
        <v>3985</v>
      </c>
      <c r="V381">
        <v>0</v>
      </c>
      <c r="W381">
        <v>0</v>
      </c>
      <c r="X381">
        <v>0</v>
      </c>
      <c r="Z381" t="str">
        <f t="shared" si="35"/>
        <v>FABRICACAO DE CAL VIRGEM, CAL HIDRATADA E GESSO</v>
      </c>
      <c r="AA381" t="s">
        <v>3985</v>
      </c>
      <c r="AB381">
        <v>0</v>
      </c>
      <c r="AD381" t="str">
        <f t="shared" si="36"/>
        <v>FABRICACAO DE CAL VIRGEM, CAL HIDRATADA E GESSO</v>
      </c>
      <c r="AE381" t="s">
        <v>3985</v>
      </c>
      <c r="AF381">
        <v>0</v>
      </c>
    </row>
    <row r="382" spans="1:32">
      <c r="A382" t="str">
        <f t="shared" si="32"/>
        <v>VISTORIADOR NAVAL</v>
      </c>
      <c r="B382" t="s">
        <v>500</v>
      </c>
      <c r="C382">
        <v>0</v>
      </c>
      <c r="D382">
        <v>0</v>
      </c>
      <c r="E382">
        <v>0</v>
      </c>
      <c r="F382">
        <v>0</v>
      </c>
      <c r="G382">
        <v>0</v>
      </c>
      <c r="J382" t="str">
        <f t="shared" si="33"/>
        <v>VISTORIADOR NAVAL</v>
      </c>
      <c r="K382" t="s">
        <v>500</v>
      </c>
      <c r="L382">
        <v>0</v>
      </c>
      <c r="N382" t="str">
        <f t="shared" si="34"/>
        <v>VISTORIADOR NAVAL</v>
      </c>
      <c r="O382" t="s">
        <v>500</v>
      </c>
      <c r="P382">
        <v>0</v>
      </c>
      <c r="R382" t="str">
        <f t="shared" si="37"/>
        <v>FABRICACAO DE OUTROS PRODUTOS DE MINERAIS NAO-METALICOS</v>
      </c>
      <c r="S382" t="s">
        <v>3986</v>
      </c>
      <c r="V382">
        <v>0</v>
      </c>
      <c r="W382">
        <v>0</v>
      </c>
      <c r="X382">
        <v>0</v>
      </c>
      <c r="Z382" t="str">
        <f t="shared" si="35"/>
        <v>FABRICACAO DE OUTROS PRODUTOS DE MINERAIS NAO-METALICOS</v>
      </c>
      <c r="AA382" t="s">
        <v>3986</v>
      </c>
      <c r="AB382">
        <v>0</v>
      </c>
      <c r="AD382" t="str">
        <f t="shared" si="36"/>
        <v>FABRICACAO DE OUTROS PRODUTOS DE MINERAIS NAO-METALICOS</v>
      </c>
      <c r="AE382" t="s">
        <v>3986</v>
      </c>
      <c r="AF382">
        <v>0</v>
      </c>
    </row>
    <row r="383" spans="1:32">
      <c r="A383" t="str">
        <f t="shared" si="32"/>
        <v>OFICIAL SUPERIOR DE MAQUINAS DA MARINHA MERCANTE</v>
      </c>
      <c r="B383" t="s">
        <v>501</v>
      </c>
      <c r="C383">
        <v>0</v>
      </c>
      <c r="D383">
        <v>0</v>
      </c>
      <c r="E383">
        <v>0</v>
      </c>
      <c r="F383">
        <v>0</v>
      </c>
      <c r="G383">
        <v>0</v>
      </c>
      <c r="J383" t="str">
        <f t="shared" si="33"/>
        <v>OFICIAL SUPERIOR DE MAQUINAS DA MARINHA MERCANTE</v>
      </c>
      <c r="K383" t="s">
        <v>501</v>
      </c>
      <c r="L383">
        <v>0</v>
      </c>
      <c r="N383" t="str">
        <f t="shared" si="34"/>
        <v>OFICIAL SUPERIOR DE MAQUINAS DA MARINHA MERCANTE</v>
      </c>
      <c r="O383" t="s">
        <v>501</v>
      </c>
      <c r="P383">
        <v>0</v>
      </c>
      <c r="R383" t="str">
        <f t="shared" si="37"/>
        <v>FABRICACAO DE GERADORES, TRANSFORMADORES E MOTORES ELETRICOS</v>
      </c>
      <c r="S383" t="s">
        <v>3987</v>
      </c>
      <c r="V383">
        <v>0</v>
      </c>
      <c r="W383">
        <v>0</v>
      </c>
      <c r="X383">
        <v>0</v>
      </c>
      <c r="Z383" t="str">
        <f t="shared" si="35"/>
        <v>FABRICACAO DE GERADORES, TRANSFORMADORES E MOTORES ELETRICOS</v>
      </c>
      <c r="AA383" t="s">
        <v>3987</v>
      </c>
      <c r="AB383">
        <v>0</v>
      </c>
      <c r="AD383" t="str">
        <f t="shared" si="36"/>
        <v>FABRICACAO DE GERADORES, TRANSFORMADORES E MOTORES ELETRICOS</v>
      </c>
      <c r="AE383" t="s">
        <v>3987</v>
      </c>
      <c r="AF383">
        <v>0</v>
      </c>
    </row>
    <row r="384" spans="1:32">
      <c r="A384" t="str">
        <f t="shared" si="32"/>
        <v>PRIMEIRO OFICIAL DE MAQUINAS DA MARINHA MERCANTE</v>
      </c>
      <c r="B384" t="s">
        <v>502</v>
      </c>
      <c r="C384">
        <v>0</v>
      </c>
      <c r="D384">
        <v>0</v>
      </c>
      <c r="E384">
        <v>0</v>
      </c>
      <c r="F384">
        <v>0</v>
      </c>
      <c r="G384">
        <v>0</v>
      </c>
      <c r="J384" t="str">
        <f t="shared" si="33"/>
        <v>PRIMEIRO OFICIAL DE MAQUINAS DA MARINHA MERCANTE</v>
      </c>
      <c r="K384" t="s">
        <v>502</v>
      </c>
      <c r="L384">
        <v>0</v>
      </c>
      <c r="N384" t="str">
        <f t="shared" si="34"/>
        <v>PRIMEIRO OFICIAL DE MAQUINAS DA MARINHA MERCANTE</v>
      </c>
      <c r="O384" t="s">
        <v>502</v>
      </c>
      <c r="P384">
        <v>0</v>
      </c>
      <c r="R384" t="str">
        <f t="shared" si="37"/>
        <v>PRODUCAO DE FERRO-GUSA</v>
      </c>
      <c r="S384" t="s">
        <v>3988</v>
      </c>
      <c r="V384">
        <v>0</v>
      </c>
      <c r="W384">
        <v>0</v>
      </c>
      <c r="X384">
        <v>0</v>
      </c>
      <c r="Z384" t="str">
        <f t="shared" si="35"/>
        <v>PRODUCAO DE FERRO-GUSA</v>
      </c>
      <c r="AA384" t="s">
        <v>3988</v>
      </c>
      <c r="AB384">
        <v>0</v>
      </c>
      <c r="AD384" t="str">
        <f t="shared" si="36"/>
        <v>PRODUCAO DE FERRO-GUSA</v>
      </c>
      <c r="AE384" t="s">
        <v>3988</v>
      </c>
      <c r="AF384">
        <v>0</v>
      </c>
    </row>
    <row r="385" spans="1:32">
      <c r="A385" t="str">
        <f t="shared" si="32"/>
        <v>SEGUNDO OFICIAL DE MAQUINAS DA MARINHA MERCANTE</v>
      </c>
      <c r="B385" t="s">
        <v>503</v>
      </c>
      <c r="C385">
        <v>0</v>
      </c>
      <c r="D385">
        <v>0</v>
      </c>
      <c r="E385">
        <v>0</v>
      </c>
      <c r="F385">
        <v>0</v>
      </c>
      <c r="G385">
        <v>0</v>
      </c>
      <c r="J385" t="str">
        <f t="shared" si="33"/>
        <v>SEGUNDO OFICIAL DE MAQUINAS DA MARINHA MERCANTE</v>
      </c>
      <c r="K385" t="s">
        <v>503</v>
      </c>
      <c r="L385">
        <v>0</v>
      </c>
      <c r="N385" t="str">
        <f t="shared" si="34"/>
        <v>SEGUNDO OFICIAL DE MAQUINAS DA MARINHA MERCANTE</v>
      </c>
      <c r="O385" t="s">
        <v>503</v>
      </c>
      <c r="P385">
        <v>0</v>
      </c>
      <c r="R385" t="str">
        <f t="shared" si="37"/>
        <v>PRODUCAO DE FERROLIGAS</v>
      </c>
      <c r="S385" t="s">
        <v>3989</v>
      </c>
      <c r="V385">
        <v>0</v>
      </c>
      <c r="W385">
        <v>0</v>
      </c>
      <c r="X385">
        <v>0</v>
      </c>
      <c r="Z385" t="str">
        <f t="shared" si="35"/>
        <v>PRODUCAO DE FERROLIGAS</v>
      </c>
      <c r="AA385" t="s">
        <v>3989</v>
      </c>
      <c r="AB385">
        <v>0</v>
      </c>
      <c r="AD385" t="str">
        <f t="shared" si="36"/>
        <v>PRODUCAO DE FERROLIGAS</v>
      </c>
      <c r="AE385" t="s">
        <v>3989</v>
      </c>
      <c r="AF385">
        <v>0</v>
      </c>
    </row>
    <row r="386" spans="1:32">
      <c r="A386" t="str">
        <f t="shared" si="32"/>
        <v>SUPERINTENDENTE TECNICO NO TRANSPORTE AQUAVIARIO</v>
      </c>
      <c r="B386" t="s">
        <v>504</v>
      </c>
      <c r="C386">
        <v>0</v>
      </c>
      <c r="D386">
        <v>0</v>
      </c>
      <c r="E386">
        <v>0</v>
      </c>
      <c r="F386">
        <v>0</v>
      </c>
      <c r="G386">
        <v>0</v>
      </c>
      <c r="J386" t="str">
        <f t="shared" si="33"/>
        <v>SUPERINTENDENTE TECNICO NO TRANSPORTE AQUAVIARIO</v>
      </c>
      <c r="K386" t="s">
        <v>504</v>
      </c>
      <c r="L386">
        <v>0</v>
      </c>
      <c r="N386" t="str">
        <f t="shared" si="34"/>
        <v>SUPERINTENDENTE TECNICO NO TRANSPORTE AQUAVIARIO</v>
      </c>
      <c r="O386" t="s">
        <v>504</v>
      </c>
      <c r="P386">
        <v>0</v>
      </c>
      <c r="R386" t="str">
        <f t="shared" si="37"/>
        <v>FABRICACAO DE PILHAS, BATERIAS E ACUMULADORES ELETRICOS, EXCETO PARA VEICULOS AUTOMOTORES</v>
      </c>
      <c r="S386" t="s">
        <v>3990</v>
      </c>
      <c r="V386">
        <v>0</v>
      </c>
      <c r="W386">
        <v>0</v>
      </c>
      <c r="X386">
        <v>0</v>
      </c>
      <c r="Z386" t="str">
        <f t="shared" si="35"/>
        <v>FABRICACAO DE PILHAS, BATERIAS E ACUMULADORES ELETRICOS, EXCETO PARA VEICULOS AUTOMOTORES</v>
      </c>
      <c r="AA386" t="s">
        <v>3990</v>
      </c>
      <c r="AB386">
        <v>0</v>
      </c>
      <c r="AD386" t="str">
        <f t="shared" si="36"/>
        <v>FABRICACAO DE PILHAS, BATERIAS E ACUMULADORES ELETRICOS, EXCETO PARA VEICULOS AUTOMOTORES</v>
      </c>
      <c r="AE386" t="s">
        <v>3990</v>
      </c>
      <c r="AF386">
        <v>0</v>
      </c>
    </row>
    <row r="387" spans="1:32">
      <c r="A387" t="str">
        <f t="shared" si="32"/>
        <v>PILOTO DE AERONAVES</v>
      </c>
      <c r="B387" t="s">
        <v>505</v>
      </c>
      <c r="C387">
        <v>0</v>
      </c>
      <c r="D387">
        <v>0</v>
      </c>
      <c r="E387">
        <v>0</v>
      </c>
      <c r="F387">
        <v>0</v>
      </c>
      <c r="G387">
        <v>0</v>
      </c>
      <c r="J387" t="str">
        <f t="shared" si="33"/>
        <v>PILOTO DE AERONAVES</v>
      </c>
      <c r="K387" t="s">
        <v>505</v>
      </c>
      <c r="L387">
        <v>0</v>
      </c>
      <c r="N387" t="str">
        <f t="shared" si="34"/>
        <v>PILOTO DE AERONAVES</v>
      </c>
      <c r="O387" t="s">
        <v>505</v>
      </c>
      <c r="P387">
        <v>0</v>
      </c>
      <c r="R387" t="str">
        <f t="shared" si="37"/>
        <v>FABRICACAO DE BATERIAS E ACUMULADORES PARA VEICULOS AUTOMOTORES</v>
      </c>
      <c r="S387" t="s">
        <v>3991</v>
      </c>
      <c r="V387">
        <v>0</v>
      </c>
      <c r="W387">
        <v>0</v>
      </c>
      <c r="X387">
        <v>0</v>
      </c>
      <c r="Z387" t="str">
        <f t="shared" si="35"/>
        <v>FABRICACAO DE BATERIAS E ACUMULADORES PARA VEICULOS AUTOMOTORES</v>
      </c>
      <c r="AA387" t="s">
        <v>3991</v>
      </c>
      <c r="AB387">
        <v>0</v>
      </c>
      <c r="AD387" t="str">
        <f t="shared" si="36"/>
        <v>FABRICACAO DE BATERIAS E ACUMULADORES PARA VEICULOS AUTOMOTORES</v>
      </c>
      <c r="AE387" t="s">
        <v>3991</v>
      </c>
      <c r="AF387">
        <v>0</v>
      </c>
    </row>
    <row r="388" spans="1:32">
      <c r="A388" t="str">
        <f t="shared" si="32"/>
        <v>PILOTO DE ENSAIOS EM VOO</v>
      </c>
      <c r="B388" t="s">
        <v>506</v>
      </c>
      <c r="C388">
        <v>0</v>
      </c>
      <c r="D388">
        <v>0</v>
      </c>
      <c r="E388">
        <v>0</v>
      </c>
      <c r="F388">
        <v>0</v>
      </c>
      <c r="G388">
        <v>0</v>
      </c>
      <c r="J388" t="str">
        <f t="shared" si="33"/>
        <v>PILOTO DE ENSAIOS EM VOO</v>
      </c>
      <c r="K388" t="s">
        <v>506</v>
      </c>
      <c r="L388">
        <v>0</v>
      </c>
      <c r="N388" t="str">
        <f t="shared" si="34"/>
        <v>PILOTO DE ENSAIOS EM VOO</v>
      </c>
      <c r="O388" t="s">
        <v>506</v>
      </c>
      <c r="P388">
        <v>0</v>
      </c>
      <c r="R388" t="str">
        <f t="shared" si="37"/>
        <v>PRODUCAO DE SEMI-ACABADOS DE ACO</v>
      </c>
      <c r="S388" t="s">
        <v>3992</v>
      </c>
      <c r="V388">
        <v>0</v>
      </c>
      <c r="W388">
        <v>0</v>
      </c>
      <c r="X388">
        <v>0</v>
      </c>
      <c r="Z388" t="str">
        <f t="shared" si="35"/>
        <v>PRODUCAO DE SEMI-ACABADOS DE ACO</v>
      </c>
      <c r="AA388" t="s">
        <v>3992</v>
      </c>
      <c r="AB388">
        <v>0</v>
      </c>
      <c r="AD388" t="str">
        <f t="shared" si="36"/>
        <v>PRODUCAO DE SEMI-ACABADOS DE ACO</v>
      </c>
      <c r="AE388" t="s">
        <v>3992</v>
      </c>
      <c r="AF388">
        <v>0</v>
      </c>
    </row>
    <row r="389" spans="1:32">
      <c r="A389" t="str">
        <f t="shared" si="32"/>
        <v>INSTRUTOR DE VOO</v>
      </c>
      <c r="B389" t="s">
        <v>507</v>
      </c>
      <c r="C389">
        <v>0</v>
      </c>
      <c r="D389">
        <v>0</v>
      </c>
      <c r="E389">
        <v>0</v>
      </c>
      <c r="F389">
        <v>0</v>
      </c>
      <c r="G389">
        <v>0</v>
      </c>
      <c r="J389" t="str">
        <f t="shared" si="33"/>
        <v>INSTRUTOR DE VOO</v>
      </c>
      <c r="K389" t="s">
        <v>507</v>
      </c>
      <c r="L389">
        <v>0</v>
      </c>
      <c r="N389" t="str">
        <f t="shared" si="34"/>
        <v>INSTRUTOR DE VOO</v>
      </c>
      <c r="O389" t="s">
        <v>507</v>
      </c>
      <c r="P389">
        <v>0</v>
      </c>
      <c r="R389" t="str">
        <f t="shared" si="37"/>
        <v>PRODUCAO DE LAMINADOS PLANOS DE ACO</v>
      </c>
      <c r="S389" t="s">
        <v>3993</v>
      </c>
      <c r="V389">
        <v>0</v>
      </c>
      <c r="W389">
        <v>0</v>
      </c>
      <c r="X389">
        <v>0</v>
      </c>
      <c r="Z389" t="str">
        <f t="shared" si="35"/>
        <v>PRODUCAO DE LAMINADOS PLANOS DE ACO</v>
      </c>
      <c r="AA389" t="s">
        <v>3993</v>
      </c>
      <c r="AB389">
        <v>0</v>
      </c>
      <c r="AD389" t="str">
        <f t="shared" si="36"/>
        <v>PRODUCAO DE LAMINADOS PLANOS DE ACO</v>
      </c>
      <c r="AE389" t="s">
        <v>3993</v>
      </c>
      <c r="AF389">
        <v>0</v>
      </c>
    </row>
    <row r="390" spans="1:32">
      <c r="A390" t="str">
        <f t="shared" si="32"/>
        <v>BIOLOGO</v>
      </c>
      <c r="B390" t="s">
        <v>508</v>
      </c>
      <c r="C390">
        <v>0</v>
      </c>
      <c r="D390">
        <v>0</v>
      </c>
      <c r="E390">
        <v>0</v>
      </c>
      <c r="F390">
        <v>0</v>
      </c>
      <c r="G390">
        <v>0</v>
      </c>
      <c r="J390" t="str">
        <f t="shared" si="33"/>
        <v>BIOLOGO</v>
      </c>
      <c r="K390" t="s">
        <v>508</v>
      </c>
      <c r="L390">
        <v>0</v>
      </c>
      <c r="N390" t="str">
        <f t="shared" si="34"/>
        <v>BIOLOGO</v>
      </c>
      <c r="O390" t="s">
        <v>508</v>
      </c>
      <c r="P390">
        <v>0</v>
      </c>
      <c r="R390" t="str">
        <f t="shared" si="37"/>
        <v>PRODUCAO DE LAMINADOS LONGOS DE ACO</v>
      </c>
      <c r="S390" t="s">
        <v>3994</v>
      </c>
      <c r="V390">
        <v>0</v>
      </c>
      <c r="W390">
        <v>0</v>
      </c>
      <c r="X390">
        <v>0</v>
      </c>
      <c r="Z390" t="str">
        <f t="shared" si="35"/>
        <v>PRODUCAO DE LAMINADOS LONGOS DE ACO</v>
      </c>
      <c r="AA390" t="s">
        <v>3994</v>
      </c>
      <c r="AB390">
        <v>0</v>
      </c>
      <c r="AD390" t="str">
        <f t="shared" si="36"/>
        <v>PRODUCAO DE LAMINADOS LONGOS DE ACO</v>
      </c>
      <c r="AE390" t="s">
        <v>3994</v>
      </c>
      <c r="AF390">
        <v>0</v>
      </c>
    </row>
    <row r="391" spans="1:32">
      <c r="A391" t="str">
        <f t="shared" si="32"/>
        <v>BIOMEDICO</v>
      </c>
      <c r="B391" t="s">
        <v>509</v>
      </c>
      <c r="C391">
        <v>0</v>
      </c>
      <c r="D391">
        <v>0</v>
      </c>
      <c r="E391">
        <v>0</v>
      </c>
      <c r="F391">
        <v>0</v>
      </c>
      <c r="G391">
        <v>0</v>
      </c>
      <c r="J391" t="str">
        <f t="shared" si="33"/>
        <v>BIOMEDICO</v>
      </c>
      <c r="K391" t="s">
        <v>509</v>
      </c>
      <c r="L391">
        <v>0</v>
      </c>
      <c r="N391" t="str">
        <f t="shared" si="34"/>
        <v>BIOMEDICO</v>
      </c>
      <c r="O391" t="s">
        <v>509</v>
      </c>
      <c r="P391">
        <v>0</v>
      </c>
      <c r="R391" t="str">
        <f t="shared" si="37"/>
        <v>PRODUCAO DE RELAMINADOS, TREFILADOS E PERFILADOS DE ACO</v>
      </c>
      <c r="S391" t="s">
        <v>3995</v>
      </c>
      <c r="V391">
        <v>0</v>
      </c>
      <c r="W391">
        <v>0</v>
      </c>
      <c r="X391">
        <v>0</v>
      </c>
      <c r="Z391" t="str">
        <f t="shared" si="35"/>
        <v>PRODUCAO DE RELAMINADOS, TREFILADOS E PERFILADOS DE ACO</v>
      </c>
      <c r="AA391" t="s">
        <v>3995</v>
      </c>
      <c r="AB391">
        <v>0</v>
      </c>
      <c r="AD391" t="str">
        <f t="shared" si="36"/>
        <v>PRODUCAO DE RELAMINADOS, TREFILADOS E PERFILADOS DE ACO</v>
      </c>
      <c r="AE391" t="s">
        <v>3995</v>
      </c>
      <c r="AF391">
        <v>0</v>
      </c>
    </row>
    <row r="392" spans="1:32">
      <c r="A392" t="str">
        <f t="shared" si="32"/>
        <v>ENGENHEIRO AGRICOLA</v>
      </c>
      <c r="B392" t="s">
        <v>510</v>
      </c>
      <c r="C392">
        <v>0</v>
      </c>
      <c r="D392">
        <v>0</v>
      </c>
      <c r="E392">
        <v>0</v>
      </c>
      <c r="F392">
        <v>0</v>
      </c>
      <c r="G392">
        <v>0</v>
      </c>
      <c r="J392" t="str">
        <f t="shared" si="33"/>
        <v>ENGENHEIRO AGRICOLA</v>
      </c>
      <c r="K392" t="s">
        <v>510</v>
      </c>
      <c r="L392">
        <v>0</v>
      </c>
      <c r="N392" t="str">
        <f t="shared" si="34"/>
        <v>ENGENHEIRO AGRICOLA</v>
      </c>
      <c r="O392" t="s">
        <v>510</v>
      </c>
      <c r="P392">
        <v>0</v>
      </c>
      <c r="R392" t="str">
        <f t="shared" si="37"/>
        <v>FABRICACAO DE TUBOS DE ACO COM COSTURA</v>
      </c>
      <c r="S392" t="s">
        <v>3996</v>
      </c>
      <c r="V392">
        <v>0</v>
      </c>
      <c r="W392">
        <v>0</v>
      </c>
      <c r="X392">
        <v>0</v>
      </c>
      <c r="Z392" t="str">
        <f t="shared" si="35"/>
        <v>FABRICACAO DE TUBOS DE ACO COM COSTURA</v>
      </c>
      <c r="AA392" t="s">
        <v>3996</v>
      </c>
      <c r="AB392">
        <v>0</v>
      </c>
      <c r="AD392" t="str">
        <f t="shared" si="36"/>
        <v>FABRICACAO DE TUBOS DE ACO COM COSTURA</v>
      </c>
      <c r="AE392" t="s">
        <v>3996</v>
      </c>
      <c r="AF392">
        <v>0</v>
      </c>
    </row>
    <row r="393" spans="1:32">
      <c r="A393" t="str">
        <f t="shared" si="32"/>
        <v>ENGENHEIRO AGRONOMO</v>
      </c>
      <c r="B393" t="s">
        <v>511</v>
      </c>
      <c r="C393">
        <v>0</v>
      </c>
      <c r="D393">
        <v>0</v>
      </c>
      <c r="E393">
        <v>0</v>
      </c>
      <c r="F393">
        <v>0</v>
      </c>
      <c r="G393">
        <v>0</v>
      </c>
      <c r="J393" t="str">
        <f t="shared" si="33"/>
        <v>ENGENHEIRO AGRONOMO</v>
      </c>
      <c r="K393" t="s">
        <v>511</v>
      </c>
      <c r="L393">
        <v>0</v>
      </c>
      <c r="N393" t="str">
        <f t="shared" si="34"/>
        <v>ENGENHEIRO AGRONOMO</v>
      </c>
      <c r="O393" t="s">
        <v>511</v>
      </c>
      <c r="P393">
        <v>0</v>
      </c>
      <c r="R393" t="str">
        <f t="shared" si="37"/>
        <v>FABRICACAO DE APARELHOS E EQUIPAMENTOS PARA DISTRIBUICAO E CONTROLE DE ENERGIA ELETRICA</v>
      </c>
      <c r="S393" t="s">
        <v>3997</v>
      </c>
      <c r="V393">
        <v>0</v>
      </c>
      <c r="W393">
        <v>0</v>
      </c>
      <c r="X393">
        <v>0</v>
      </c>
      <c r="Z393" t="str">
        <f t="shared" si="35"/>
        <v>FABRICACAO DE APARELHOS E EQUIPAMENTOS PARA DISTRIBUICAO E CONTROLE DE ENERGIA ELETRICA</v>
      </c>
      <c r="AA393" t="s">
        <v>3997</v>
      </c>
      <c r="AB393">
        <v>0</v>
      </c>
      <c r="AD393" t="str">
        <f t="shared" si="36"/>
        <v>FABRICACAO DE APARELHOS E EQUIPAMENTOS PARA DISTRIBUICAO E CONTROLE DE ENERGIA ELETRICA</v>
      </c>
      <c r="AE393" t="s">
        <v>3997</v>
      </c>
      <c r="AF393">
        <v>0</v>
      </c>
    </row>
    <row r="394" spans="1:32">
      <c r="A394" t="str">
        <f t="shared" si="32"/>
        <v>ENGENHEIRO DE PESCA</v>
      </c>
      <c r="B394" t="s">
        <v>512</v>
      </c>
      <c r="C394">
        <v>0</v>
      </c>
      <c r="D394">
        <v>0</v>
      </c>
      <c r="E394">
        <v>0</v>
      </c>
      <c r="F394">
        <v>0</v>
      </c>
      <c r="G394">
        <v>0</v>
      </c>
      <c r="J394" t="str">
        <f t="shared" si="33"/>
        <v>ENGENHEIRO DE PESCA</v>
      </c>
      <c r="K394" t="s">
        <v>512</v>
      </c>
      <c r="L394">
        <v>0</v>
      </c>
      <c r="N394" t="str">
        <f t="shared" si="34"/>
        <v>ENGENHEIRO DE PESCA</v>
      </c>
      <c r="O394" t="s">
        <v>512</v>
      </c>
      <c r="P394">
        <v>0</v>
      </c>
      <c r="R394" t="str">
        <f t="shared" si="37"/>
        <v>FABRICACAO DE OUTROS TUBOS DE FERRO E ACO</v>
      </c>
      <c r="S394" t="s">
        <v>3998</v>
      </c>
      <c r="V394">
        <v>0</v>
      </c>
      <c r="W394">
        <v>0</v>
      </c>
      <c r="X394">
        <v>0</v>
      </c>
      <c r="Z394" t="str">
        <f t="shared" si="35"/>
        <v>FABRICACAO DE OUTROS TUBOS DE FERRO E ACO</v>
      </c>
      <c r="AA394" t="s">
        <v>3998</v>
      </c>
      <c r="AB394">
        <v>0</v>
      </c>
      <c r="AD394" t="str">
        <f t="shared" si="36"/>
        <v>FABRICACAO DE OUTROS TUBOS DE FERRO E ACO</v>
      </c>
      <c r="AE394" t="s">
        <v>3998</v>
      </c>
      <c r="AF394">
        <v>0</v>
      </c>
    </row>
    <row r="395" spans="1:32">
      <c r="A395" t="str">
        <f t="shared" si="32"/>
        <v>ENGENHEIRO FLORESTAL</v>
      </c>
      <c r="B395" t="s">
        <v>513</v>
      </c>
      <c r="C395">
        <v>0</v>
      </c>
      <c r="D395">
        <v>0</v>
      </c>
      <c r="E395">
        <v>0</v>
      </c>
      <c r="F395">
        <v>0</v>
      </c>
      <c r="G395">
        <v>0</v>
      </c>
      <c r="J395" t="str">
        <f t="shared" si="33"/>
        <v>ENGENHEIRO FLORESTAL</v>
      </c>
      <c r="K395" t="s">
        <v>513</v>
      </c>
      <c r="L395">
        <v>0</v>
      </c>
      <c r="N395" t="str">
        <f t="shared" si="34"/>
        <v>ENGENHEIRO FLORESTAL</v>
      </c>
      <c r="O395" t="s">
        <v>513</v>
      </c>
      <c r="P395">
        <v>0</v>
      </c>
      <c r="R395" t="str">
        <f t="shared" si="37"/>
        <v>FABRICACAO DE LAMPADAS E OUTROS EQUIPAMENTOS DE ILUMINACAO</v>
      </c>
      <c r="S395" t="s">
        <v>3999</v>
      </c>
      <c r="V395">
        <v>0</v>
      </c>
      <c r="W395">
        <v>0</v>
      </c>
      <c r="X395">
        <v>0</v>
      </c>
      <c r="Z395" t="str">
        <f t="shared" si="35"/>
        <v>FABRICACAO DE LAMPADAS E OUTROS EQUIPAMENTOS DE ILUMINACAO</v>
      </c>
      <c r="AA395" t="s">
        <v>3999</v>
      </c>
      <c r="AB395">
        <v>0</v>
      </c>
      <c r="AD395" t="str">
        <f t="shared" si="36"/>
        <v>FABRICACAO DE LAMPADAS E OUTROS EQUIPAMENTOS DE ILUMINACAO</v>
      </c>
      <c r="AE395" t="s">
        <v>3999</v>
      </c>
      <c r="AF395">
        <v>0</v>
      </c>
    </row>
    <row r="396" spans="1:32">
      <c r="A396" t="str">
        <f t="shared" si="32"/>
        <v>ENGENHEIRO DE ALIMENTOS</v>
      </c>
      <c r="B396" t="s">
        <v>514</v>
      </c>
      <c r="C396">
        <v>0</v>
      </c>
      <c r="D396">
        <v>0</v>
      </c>
      <c r="E396">
        <v>0</v>
      </c>
      <c r="F396">
        <v>0</v>
      </c>
      <c r="G396">
        <v>0</v>
      </c>
      <c r="J396" t="str">
        <f t="shared" si="33"/>
        <v>ENGENHEIRO DE ALIMENTOS</v>
      </c>
      <c r="K396" t="s">
        <v>514</v>
      </c>
      <c r="L396">
        <v>0</v>
      </c>
      <c r="N396" t="str">
        <f t="shared" si="34"/>
        <v>ENGENHEIRO DE ALIMENTOS</v>
      </c>
      <c r="O396" t="s">
        <v>514</v>
      </c>
      <c r="P396">
        <v>0</v>
      </c>
      <c r="R396" t="str">
        <f t="shared" si="37"/>
        <v>METALURGIA DO ALUMINIO E SUAS LIGAS</v>
      </c>
      <c r="S396" t="s">
        <v>4000</v>
      </c>
      <c r="V396">
        <v>0</v>
      </c>
      <c r="W396">
        <v>0</v>
      </c>
      <c r="X396">
        <v>0</v>
      </c>
      <c r="Z396" t="str">
        <f t="shared" si="35"/>
        <v>METALURGIA DO ALUMINIO E SUAS LIGAS</v>
      </c>
      <c r="AA396" t="s">
        <v>4000</v>
      </c>
      <c r="AB396">
        <v>0</v>
      </c>
      <c r="AD396" t="str">
        <f t="shared" si="36"/>
        <v>METALURGIA DO ALUMINIO E SUAS LIGAS</v>
      </c>
      <c r="AE396" t="s">
        <v>4000</v>
      </c>
      <c r="AF396">
        <v>0</v>
      </c>
    </row>
    <row r="397" spans="1:32">
      <c r="A397" t="str">
        <f t="shared" si="32"/>
        <v>TECNOLOGO EM ALIMENTOS</v>
      </c>
      <c r="B397" t="s">
        <v>515</v>
      </c>
      <c r="C397">
        <v>0</v>
      </c>
      <c r="D397">
        <v>0</v>
      </c>
      <c r="E397">
        <v>0</v>
      </c>
      <c r="F397">
        <v>0</v>
      </c>
      <c r="G397">
        <v>0</v>
      </c>
      <c r="J397" t="str">
        <f t="shared" si="33"/>
        <v>TECNOLOGO EM ALIMENTOS</v>
      </c>
      <c r="K397" t="s">
        <v>515</v>
      </c>
      <c r="L397">
        <v>0</v>
      </c>
      <c r="N397" t="str">
        <f t="shared" si="34"/>
        <v>TECNOLOGO EM ALIMENTOS</v>
      </c>
      <c r="O397" t="s">
        <v>515</v>
      </c>
      <c r="P397">
        <v>0</v>
      </c>
      <c r="R397" t="str">
        <f t="shared" si="37"/>
        <v>METALURGIA DOS METAIS PRECIOSOS</v>
      </c>
      <c r="S397" t="s">
        <v>4001</v>
      </c>
      <c r="V397">
        <v>0</v>
      </c>
      <c r="W397">
        <v>0</v>
      </c>
      <c r="X397">
        <v>0</v>
      </c>
      <c r="Z397" t="str">
        <f t="shared" si="35"/>
        <v>METALURGIA DOS METAIS PRECIOSOS</v>
      </c>
      <c r="AA397" t="s">
        <v>4001</v>
      </c>
      <c r="AB397">
        <v>0</v>
      </c>
      <c r="AD397" t="str">
        <f t="shared" si="36"/>
        <v>METALURGIA DOS METAIS PRECIOSOS</v>
      </c>
      <c r="AE397" t="s">
        <v>4001</v>
      </c>
      <c r="AF397">
        <v>0</v>
      </c>
    </row>
    <row r="398" spans="1:32">
      <c r="A398" t="str">
        <f t="shared" si="32"/>
        <v>MEDICO ACUPUNTURISTA</v>
      </c>
      <c r="B398" t="s">
        <v>516</v>
      </c>
      <c r="C398">
        <v>0</v>
      </c>
      <c r="D398">
        <v>0</v>
      </c>
      <c r="E398">
        <v>0</v>
      </c>
      <c r="F398">
        <v>0</v>
      </c>
      <c r="G398">
        <v>0</v>
      </c>
      <c r="J398" t="str">
        <f t="shared" si="33"/>
        <v>MEDICO ACUPUNTURISTA</v>
      </c>
      <c r="K398" t="s">
        <v>516</v>
      </c>
      <c r="L398">
        <v>0</v>
      </c>
      <c r="N398" t="str">
        <f t="shared" si="34"/>
        <v>MEDICO ACUPUNTURISTA</v>
      </c>
      <c r="O398" t="s">
        <v>516</v>
      </c>
      <c r="P398">
        <v>0</v>
      </c>
      <c r="R398" t="str">
        <f t="shared" si="37"/>
        <v>METALURGIA DE OUTROS METAIS NAO-FERROSOS E SUAS LIGAS</v>
      </c>
      <c r="S398" t="s">
        <v>4002</v>
      </c>
      <c r="V398">
        <v>0</v>
      </c>
      <c r="W398">
        <v>0</v>
      </c>
      <c r="X398">
        <v>0</v>
      </c>
      <c r="Z398" t="str">
        <f t="shared" si="35"/>
        <v>METALURGIA DE OUTROS METAIS NAO-FERROSOS E SUAS LIGAS</v>
      </c>
      <c r="AA398" t="s">
        <v>4002</v>
      </c>
      <c r="AB398">
        <v>0</v>
      </c>
      <c r="AD398" t="str">
        <f t="shared" si="36"/>
        <v>METALURGIA DE OUTROS METAIS NAO-FERROSOS E SUAS LIGAS</v>
      </c>
      <c r="AE398" t="s">
        <v>4002</v>
      </c>
      <c r="AF398">
        <v>0</v>
      </c>
    </row>
    <row r="399" spans="1:32">
      <c r="A399" t="str">
        <f t="shared" si="32"/>
        <v>MEDICO ALERGISTA E IMUNOLOGISTA</v>
      </c>
      <c r="B399" t="s">
        <v>517</v>
      </c>
      <c r="C399">
        <v>0</v>
      </c>
      <c r="D399">
        <v>0</v>
      </c>
      <c r="E399">
        <v>0</v>
      </c>
      <c r="F399">
        <v>0</v>
      </c>
      <c r="G399">
        <v>0</v>
      </c>
      <c r="J399" t="str">
        <f t="shared" si="33"/>
        <v>MEDICO ALERGISTA E IMUNOLOGISTA</v>
      </c>
      <c r="K399" t="s">
        <v>517</v>
      </c>
      <c r="L399">
        <v>0</v>
      </c>
      <c r="N399" t="str">
        <f t="shared" si="34"/>
        <v>MEDICO ALERGISTA E IMUNOLOGISTA</v>
      </c>
      <c r="O399" t="s">
        <v>517</v>
      </c>
      <c r="P399">
        <v>0</v>
      </c>
      <c r="R399" t="str">
        <f t="shared" si="37"/>
        <v>FABRICACAO DE PECAS FUNDIDAS DE FERRO E ACO</v>
      </c>
      <c r="S399" t="s">
        <v>4003</v>
      </c>
      <c r="V399">
        <v>0</v>
      </c>
      <c r="W399">
        <v>0</v>
      </c>
      <c r="X399">
        <v>0</v>
      </c>
      <c r="Z399" t="str">
        <f t="shared" si="35"/>
        <v>FABRICACAO DE PECAS FUNDIDAS DE FERRO E ACO</v>
      </c>
      <c r="AA399" t="s">
        <v>4003</v>
      </c>
      <c r="AB399">
        <v>0</v>
      </c>
      <c r="AD399" t="str">
        <f t="shared" si="36"/>
        <v>FABRICACAO DE PECAS FUNDIDAS DE FERRO E ACO</v>
      </c>
      <c r="AE399" t="s">
        <v>4003</v>
      </c>
      <c r="AF399">
        <v>0</v>
      </c>
    </row>
    <row r="400" spans="1:32">
      <c r="A400" t="str">
        <f t="shared" si="32"/>
        <v>MEDICO ANATOMOPATOLOGISTA</v>
      </c>
      <c r="B400" t="s">
        <v>518</v>
      </c>
      <c r="C400">
        <v>0</v>
      </c>
      <c r="D400">
        <v>0</v>
      </c>
      <c r="E400">
        <v>0</v>
      </c>
      <c r="F400">
        <v>0</v>
      </c>
      <c r="G400">
        <v>0</v>
      </c>
      <c r="J400" t="str">
        <f t="shared" si="33"/>
        <v>MEDICO ANATOMOPATOLOGISTA</v>
      </c>
      <c r="K400" t="s">
        <v>518</v>
      </c>
      <c r="L400">
        <v>0</v>
      </c>
      <c r="N400" t="str">
        <f t="shared" si="34"/>
        <v>MEDICO ANATOMOPATOLOGISTA</v>
      </c>
      <c r="O400" t="s">
        <v>518</v>
      </c>
      <c r="P400">
        <v>0</v>
      </c>
      <c r="R400" t="str">
        <f t="shared" si="37"/>
        <v>FABRICACAO DE PECAS FUNDIDAS DE METAIS NAO-FERROSOS E SUAS LIGAS</v>
      </c>
      <c r="S400" t="s">
        <v>4004</v>
      </c>
      <c r="V400">
        <v>0</v>
      </c>
      <c r="W400">
        <v>0</v>
      </c>
      <c r="X400">
        <v>0</v>
      </c>
      <c r="Z400" t="str">
        <f t="shared" si="35"/>
        <v>FABRICACAO DE PECAS FUNDIDAS DE METAIS NAO-FERROSOS E SUAS LIGAS</v>
      </c>
      <c r="AA400" t="s">
        <v>4004</v>
      </c>
      <c r="AB400">
        <v>0</v>
      </c>
      <c r="AD400" t="str">
        <f t="shared" si="36"/>
        <v>FABRICACAO DE PECAS FUNDIDAS DE METAIS NAO-FERROSOS E SUAS LIGAS</v>
      </c>
      <c r="AE400" t="s">
        <v>4004</v>
      </c>
      <c r="AF400">
        <v>0</v>
      </c>
    </row>
    <row r="401" spans="1:32">
      <c r="A401" t="str">
        <f t="shared" si="32"/>
        <v>MEDICO ANESTESIOLOGISTA</v>
      </c>
      <c r="B401" t="s">
        <v>519</v>
      </c>
      <c r="C401">
        <v>0</v>
      </c>
      <c r="D401">
        <v>0</v>
      </c>
      <c r="E401">
        <v>1</v>
      </c>
      <c r="F401">
        <v>0</v>
      </c>
      <c r="G401">
        <v>1</v>
      </c>
      <c r="J401" t="str">
        <f t="shared" si="33"/>
        <v>MEDICO ANESTESIOLOGISTA</v>
      </c>
      <c r="K401" t="s">
        <v>519</v>
      </c>
      <c r="L401">
        <v>1</v>
      </c>
      <c r="N401" t="str">
        <f t="shared" si="34"/>
        <v>MEDICO ANESTESIOLOGISTA</v>
      </c>
      <c r="O401" t="s">
        <v>519</v>
      </c>
      <c r="P401">
        <v>0</v>
      </c>
      <c r="R401" t="str">
        <f t="shared" si="37"/>
        <v>FABRICACAO DE APARELHOS ELETRODOMESTICOS NAO ESPECIFICADOS ANTERIORMENTE</v>
      </c>
      <c r="S401" t="s">
        <v>4005</v>
      </c>
      <c r="V401">
        <v>0</v>
      </c>
      <c r="W401">
        <v>0</v>
      </c>
      <c r="X401">
        <v>0</v>
      </c>
      <c r="Z401" t="str">
        <f t="shared" si="35"/>
        <v>FABRICACAO DE APARELHOS ELETRODOMESTICOS NAO ESPECIFICADOS ANTERIORMENTE</v>
      </c>
      <c r="AA401" t="s">
        <v>4005</v>
      </c>
      <c r="AB401">
        <v>0</v>
      </c>
      <c r="AD401" t="str">
        <f t="shared" si="36"/>
        <v>FABRICACAO DE APARELHOS ELETRODOMESTICOS NAO ESPECIFICADOS ANTERIORMENTE</v>
      </c>
      <c r="AE401" t="s">
        <v>4005</v>
      </c>
      <c r="AF401">
        <v>0</v>
      </c>
    </row>
    <row r="402" spans="1:32">
      <c r="A402" t="str">
        <f t="shared" si="32"/>
        <v>MEDICO ANGIOLOGISTA</v>
      </c>
      <c r="B402" t="s">
        <v>520</v>
      </c>
      <c r="C402">
        <v>0</v>
      </c>
      <c r="D402">
        <v>0</v>
      </c>
      <c r="E402">
        <v>0</v>
      </c>
      <c r="F402">
        <v>0</v>
      </c>
      <c r="G402">
        <v>0</v>
      </c>
      <c r="J402" t="str">
        <f t="shared" si="33"/>
        <v>MEDICO ANGIOLOGISTA</v>
      </c>
      <c r="K402" t="s">
        <v>520</v>
      </c>
      <c r="L402">
        <v>0</v>
      </c>
      <c r="N402" t="str">
        <f t="shared" si="34"/>
        <v>MEDICO ANGIOLOGISTA</v>
      </c>
      <c r="O402" t="s">
        <v>520</v>
      </c>
      <c r="P402">
        <v>0</v>
      </c>
      <c r="R402" t="str">
        <f t="shared" si="37"/>
        <v>FABRICACAO DE EQUIPAMENTOS E APARELHOS ELETRICOS NAO ESPECIFICADOS ANTERIORMENTE</v>
      </c>
      <c r="S402" t="s">
        <v>4006</v>
      </c>
      <c r="V402">
        <v>0</v>
      </c>
      <c r="W402">
        <v>0</v>
      </c>
      <c r="X402">
        <v>0</v>
      </c>
      <c r="Z402" t="str">
        <f t="shared" si="35"/>
        <v>FABRICACAO DE EQUIPAMENTOS E APARELHOS ELETRICOS NAO ESPECIFICADOS ANTERIORMENTE</v>
      </c>
      <c r="AA402" t="s">
        <v>4006</v>
      </c>
      <c r="AB402">
        <v>0</v>
      </c>
      <c r="AD402" t="str">
        <f t="shared" si="36"/>
        <v>FABRICACAO DE EQUIPAMENTOS E APARELHOS ELETRICOS NAO ESPECIFICADOS ANTERIORMENTE</v>
      </c>
      <c r="AE402" t="s">
        <v>4006</v>
      </c>
      <c r="AF402">
        <v>0</v>
      </c>
    </row>
    <row r="403" spans="1:32">
      <c r="A403" t="str">
        <f t="shared" si="32"/>
        <v>MEDICO CARDIOLOGISTA</v>
      </c>
      <c r="B403" t="s">
        <v>521</v>
      </c>
      <c r="C403">
        <v>0</v>
      </c>
      <c r="D403">
        <v>0</v>
      </c>
      <c r="E403">
        <v>0</v>
      </c>
      <c r="F403">
        <v>0</v>
      </c>
      <c r="G403">
        <v>0</v>
      </c>
      <c r="J403" t="str">
        <f t="shared" si="33"/>
        <v>MEDICO CARDIOLOGISTA</v>
      </c>
      <c r="K403" t="s">
        <v>521</v>
      </c>
      <c r="L403">
        <v>0</v>
      </c>
      <c r="N403" t="str">
        <f t="shared" si="34"/>
        <v>MEDICO CARDIOLOGISTA</v>
      </c>
      <c r="O403" t="s">
        <v>521</v>
      </c>
      <c r="P403">
        <v>0</v>
      </c>
      <c r="R403" t="str">
        <f t="shared" si="37"/>
        <v xml:space="preserve">FABRICACAO DE ESTRUTURAS METALICAS PARA EDIFICIOS, PONTES, TORRES DE TRANSMISSAO, ANDAIMES E OUTROS </v>
      </c>
      <c r="S403" t="s">
        <v>4007</v>
      </c>
      <c r="V403">
        <v>0</v>
      </c>
      <c r="W403">
        <v>0</v>
      </c>
      <c r="X403">
        <v>0</v>
      </c>
      <c r="Z403" t="str">
        <f t="shared" si="35"/>
        <v xml:space="preserve">FABRICACAO DE ESTRUTURAS METALICAS PARA EDIFICIOS, PONTES, TORRES DE TRANSMISSAO, ANDAIMES E OUTROS </v>
      </c>
      <c r="AA403" t="s">
        <v>4007</v>
      </c>
      <c r="AB403">
        <v>0</v>
      </c>
      <c r="AD403" t="str">
        <f t="shared" si="36"/>
        <v xml:space="preserve">FABRICACAO DE ESTRUTURAS METALICAS PARA EDIFICIOS, PONTES, TORRES DE TRANSMISSAO, ANDAIMES E OUTROS </v>
      </c>
      <c r="AE403" t="s">
        <v>4007</v>
      </c>
      <c r="AF403">
        <v>0</v>
      </c>
    </row>
    <row r="404" spans="1:32">
      <c r="A404" t="str">
        <f t="shared" si="32"/>
        <v>MEDICO CIRURGIAO CARDIOVASCULAR</v>
      </c>
      <c r="B404" t="s">
        <v>522</v>
      </c>
      <c r="C404">
        <v>0</v>
      </c>
      <c r="D404">
        <v>0</v>
      </c>
      <c r="E404">
        <v>1</v>
      </c>
      <c r="F404">
        <v>0</v>
      </c>
      <c r="G404">
        <v>1</v>
      </c>
      <c r="J404" t="str">
        <f t="shared" si="33"/>
        <v>MEDICO CIRURGIAO CARDIOVASCULAR</v>
      </c>
      <c r="K404" t="s">
        <v>522</v>
      </c>
      <c r="L404">
        <v>1</v>
      </c>
      <c r="N404" t="str">
        <f t="shared" si="34"/>
        <v>MEDICO CIRURGIAO CARDIOVASCULAR</v>
      </c>
      <c r="O404" t="s">
        <v>522</v>
      </c>
      <c r="P404">
        <v>0</v>
      </c>
      <c r="R404" t="str">
        <f t="shared" si="37"/>
        <v>FABRICACAO DE MOTORES E TURBINAS, EXCETO PARA AVIOES E VEICULOS RODOVIARIOS</v>
      </c>
      <c r="S404" t="s">
        <v>4008</v>
      </c>
      <c r="V404">
        <v>0</v>
      </c>
      <c r="W404">
        <v>0</v>
      </c>
      <c r="X404">
        <v>0</v>
      </c>
      <c r="Z404" t="str">
        <f t="shared" si="35"/>
        <v>FABRICACAO DE MOTORES E TURBINAS, EXCETO PARA AVIOES E VEICULOS RODOVIARIOS</v>
      </c>
      <c r="AA404" t="s">
        <v>4008</v>
      </c>
      <c r="AB404">
        <v>0</v>
      </c>
      <c r="AD404" t="str">
        <f t="shared" si="36"/>
        <v>FABRICACAO DE MOTORES E TURBINAS, EXCETO PARA AVIOES E VEICULOS RODOVIARIOS</v>
      </c>
      <c r="AE404" t="s">
        <v>4008</v>
      </c>
      <c r="AF404">
        <v>0</v>
      </c>
    </row>
    <row r="405" spans="1:32">
      <c r="A405" t="str">
        <f t="shared" si="32"/>
        <v>MEDICO CIRURGIAO DE CABECA E PESCOCO</v>
      </c>
      <c r="B405" t="s">
        <v>523</v>
      </c>
      <c r="C405">
        <v>0</v>
      </c>
      <c r="D405">
        <v>0</v>
      </c>
      <c r="E405">
        <v>0</v>
      </c>
      <c r="F405">
        <v>0</v>
      </c>
      <c r="G405">
        <v>0</v>
      </c>
      <c r="J405" t="str">
        <f t="shared" si="33"/>
        <v>MEDICO CIRURGIAO DE CABECA E PESCOCO</v>
      </c>
      <c r="K405" t="s">
        <v>523</v>
      </c>
      <c r="L405">
        <v>0</v>
      </c>
      <c r="N405" t="str">
        <f t="shared" si="34"/>
        <v>MEDICO CIRURGIAO DE CABECA E PESCOCO</v>
      </c>
      <c r="O405" t="s">
        <v>523</v>
      </c>
      <c r="P405">
        <v>0</v>
      </c>
      <c r="R405" t="str">
        <f t="shared" si="37"/>
        <v>FABRICACAO DE ESQUADRIAS DE METAL</v>
      </c>
      <c r="S405" t="s">
        <v>4009</v>
      </c>
      <c r="V405">
        <v>0</v>
      </c>
      <c r="W405">
        <v>0</v>
      </c>
      <c r="X405">
        <v>0</v>
      </c>
      <c r="Z405" t="str">
        <f t="shared" si="35"/>
        <v>FABRICACAO DE ESQUADRIAS DE METAL</v>
      </c>
      <c r="AA405" t="s">
        <v>4009</v>
      </c>
      <c r="AB405">
        <v>0</v>
      </c>
      <c r="AD405" t="str">
        <f t="shared" si="36"/>
        <v>FABRICACAO DE ESQUADRIAS DE METAL</v>
      </c>
      <c r="AE405" t="s">
        <v>4009</v>
      </c>
      <c r="AF405">
        <v>0</v>
      </c>
    </row>
    <row r="406" spans="1:32">
      <c r="A406" t="str">
        <f t="shared" si="32"/>
        <v>MEDICO CIRURGIAO DO APARELHO DIGESTIVO</v>
      </c>
      <c r="B406" t="s">
        <v>524</v>
      </c>
      <c r="C406">
        <v>0</v>
      </c>
      <c r="D406">
        <v>0</v>
      </c>
      <c r="E406">
        <v>0</v>
      </c>
      <c r="F406">
        <v>0</v>
      </c>
      <c r="G406">
        <v>0</v>
      </c>
      <c r="J406" t="str">
        <f t="shared" si="33"/>
        <v>MEDICO CIRURGIAO DO APARELHO DIGESTIVO</v>
      </c>
      <c r="K406" t="s">
        <v>524</v>
      </c>
      <c r="L406">
        <v>0</v>
      </c>
      <c r="N406" t="str">
        <f t="shared" si="34"/>
        <v>MEDICO CIRURGIAO DO APARELHO DIGESTIVO</v>
      </c>
      <c r="O406" t="s">
        <v>524</v>
      </c>
      <c r="P406">
        <v>0</v>
      </c>
      <c r="R406" t="str">
        <f t="shared" si="37"/>
        <v>FABRICACAO DE EQUIPAMENTOS HIDRAULICOS E PNEUMATICOS, EXCETO VALVULAS</v>
      </c>
      <c r="S406" t="s">
        <v>4010</v>
      </c>
      <c r="V406">
        <v>0</v>
      </c>
      <c r="W406">
        <v>0</v>
      </c>
      <c r="X406">
        <v>0</v>
      </c>
      <c r="Z406" t="str">
        <f t="shared" si="35"/>
        <v>FABRICACAO DE EQUIPAMENTOS HIDRAULICOS E PNEUMATICOS, EXCETO VALVULAS</v>
      </c>
      <c r="AA406" t="s">
        <v>4010</v>
      </c>
      <c r="AB406">
        <v>0</v>
      </c>
      <c r="AD406" t="str">
        <f t="shared" si="36"/>
        <v>FABRICACAO DE EQUIPAMENTOS HIDRAULICOS E PNEUMATICOS, EXCETO VALVULAS</v>
      </c>
      <c r="AE406" t="s">
        <v>4010</v>
      </c>
      <c r="AF406">
        <v>0</v>
      </c>
    </row>
    <row r="407" spans="1:32">
      <c r="A407" t="str">
        <f t="shared" si="32"/>
        <v>MEDICO CIRURGIAO GERAL</v>
      </c>
      <c r="B407" t="s">
        <v>525</v>
      </c>
      <c r="C407">
        <v>0</v>
      </c>
      <c r="D407">
        <v>0</v>
      </c>
      <c r="E407">
        <v>1</v>
      </c>
      <c r="F407">
        <v>0</v>
      </c>
      <c r="G407">
        <v>1</v>
      </c>
      <c r="J407" t="str">
        <f t="shared" si="33"/>
        <v>MEDICO CIRURGIAO GERAL</v>
      </c>
      <c r="K407" t="s">
        <v>525</v>
      </c>
      <c r="L407">
        <v>1</v>
      </c>
      <c r="N407" t="str">
        <f t="shared" si="34"/>
        <v>MEDICO CIRURGIAO GERAL</v>
      </c>
      <c r="O407" t="s">
        <v>525</v>
      </c>
      <c r="P407">
        <v>0</v>
      </c>
      <c r="R407" t="str">
        <f t="shared" si="37"/>
        <v>FABRICACAO DE OBRAS DE CALDEIRARIA PESADA</v>
      </c>
      <c r="S407" t="s">
        <v>4011</v>
      </c>
      <c r="V407">
        <v>0</v>
      </c>
      <c r="W407">
        <v>0</v>
      </c>
      <c r="X407">
        <v>0</v>
      </c>
      <c r="Z407" t="str">
        <f t="shared" si="35"/>
        <v>FABRICACAO DE OBRAS DE CALDEIRARIA PESADA</v>
      </c>
      <c r="AA407" t="s">
        <v>4011</v>
      </c>
      <c r="AB407">
        <v>0</v>
      </c>
      <c r="AD407" t="str">
        <f t="shared" si="36"/>
        <v>FABRICACAO DE OBRAS DE CALDEIRARIA PESADA</v>
      </c>
      <c r="AE407" t="s">
        <v>4011</v>
      </c>
      <c r="AF407">
        <v>0</v>
      </c>
    </row>
    <row r="408" spans="1:32">
      <c r="A408" t="str">
        <f t="shared" si="32"/>
        <v>MEDICO CIRURGIAO PEDIATRICO</v>
      </c>
      <c r="B408" t="s">
        <v>526</v>
      </c>
      <c r="C408">
        <v>0</v>
      </c>
      <c r="D408">
        <v>0</v>
      </c>
      <c r="E408">
        <v>0</v>
      </c>
      <c r="F408">
        <v>0</v>
      </c>
      <c r="G408">
        <v>0</v>
      </c>
      <c r="J408" t="str">
        <f t="shared" si="33"/>
        <v>MEDICO CIRURGIAO PEDIATRICO</v>
      </c>
      <c r="K408" t="s">
        <v>526</v>
      </c>
      <c r="L408">
        <v>0</v>
      </c>
      <c r="N408" t="str">
        <f t="shared" si="34"/>
        <v>MEDICO CIRURGIAO PEDIATRICO</v>
      </c>
      <c r="O408" t="s">
        <v>526</v>
      </c>
      <c r="P408">
        <v>0</v>
      </c>
      <c r="R408" t="str">
        <f t="shared" si="37"/>
        <v>FABRICACAO DE VALVULAS, REGISTROS E DISPOSITIVOS SEMELHANTES</v>
      </c>
      <c r="S408" t="s">
        <v>4012</v>
      </c>
      <c r="V408">
        <v>0</v>
      </c>
      <c r="W408">
        <v>0</v>
      </c>
      <c r="X408">
        <v>0</v>
      </c>
      <c r="Z408" t="str">
        <f t="shared" si="35"/>
        <v>FABRICACAO DE VALVULAS, REGISTROS E DISPOSITIVOS SEMELHANTES</v>
      </c>
      <c r="AA408" t="s">
        <v>4012</v>
      </c>
      <c r="AB408">
        <v>0</v>
      </c>
      <c r="AD408" t="str">
        <f t="shared" si="36"/>
        <v>FABRICACAO DE VALVULAS, REGISTROS E DISPOSITIVOS SEMELHANTES</v>
      </c>
      <c r="AE408" t="s">
        <v>4012</v>
      </c>
      <c r="AF408">
        <v>0</v>
      </c>
    </row>
    <row r="409" spans="1:32">
      <c r="A409" t="str">
        <f t="shared" si="32"/>
        <v>MEDICO CIRURGIAO PLASTICO</v>
      </c>
      <c r="B409" t="s">
        <v>527</v>
      </c>
      <c r="C409">
        <v>0</v>
      </c>
      <c r="D409">
        <v>0</v>
      </c>
      <c r="E409">
        <v>0</v>
      </c>
      <c r="F409">
        <v>0</v>
      </c>
      <c r="G409">
        <v>0</v>
      </c>
      <c r="J409" t="str">
        <f t="shared" si="33"/>
        <v>MEDICO CIRURGIAO PLASTICO</v>
      </c>
      <c r="K409" t="s">
        <v>527</v>
      </c>
      <c r="L409">
        <v>0</v>
      </c>
      <c r="N409" t="str">
        <f t="shared" si="34"/>
        <v>MEDICO CIRURGIAO PLASTICO</v>
      </c>
      <c r="O409" t="s">
        <v>527</v>
      </c>
      <c r="P409">
        <v>0</v>
      </c>
      <c r="R409" t="str">
        <f t="shared" si="37"/>
        <v>FABRICACAO DE EQUIPAMENTOS DE TRANSMISSAO PARA FINS INDUSTRIAIS</v>
      </c>
      <c r="S409" t="s">
        <v>4013</v>
      </c>
      <c r="V409">
        <v>0</v>
      </c>
      <c r="W409">
        <v>0</v>
      </c>
      <c r="X409">
        <v>0</v>
      </c>
      <c r="Z409" t="str">
        <f t="shared" si="35"/>
        <v>FABRICACAO DE EQUIPAMENTOS DE TRANSMISSAO PARA FINS INDUSTRIAIS</v>
      </c>
      <c r="AA409" t="s">
        <v>4013</v>
      </c>
      <c r="AB409">
        <v>0</v>
      </c>
      <c r="AD409" t="str">
        <f t="shared" si="36"/>
        <v>FABRICACAO DE EQUIPAMENTOS DE TRANSMISSAO PARA FINS INDUSTRIAIS</v>
      </c>
      <c r="AE409" t="s">
        <v>4013</v>
      </c>
      <c r="AF409">
        <v>0</v>
      </c>
    </row>
    <row r="410" spans="1:32">
      <c r="A410" t="str">
        <f t="shared" si="32"/>
        <v>MEDICO CIRURGIAO TORACICO</v>
      </c>
      <c r="B410" t="s">
        <v>528</v>
      </c>
      <c r="C410">
        <v>0</v>
      </c>
      <c r="D410">
        <v>0</v>
      </c>
      <c r="E410">
        <v>0</v>
      </c>
      <c r="F410">
        <v>0</v>
      </c>
      <c r="G410">
        <v>0</v>
      </c>
      <c r="J410" t="str">
        <f t="shared" si="33"/>
        <v>MEDICO CIRURGIAO TORACICO</v>
      </c>
      <c r="K410" t="s">
        <v>528</v>
      </c>
      <c r="L410">
        <v>0</v>
      </c>
      <c r="N410" t="str">
        <f t="shared" si="34"/>
        <v>MEDICO CIRURGIAO TORACICO</v>
      </c>
      <c r="O410" t="s">
        <v>528</v>
      </c>
      <c r="P410">
        <v>0</v>
      </c>
      <c r="R410" t="str">
        <f t="shared" si="37"/>
        <v>FABRICACAO DE TANQUES, RESERVATORIOS METALICOS E CALDEIRAS PARA AQUECIMENTO CENTRAL</v>
      </c>
      <c r="S410" t="s">
        <v>4014</v>
      </c>
      <c r="V410">
        <v>0</v>
      </c>
      <c r="W410">
        <v>0</v>
      </c>
      <c r="X410">
        <v>0</v>
      </c>
      <c r="Z410" t="str">
        <f t="shared" si="35"/>
        <v>FABRICACAO DE TANQUES, RESERVATORIOS METALICOS E CALDEIRAS PARA AQUECIMENTO CENTRAL</v>
      </c>
      <c r="AA410" t="s">
        <v>4014</v>
      </c>
      <c r="AB410">
        <v>0</v>
      </c>
      <c r="AD410" t="str">
        <f t="shared" si="36"/>
        <v>FABRICACAO DE TANQUES, RESERVATORIOS METALICOS E CALDEIRAS PARA AQUECIMENTO CENTRAL</v>
      </c>
      <c r="AE410" t="s">
        <v>4014</v>
      </c>
      <c r="AF410">
        <v>0</v>
      </c>
    </row>
    <row r="411" spans="1:32">
      <c r="A411" t="str">
        <f t="shared" si="32"/>
        <v>MEDICO CITOPATOLOGISTA</v>
      </c>
      <c r="B411" t="s">
        <v>529</v>
      </c>
      <c r="C411">
        <v>0</v>
      </c>
      <c r="D411">
        <v>0</v>
      </c>
      <c r="E411">
        <v>0</v>
      </c>
      <c r="F411">
        <v>0</v>
      </c>
      <c r="G411">
        <v>0</v>
      </c>
      <c r="J411" t="str">
        <f t="shared" si="33"/>
        <v>MEDICO CITOPATOLOGISTA</v>
      </c>
      <c r="K411" t="s">
        <v>529</v>
      </c>
      <c r="L411">
        <v>0</v>
      </c>
      <c r="N411" t="str">
        <f t="shared" si="34"/>
        <v>MEDICO CITOPATOLOGISTA</v>
      </c>
      <c r="O411" t="s">
        <v>529</v>
      </c>
      <c r="P411">
        <v>0</v>
      </c>
      <c r="R411" t="str">
        <f t="shared" si="37"/>
        <v>FABRICACAO DE APARELHOS E EQUIPAMENTOS PARA INSTALACOES TERMICAS</v>
      </c>
      <c r="S411" t="s">
        <v>4015</v>
      </c>
      <c r="V411">
        <v>0</v>
      </c>
      <c r="W411">
        <v>0</v>
      </c>
      <c r="X411">
        <v>0</v>
      </c>
      <c r="Z411" t="str">
        <f t="shared" si="35"/>
        <v>FABRICACAO DE APARELHOS E EQUIPAMENTOS PARA INSTALACOES TERMICAS</v>
      </c>
      <c r="AA411" t="s">
        <v>4015</v>
      </c>
      <c r="AB411">
        <v>0</v>
      </c>
      <c r="AD411" t="str">
        <f t="shared" si="36"/>
        <v>FABRICACAO DE APARELHOS E EQUIPAMENTOS PARA INSTALACOES TERMICAS</v>
      </c>
      <c r="AE411" t="s">
        <v>4015</v>
      </c>
      <c r="AF411">
        <v>0</v>
      </c>
    </row>
    <row r="412" spans="1:32">
      <c r="A412" t="str">
        <f t="shared" si="32"/>
        <v>MEDICO CLINICO</v>
      </c>
      <c r="B412" t="s">
        <v>91</v>
      </c>
      <c r="C412">
        <v>0</v>
      </c>
      <c r="D412">
        <v>0</v>
      </c>
      <c r="E412">
        <v>11</v>
      </c>
      <c r="F412">
        <v>3</v>
      </c>
      <c r="G412">
        <v>14</v>
      </c>
      <c r="J412" t="str">
        <f t="shared" si="33"/>
        <v>MEDICO CLINICO</v>
      </c>
      <c r="K412" t="s">
        <v>91</v>
      </c>
      <c r="L412">
        <v>11</v>
      </c>
      <c r="N412" t="str">
        <f t="shared" si="34"/>
        <v>MEDICO CLINICO</v>
      </c>
      <c r="O412" t="s">
        <v>91</v>
      </c>
      <c r="P412">
        <v>3</v>
      </c>
      <c r="R412" t="str">
        <f t="shared" si="37"/>
        <v>FABRICACAO DE CALDEIRAS GERADORAS DE VAPOR - EXCETO PARA AQUECIMENTO CENTRAL E PARA VEICULOS</v>
      </c>
      <c r="S412" t="s">
        <v>4016</v>
      </c>
      <c r="V412">
        <v>0</v>
      </c>
      <c r="W412">
        <v>0</v>
      </c>
      <c r="X412">
        <v>0</v>
      </c>
      <c r="Z412" t="str">
        <f t="shared" si="35"/>
        <v>FABRICACAO DE CALDEIRAS GERADORAS DE VAPOR - EXCETO PARA AQUECIMENTO CENTRAL E PARA VEICULOS</v>
      </c>
      <c r="AA412" t="s">
        <v>4016</v>
      </c>
      <c r="AB412">
        <v>0</v>
      </c>
      <c r="AD412" t="str">
        <f t="shared" si="36"/>
        <v>FABRICACAO DE CALDEIRAS GERADORAS DE VAPOR - EXCETO PARA AQUECIMENTO CENTRAL E PARA VEICULOS</v>
      </c>
      <c r="AE412" t="s">
        <v>4016</v>
      </c>
      <c r="AF412">
        <v>0</v>
      </c>
    </row>
    <row r="413" spans="1:32">
      <c r="A413" t="str">
        <f t="shared" si="32"/>
        <v>MEDICO DE SAUDE DA FAMILIA</v>
      </c>
      <c r="B413" t="s">
        <v>530</v>
      </c>
      <c r="C413">
        <v>0</v>
      </c>
      <c r="D413">
        <v>0</v>
      </c>
      <c r="E413">
        <v>0</v>
      </c>
      <c r="F413">
        <v>0</v>
      </c>
      <c r="G413">
        <v>0</v>
      </c>
      <c r="J413" t="str">
        <f t="shared" si="33"/>
        <v>MEDICO DE SAUDE DA FAMILIA</v>
      </c>
      <c r="K413" t="s">
        <v>530</v>
      </c>
      <c r="L413">
        <v>0</v>
      </c>
      <c r="N413" t="str">
        <f t="shared" si="34"/>
        <v>MEDICO DE SAUDE DA FAMILIA</v>
      </c>
      <c r="O413" t="s">
        <v>530</v>
      </c>
      <c r="P413">
        <v>0</v>
      </c>
      <c r="R413" t="str">
        <f t="shared" si="37"/>
        <v>FABRICACAO DE MAQUINAS E APARELHOS DE REFRIGERACAO E VENTILACAO PARA USO INDUSTRIAL E COMERCIAL</v>
      </c>
      <c r="S413" t="s">
        <v>4017</v>
      </c>
      <c r="V413">
        <v>0</v>
      </c>
      <c r="W413">
        <v>0</v>
      </c>
      <c r="X413">
        <v>0</v>
      </c>
      <c r="Z413" t="str">
        <f t="shared" si="35"/>
        <v>FABRICACAO DE MAQUINAS E APARELHOS DE REFRIGERACAO E VENTILACAO PARA USO INDUSTRIAL E COMERCIAL</v>
      </c>
      <c r="AA413" t="s">
        <v>4017</v>
      </c>
      <c r="AB413">
        <v>0</v>
      </c>
      <c r="AD413" t="str">
        <f t="shared" si="36"/>
        <v>FABRICACAO DE MAQUINAS E APARELHOS DE REFRIGERACAO E VENTILACAO PARA USO INDUSTRIAL E COMERCIAL</v>
      </c>
      <c r="AE413" t="s">
        <v>4017</v>
      </c>
      <c r="AF413">
        <v>0</v>
      </c>
    </row>
    <row r="414" spans="1:32">
      <c r="A414" t="str">
        <f t="shared" si="32"/>
        <v>MEDICO DERMATOLOGISTA</v>
      </c>
      <c r="B414" t="s">
        <v>531</v>
      </c>
      <c r="C414">
        <v>0</v>
      </c>
      <c r="D414">
        <v>0</v>
      </c>
      <c r="E414">
        <v>0</v>
      </c>
      <c r="F414">
        <v>1</v>
      </c>
      <c r="G414">
        <v>1</v>
      </c>
      <c r="J414" t="str">
        <f t="shared" si="33"/>
        <v>MEDICO DERMATOLOGISTA</v>
      </c>
      <c r="K414" t="s">
        <v>531</v>
      </c>
      <c r="L414">
        <v>0</v>
      </c>
      <c r="N414" t="str">
        <f t="shared" si="34"/>
        <v>MEDICO DERMATOLOGISTA</v>
      </c>
      <c r="O414" t="s">
        <v>531</v>
      </c>
      <c r="P414">
        <v>1</v>
      </c>
      <c r="R414" t="str">
        <f t="shared" si="37"/>
        <v>FABRICACAO DE APARELHOS E EQUIPAMENTOS DE AR CONDICIONADO</v>
      </c>
      <c r="S414" t="s">
        <v>4018</v>
      </c>
      <c r="V414">
        <v>0</v>
      </c>
      <c r="W414">
        <v>0</v>
      </c>
      <c r="X414">
        <v>0</v>
      </c>
      <c r="Z414" t="str">
        <f t="shared" si="35"/>
        <v>FABRICACAO DE APARELHOS E EQUIPAMENTOS DE AR CONDICIONADO</v>
      </c>
      <c r="AA414" t="s">
        <v>4018</v>
      </c>
      <c r="AB414">
        <v>0</v>
      </c>
      <c r="AD414" t="str">
        <f t="shared" si="36"/>
        <v>FABRICACAO DE APARELHOS E EQUIPAMENTOS DE AR CONDICIONADO</v>
      </c>
      <c r="AE414" t="s">
        <v>4018</v>
      </c>
      <c r="AF414">
        <v>0</v>
      </c>
    </row>
    <row r="415" spans="1:32">
      <c r="A415" t="str">
        <f t="shared" si="32"/>
        <v>MEDICO DO TRABALHO</v>
      </c>
      <c r="B415" t="s">
        <v>532</v>
      </c>
      <c r="C415">
        <v>0</v>
      </c>
      <c r="D415">
        <v>0</v>
      </c>
      <c r="E415">
        <v>0</v>
      </c>
      <c r="F415">
        <v>1</v>
      </c>
      <c r="G415">
        <v>1</v>
      </c>
      <c r="J415" t="str">
        <f t="shared" si="33"/>
        <v>MEDICO DO TRABALHO</v>
      </c>
      <c r="K415" t="s">
        <v>532</v>
      </c>
      <c r="L415">
        <v>0</v>
      </c>
      <c r="N415" t="str">
        <f t="shared" si="34"/>
        <v>MEDICO DO TRABALHO</v>
      </c>
      <c r="O415" t="s">
        <v>532</v>
      </c>
      <c r="P415">
        <v>1</v>
      </c>
      <c r="R415" t="str">
        <f t="shared" si="37"/>
        <v>FABRICACAO DE MAQUINAS E EQUIPAMENTOS PARA SANEAMENTO BASICO E AMBIENTAL</v>
      </c>
      <c r="S415" t="s">
        <v>4019</v>
      </c>
      <c r="V415">
        <v>0</v>
      </c>
      <c r="W415">
        <v>0</v>
      </c>
      <c r="X415">
        <v>0</v>
      </c>
      <c r="Z415" t="str">
        <f t="shared" si="35"/>
        <v>FABRICACAO DE MAQUINAS E EQUIPAMENTOS PARA SANEAMENTO BASICO E AMBIENTAL</v>
      </c>
      <c r="AA415" t="s">
        <v>4019</v>
      </c>
      <c r="AB415">
        <v>0</v>
      </c>
      <c r="AD415" t="str">
        <f t="shared" si="36"/>
        <v>FABRICACAO DE MAQUINAS E EQUIPAMENTOS PARA SANEAMENTO BASICO E AMBIENTAL</v>
      </c>
      <c r="AE415" t="s">
        <v>4019</v>
      </c>
      <c r="AF415">
        <v>0</v>
      </c>
    </row>
    <row r="416" spans="1:32">
      <c r="A416" t="str">
        <f t="shared" si="32"/>
        <v>MEDICO EM ELETROENCEFALOGRAFIA</v>
      </c>
      <c r="B416" t="s">
        <v>533</v>
      </c>
      <c r="C416">
        <v>0</v>
      </c>
      <c r="D416">
        <v>0</v>
      </c>
      <c r="E416">
        <v>0</v>
      </c>
      <c r="F416">
        <v>0</v>
      </c>
      <c r="G416">
        <v>0</v>
      </c>
      <c r="J416" t="str">
        <f t="shared" si="33"/>
        <v>MEDICO EM ELETROENCEFALOGRAFIA</v>
      </c>
      <c r="K416" t="s">
        <v>533</v>
      </c>
      <c r="L416">
        <v>0</v>
      </c>
      <c r="N416" t="str">
        <f t="shared" si="34"/>
        <v>MEDICO EM ELETROENCEFALOGRAFIA</v>
      </c>
      <c r="O416" t="s">
        <v>533</v>
      </c>
      <c r="P416">
        <v>0</v>
      </c>
      <c r="R416" t="str">
        <f t="shared" si="37"/>
        <v>FABRICACAO DE MAQUINAS E EQUIPAMENTOS DE USO GERAL NAO ESPECIFICADOS ANTERIORMENTE</v>
      </c>
      <c r="S416" t="s">
        <v>4020</v>
      </c>
      <c r="V416">
        <v>0</v>
      </c>
      <c r="W416">
        <v>0</v>
      </c>
      <c r="X416">
        <v>0</v>
      </c>
      <c r="Z416" t="str">
        <f t="shared" si="35"/>
        <v>FABRICACAO DE MAQUINAS E EQUIPAMENTOS DE USO GERAL NAO ESPECIFICADOS ANTERIORMENTE</v>
      </c>
      <c r="AA416" t="s">
        <v>4020</v>
      </c>
      <c r="AB416">
        <v>0</v>
      </c>
      <c r="AD416" t="str">
        <f t="shared" si="36"/>
        <v>FABRICACAO DE MAQUINAS E EQUIPAMENTOS DE USO GERAL NAO ESPECIFICADOS ANTERIORMENTE</v>
      </c>
      <c r="AE416" t="s">
        <v>4020</v>
      </c>
      <c r="AF416">
        <v>0</v>
      </c>
    </row>
    <row r="417" spans="1:32">
      <c r="A417" t="str">
        <f t="shared" si="32"/>
        <v>MEDICO EM ENDOSCOPIA</v>
      </c>
      <c r="B417" t="s">
        <v>534</v>
      </c>
      <c r="C417">
        <v>0</v>
      </c>
      <c r="D417">
        <v>0</v>
      </c>
      <c r="E417">
        <v>0</v>
      </c>
      <c r="F417">
        <v>0</v>
      </c>
      <c r="G417">
        <v>0</v>
      </c>
      <c r="J417" t="str">
        <f t="shared" si="33"/>
        <v>MEDICO EM ENDOSCOPIA</v>
      </c>
      <c r="K417" t="s">
        <v>534</v>
      </c>
      <c r="L417">
        <v>0</v>
      </c>
      <c r="N417" t="str">
        <f t="shared" si="34"/>
        <v>MEDICO EM ENDOSCOPIA</v>
      </c>
      <c r="O417" t="s">
        <v>534</v>
      </c>
      <c r="P417">
        <v>0</v>
      </c>
      <c r="R417" t="str">
        <f t="shared" si="37"/>
        <v>PRODUCAO DE FORJADOS DE ACO</v>
      </c>
      <c r="S417" t="s">
        <v>4021</v>
      </c>
      <c r="V417">
        <v>0</v>
      </c>
      <c r="W417">
        <v>0</v>
      </c>
      <c r="X417">
        <v>0</v>
      </c>
      <c r="Z417" t="str">
        <f t="shared" si="35"/>
        <v>PRODUCAO DE FORJADOS DE ACO</v>
      </c>
      <c r="AA417" t="s">
        <v>4021</v>
      </c>
      <c r="AB417">
        <v>0</v>
      </c>
      <c r="AD417" t="str">
        <f t="shared" si="36"/>
        <v>PRODUCAO DE FORJADOS DE ACO</v>
      </c>
      <c r="AE417" t="s">
        <v>4021</v>
      </c>
      <c r="AF417">
        <v>0</v>
      </c>
    </row>
    <row r="418" spans="1:32">
      <c r="A418" t="str">
        <f t="shared" si="32"/>
        <v>MEDICO EM MEDICINA DE TRAFEGO</v>
      </c>
      <c r="B418" t="s">
        <v>535</v>
      </c>
      <c r="C418">
        <v>0</v>
      </c>
      <c r="D418">
        <v>0</v>
      </c>
      <c r="E418">
        <v>0</v>
      </c>
      <c r="F418">
        <v>0</v>
      </c>
      <c r="G418">
        <v>0</v>
      </c>
      <c r="J418" t="str">
        <f t="shared" si="33"/>
        <v>MEDICO EM MEDICINA DE TRAFEGO</v>
      </c>
      <c r="K418" t="s">
        <v>535</v>
      </c>
      <c r="L418">
        <v>0</v>
      </c>
      <c r="N418" t="str">
        <f t="shared" si="34"/>
        <v>MEDICO EM MEDICINA DE TRAFEGO</v>
      </c>
      <c r="O418" t="s">
        <v>535</v>
      </c>
      <c r="P418">
        <v>0</v>
      </c>
      <c r="R418" t="str">
        <f t="shared" si="37"/>
        <v>PRODUCAO DE FORJADOS DE METAIS NAO-FERROSOS E SUAS LIGAS</v>
      </c>
      <c r="S418" t="s">
        <v>4022</v>
      </c>
      <c r="V418">
        <v>0</v>
      </c>
      <c r="W418">
        <v>0</v>
      </c>
      <c r="X418">
        <v>0</v>
      </c>
      <c r="Z418" t="str">
        <f t="shared" si="35"/>
        <v>PRODUCAO DE FORJADOS DE METAIS NAO-FERROSOS E SUAS LIGAS</v>
      </c>
      <c r="AA418" t="s">
        <v>4022</v>
      </c>
      <c r="AB418">
        <v>0</v>
      </c>
      <c r="AD418" t="str">
        <f t="shared" si="36"/>
        <v>PRODUCAO DE FORJADOS DE METAIS NAO-FERROSOS E SUAS LIGAS</v>
      </c>
      <c r="AE418" t="s">
        <v>4022</v>
      </c>
      <c r="AF418">
        <v>0</v>
      </c>
    </row>
    <row r="419" spans="1:32">
      <c r="A419" t="str">
        <f t="shared" si="32"/>
        <v>MEDICO EM MEDICINA INTENSIVA</v>
      </c>
      <c r="B419" t="s">
        <v>536</v>
      </c>
      <c r="C419">
        <v>0</v>
      </c>
      <c r="D419">
        <v>0</v>
      </c>
      <c r="E419">
        <v>2</v>
      </c>
      <c r="F419">
        <v>1</v>
      </c>
      <c r="G419">
        <v>3</v>
      </c>
      <c r="J419" t="str">
        <f t="shared" si="33"/>
        <v>MEDICO EM MEDICINA INTENSIVA</v>
      </c>
      <c r="K419" t="s">
        <v>536</v>
      </c>
      <c r="L419">
        <v>2</v>
      </c>
      <c r="N419" t="str">
        <f t="shared" si="34"/>
        <v>MEDICO EM MEDICINA INTENSIVA</v>
      </c>
      <c r="O419" t="s">
        <v>536</v>
      </c>
      <c r="P419">
        <v>1</v>
      </c>
      <c r="R419" t="str">
        <f t="shared" si="37"/>
        <v>FABRICACAO DE EQUIPAMENTOS PARA IRRIGACAO AGRICOLA</v>
      </c>
      <c r="S419" t="s">
        <v>4023</v>
      </c>
      <c r="V419">
        <v>0</v>
      </c>
      <c r="W419">
        <v>0</v>
      </c>
      <c r="X419">
        <v>0</v>
      </c>
      <c r="Z419" t="str">
        <f t="shared" si="35"/>
        <v>FABRICACAO DE EQUIPAMENTOS PARA IRRIGACAO AGRICOLA</v>
      </c>
      <c r="AA419" t="s">
        <v>4023</v>
      </c>
      <c r="AB419">
        <v>0</v>
      </c>
      <c r="AD419" t="str">
        <f t="shared" si="36"/>
        <v>FABRICACAO DE EQUIPAMENTOS PARA IRRIGACAO AGRICOLA</v>
      </c>
      <c r="AE419" t="s">
        <v>4023</v>
      </c>
      <c r="AF419">
        <v>0</v>
      </c>
    </row>
    <row r="420" spans="1:32">
      <c r="A420" t="str">
        <f t="shared" si="32"/>
        <v>MEDICO EM MEDICINA NUCLEAR</v>
      </c>
      <c r="B420" t="s">
        <v>537</v>
      </c>
      <c r="C420">
        <v>0</v>
      </c>
      <c r="D420">
        <v>0</v>
      </c>
      <c r="E420">
        <v>0</v>
      </c>
      <c r="F420">
        <v>0</v>
      </c>
      <c r="G420">
        <v>0</v>
      </c>
      <c r="J420" t="str">
        <f t="shared" si="33"/>
        <v>MEDICO EM MEDICINA NUCLEAR</v>
      </c>
      <c r="K420" t="s">
        <v>537</v>
      </c>
      <c r="L420">
        <v>0</v>
      </c>
      <c r="N420" t="str">
        <f t="shared" si="34"/>
        <v>MEDICO EM MEDICINA NUCLEAR</v>
      </c>
      <c r="O420" t="s">
        <v>537</v>
      </c>
      <c r="P420">
        <v>0</v>
      </c>
      <c r="R420" t="str">
        <f t="shared" si="37"/>
        <v>FABRICACAO DE MAQUINAS E EQUIPAMENTOS PARA A AGRICULTURA E PECUARIA, EXCETO PARA IRRIGACAO</v>
      </c>
      <c r="S420" t="s">
        <v>4024</v>
      </c>
      <c r="V420">
        <v>0</v>
      </c>
      <c r="W420">
        <v>0</v>
      </c>
      <c r="X420">
        <v>0</v>
      </c>
      <c r="Z420" t="str">
        <f t="shared" si="35"/>
        <v>FABRICACAO DE MAQUINAS E EQUIPAMENTOS PARA A AGRICULTURA E PECUARIA, EXCETO PARA IRRIGACAO</v>
      </c>
      <c r="AA420" t="s">
        <v>4024</v>
      </c>
      <c r="AB420">
        <v>0</v>
      </c>
      <c r="AD420" t="str">
        <f t="shared" si="36"/>
        <v>FABRICACAO DE MAQUINAS E EQUIPAMENTOS PARA A AGRICULTURA E PECUARIA, EXCETO PARA IRRIGACAO</v>
      </c>
      <c r="AE420" t="s">
        <v>4024</v>
      </c>
      <c r="AF420">
        <v>0</v>
      </c>
    </row>
    <row r="421" spans="1:32">
      <c r="A421" t="str">
        <f t="shared" si="32"/>
        <v>MEDICO EM RADIOLOGIA E DIAGNOSTICO POR IMAGEM</v>
      </c>
      <c r="B421" t="s">
        <v>538</v>
      </c>
      <c r="C421">
        <v>0</v>
      </c>
      <c r="D421">
        <v>0</v>
      </c>
      <c r="E421">
        <v>0</v>
      </c>
      <c r="F421">
        <v>0</v>
      </c>
      <c r="G421">
        <v>0</v>
      </c>
      <c r="J421" t="str">
        <f t="shared" si="33"/>
        <v>MEDICO EM RADIOLOGIA E DIAGNOSTICO POR IMAGEM</v>
      </c>
      <c r="K421" t="s">
        <v>538</v>
      </c>
      <c r="L421">
        <v>0</v>
      </c>
      <c r="N421" t="str">
        <f t="shared" si="34"/>
        <v>MEDICO EM RADIOLOGIA E DIAGNOSTICO POR IMAGEM</v>
      </c>
      <c r="O421" t="s">
        <v>538</v>
      </c>
      <c r="P421">
        <v>0</v>
      </c>
      <c r="R421" t="str">
        <f t="shared" si="37"/>
        <v>FABRICACAO DE ARTEFATOS ESTAMPADOS DE METAL</v>
      </c>
      <c r="S421" t="s">
        <v>4025</v>
      </c>
      <c r="V421">
        <v>0</v>
      </c>
      <c r="W421">
        <v>0</v>
      </c>
      <c r="X421">
        <v>0</v>
      </c>
      <c r="Z421" t="str">
        <f t="shared" si="35"/>
        <v>FABRICACAO DE ARTEFATOS ESTAMPADOS DE METAL</v>
      </c>
      <c r="AA421" t="s">
        <v>4025</v>
      </c>
      <c r="AB421">
        <v>0</v>
      </c>
      <c r="AD421" t="str">
        <f t="shared" si="36"/>
        <v>FABRICACAO DE ARTEFATOS ESTAMPADOS DE METAL</v>
      </c>
      <c r="AE421" t="s">
        <v>4025</v>
      </c>
      <c r="AF421">
        <v>0</v>
      </c>
    </row>
    <row r="422" spans="1:32">
      <c r="A422" t="str">
        <f t="shared" si="32"/>
        <v>MEDICO ENDOCRINOLOGISTA E METABOLOGISTA</v>
      </c>
      <c r="B422" t="s">
        <v>539</v>
      </c>
      <c r="C422">
        <v>0</v>
      </c>
      <c r="D422">
        <v>0</v>
      </c>
      <c r="E422">
        <v>0</v>
      </c>
      <c r="F422">
        <v>0</v>
      </c>
      <c r="G422">
        <v>0</v>
      </c>
      <c r="J422" t="str">
        <f t="shared" si="33"/>
        <v>MEDICO ENDOCRINOLOGISTA E METABOLOGISTA</v>
      </c>
      <c r="K422" t="s">
        <v>539</v>
      </c>
      <c r="L422">
        <v>0</v>
      </c>
      <c r="N422" t="str">
        <f t="shared" si="34"/>
        <v>MEDICO ENDOCRINOLOGISTA E METABOLOGISTA</v>
      </c>
      <c r="O422" t="s">
        <v>539</v>
      </c>
      <c r="P422">
        <v>0</v>
      </c>
      <c r="R422" t="str">
        <f t="shared" si="37"/>
        <v>METALURGIA DO PO</v>
      </c>
      <c r="S422" t="s">
        <v>4026</v>
      </c>
      <c r="V422">
        <v>0</v>
      </c>
      <c r="W422">
        <v>0</v>
      </c>
      <c r="X422">
        <v>0</v>
      </c>
      <c r="Z422" t="str">
        <f t="shared" si="35"/>
        <v>METALURGIA DO PO</v>
      </c>
      <c r="AA422" t="s">
        <v>4026</v>
      </c>
      <c r="AB422">
        <v>0</v>
      </c>
      <c r="AD422" t="str">
        <f t="shared" si="36"/>
        <v>METALURGIA DO PO</v>
      </c>
      <c r="AE422" t="s">
        <v>4026</v>
      </c>
      <c r="AF422">
        <v>0</v>
      </c>
    </row>
    <row r="423" spans="1:32">
      <c r="A423" t="str">
        <f t="shared" si="32"/>
        <v>MEDICO FISIATRA</v>
      </c>
      <c r="B423" t="s">
        <v>540</v>
      </c>
      <c r="C423">
        <v>0</v>
      </c>
      <c r="D423">
        <v>0</v>
      </c>
      <c r="E423">
        <v>0</v>
      </c>
      <c r="F423">
        <v>0</v>
      </c>
      <c r="G423">
        <v>0</v>
      </c>
      <c r="J423" t="str">
        <f t="shared" si="33"/>
        <v>MEDICO FISIATRA</v>
      </c>
      <c r="K423" t="s">
        <v>540</v>
      </c>
      <c r="L423">
        <v>0</v>
      </c>
      <c r="N423" t="str">
        <f t="shared" si="34"/>
        <v>MEDICO FISIATRA</v>
      </c>
      <c r="O423" t="s">
        <v>540</v>
      </c>
      <c r="P423">
        <v>0</v>
      </c>
      <c r="R423" t="str">
        <f t="shared" si="37"/>
        <v>TEMPERA, CEMENTACAO E TRATAMENTO TERMICO DO ACO, SERVICOS DE USINAGEM, GALVANOTECNICA E SOLDA</v>
      </c>
      <c r="S423" t="s">
        <v>4027</v>
      </c>
      <c r="V423">
        <v>0</v>
      </c>
      <c r="W423">
        <v>0</v>
      </c>
      <c r="X423">
        <v>0</v>
      </c>
      <c r="Z423" t="str">
        <f t="shared" si="35"/>
        <v>TEMPERA, CEMENTACAO E TRATAMENTO TERMICO DO ACO, SERVICOS DE USINAGEM, GALVANOTECNICA E SOLDA</v>
      </c>
      <c r="AA423" t="s">
        <v>4027</v>
      </c>
      <c r="AB423">
        <v>0</v>
      </c>
      <c r="AD423" t="str">
        <f t="shared" si="36"/>
        <v>TEMPERA, CEMENTACAO E TRATAMENTO TERMICO DO ACO, SERVICOS DE USINAGEM, GALVANOTECNICA E SOLDA</v>
      </c>
      <c r="AE423" t="s">
        <v>4027</v>
      </c>
      <c r="AF423">
        <v>0</v>
      </c>
    </row>
    <row r="424" spans="1:32">
      <c r="A424" t="str">
        <f t="shared" si="32"/>
        <v>MEDICO FONIATRA</v>
      </c>
      <c r="B424" t="s">
        <v>541</v>
      </c>
      <c r="C424">
        <v>0</v>
      </c>
      <c r="D424">
        <v>0</v>
      </c>
      <c r="E424">
        <v>0</v>
      </c>
      <c r="F424">
        <v>0</v>
      </c>
      <c r="G424">
        <v>0</v>
      </c>
      <c r="J424" t="str">
        <f t="shared" si="33"/>
        <v>MEDICO FONIATRA</v>
      </c>
      <c r="K424" t="s">
        <v>541</v>
      </c>
      <c r="L424">
        <v>0</v>
      </c>
      <c r="N424" t="str">
        <f t="shared" si="34"/>
        <v>MEDICO FONIATRA</v>
      </c>
      <c r="O424" t="s">
        <v>541</v>
      </c>
      <c r="P424">
        <v>0</v>
      </c>
      <c r="R424" t="str">
        <f t="shared" si="37"/>
        <v>FABRICACAO DE ARTIGOS DE CUTELARIA</v>
      </c>
      <c r="S424" t="s">
        <v>4028</v>
      </c>
      <c r="V424">
        <v>0</v>
      </c>
      <c r="W424">
        <v>0</v>
      </c>
      <c r="X424">
        <v>0</v>
      </c>
      <c r="Z424" t="str">
        <f t="shared" si="35"/>
        <v>FABRICACAO DE ARTIGOS DE CUTELARIA</v>
      </c>
      <c r="AA424" t="s">
        <v>4028</v>
      </c>
      <c r="AB424">
        <v>0</v>
      </c>
      <c r="AD424" t="str">
        <f t="shared" si="36"/>
        <v>FABRICACAO DE ARTIGOS DE CUTELARIA</v>
      </c>
      <c r="AE424" t="s">
        <v>4028</v>
      </c>
      <c r="AF424">
        <v>0</v>
      </c>
    </row>
    <row r="425" spans="1:32">
      <c r="A425" t="str">
        <f t="shared" si="32"/>
        <v>MEDICO GASTROENTEROLOGISTA</v>
      </c>
      <c r="B425" t="s">
        <v>542</v>
      </c>
      <c r="C425">
        <v>0</v>
      </c>
      <c r="D425">
        <v>0</v>
      </c>
      <c r="E425">
        <v>0</v>
      </c>
      <c r="F425">
        <v>0</v>
      </c>
      <c r="G425">
        <v>0</v>
      </c>
      <c r="J425" t="str">
        <f t="shared" si="33"/>
        <v>MEDICO GASTROENTEROLOGISTA</v>
      </c>
      <c r="K425" t="s">
        <v>542</v>
      </c>
      <c r="L425">
        <v>0</v>
      </c>
      <c r="N425" t="str">
        <f t="shared" si="34"/>
        <v>MEDICO GASTROENTEROLOGISTA</v>
      </c>
      <c r="O425" t="s">
        <v>542</v>
      </c>
      <c r="P425">
        <v>0</v>
      </c>
      <c r="R425" t="str">
        <f t="shared" si="37"/>
        <v>FABRICACAO DE ARTIGOS DE SERRALHERIA - EXCETO ESQUADRIAS</v>
      </c>
      <c r="S425" t="s">
        <v>4029</v>
      </c>
      <c r="V425">
        <v>0</v>
      </c>
      <c r="W425">
        <v>0</v>
      </c>
      <c r="X425">
        <v>0</v>
      </c>
      <c r="Z425" t="str">
        <f t="shared" si="35"/>
        <v>FABRICACAO DE ARTIGOS DE SERRALHERIA - EXCETO ESQUADRIAS</v>
      </c>
      <c r="AA425" t="s">
        <v>4029</v>
      </c>
      <c r="AB425">
        <v>0</v>
      </c>
      <c r="AD425" t="str">
        <f t="shared" si="36"/>
        <v>FABRICACAO DE ARTIGOS DE SERRALHERIA - EXCETO ESQUADRIAS</v>
      </c>
      <c r="AE425" t="s">
        <v>4029</v>
      </c>
      <c r="AF425">
        <v>0</v>
      </c>
    </row>
    <row r="426" spans="1:32">
      <c r="A426" t="str">
        <f t="shared" si="32"/>
        <v>MEDICO GENERALISTA</v>
      </c>
      <c r="B426" t="s">
        <v>92</v>
      </c>
      <c r="C426">
        <v>0</v>
      </c>
      <c r="D426">
        <v>0</v>
      </c>
      <c r="E426">
        <v>10</v>
      </c>
      <c r="F426">
        <v>7</v>
      </c>
      <c r="G426">
        <v>17</v>
      </c>
      <c r="J426" t="str">
        <f t="shared" si="33"/>
        <v>MEDICO GENERALISTA</v>
      </c>
      <c r="K426" t="s">
        <v>92</v>
      </c>
      <c r="L426">
        <v>10</v>
      </c>
      <c r="N426" t="str">
        <f t="shared" si="34"/>
        <v>MEDICO GENERALISTA</v>
      </c>
      <c r="O426" t="s">
        <v>92</v>
      </c>
      <c r="P426">
        <v>7</v>
      </c>
      <c r="R426" t="str">
        <f t="shared" si="37"/>
        <v>FABRICACAO DE FERRAMENTAS MANUAIS</v>
      </c>
      <c r="S426" t="s">
        <v>4030</v>
      </c>
      <c r="V426">
        <v>0</v>
      </c>
      <c r="W426">
        <v>0</v>
      </c>
      <c r="X426">
        <v>0</v>
      </c>
      <c r="Z426" t="str">
        <f t="shared" si="35"/>
        <v>FABRICACAO DE FERRAMENTAS MANUAIS</v>
      </c>
      <c r="AA426" t="s">
        <v>4030</v>
      </c>
      <c r="AB426">
        <v>0</v>
      </c>
      <c r="AD426" t="str">
        <f t="shared" si="36"/>
        <v>FABRICACAO DE FERRAMENTAS MANUAIS</v>
      </c>
      <c r="AE426" t="s">
        <v>4030</v>
      </c>
      <c r="AF426">
        <v>0</v>
      </c>
    </row>
    <row r="427" spans="1:32">
      <c r="A427" t="str">
        <f t="shared" ref="A427:A490" si="38">MID(B427,8,100)</f>
        <v>MEDICO GENETICISTA</v>
      </c>
      <c r="B427" t="s">
        <v>543</v>
      </c>
      <c r="C427">
        <v>0</v>
      </c>
      <c r="D427">
        <v>0</v>
      </c>
      <c r="E427">
        <v>0</v>
      </c>
      <c r="F427">
        <v>0</v>
      </c>
      <c r="G427">
        <v>0</v>
      </c>
      <c r="J427" t="str">
        <f t="shared" ref="J427:J490" si="39">MID(K427,8,100)</f>
        <v>MEDICO GENETICISTA</v>
      </c>
      <c r="K427" t="s">
        <v>543</v>
      </c>
      <c r="L427">
        <v>0</v>
      </c>
      <c r="N427" t="str">
        <f t="shared" ref="N427:N490" si="40">MID(O427,8,100)</f>
        <v>MEDICO GENETICISTA</v>
      </c>
      <c r="O427" t="s">
        <v>543</v>
      </c>
      <c r="P427">
        <v>0</v>
      </c>
      <c r="R427" t="str">
        <f t="shared" si="37"/>
        <v>FABRICACAO DE OUTRAS MAQUINAS E EQUIPAMENTOS PARA USO NA EXTRACAO MINERAL, EXCETO NA EXTRACAO DE PET</v>
      </c>
      <c r="S427" t="s">
        <v>4031</v>
      </c>
      <c r="V427">
        <v>0</v>
      </c>
      <c r="W427">
        <v>0</v>
      </c>
      <c r="X427">
        <v>0</v>
      </c>
      <c r="Z427" t="str">
        <f t="shared" ref="Z427:Z490" si="41">MID(AA427,12,100)</f>
        <v>FABRICACAO DE OUTRAS MAQUINAS E EQUIPAMENTOS PARA USO NA EXTRACAO MINERAL, EXCETO NA EXTRACAO DE PET</v>
      </c>
      <c r="AA427" t="s">
        <v>4031</v>
      </c>
      <c r="AB427">
        <v>0</v>
      </c>
      <c r="AD427" t="str">
        <f t="shared" ref="AD427:AD490" si="42">MID(AE427,12,100)</f>
        <v>FABRICACAO DE OUTRAS MAQUINAS E EQUIPAMENTOS PARA USO NA EXTRACAO MINERAL, EXCETO NA EXTRACAO DE PET</v>
      </c>
      <c r="AE427" t="s">
        <v>4031</v>
      </c>
      <c r="AF427">
        <v>0</v>
      </c>
    </row>
    <row r="428" spans="1:32">
      <c r="A428" t="str">
        <f t="shared" si="38"/>
        <v>MEDICO GERIATRA</v>
      </c>
      <c r="B428" t="s">
        <v>544</v>
      </c>
      <c r="C428">
        <v>0</v>
      </c>
      <c r="D428">
        <v>0</v>
      </c>
      <c r="E428">
        <v>0</v>
      </c>
      <c r="F428">
        <v>0</v>
      </c>
      <c r="G428">
        <v>0</v>
      </c>
      <c r="J428" t="str">
        <f t="shared" si="39"/>
        <v>MEDICO GERIATRA</v>
      </c>
      <c r="K428" t="s">
        <v>544</v>
      </c>
      <c r="L428">
        <v>0</v>
      </c>
      <c r="N428" t="str">
        <f t="shared" si="40"/>
        <v>MEDICO GERIATRA</v>
      </c>
      <c r="O428" t="s">
        <v>544</v>
      </c>
      <c r="P428">
        <v>0</v>
      </c>
      <c r="R428" t="str">
        <f t="shared" ref="R428:R491" si="43">MID(S428,12,100)</f>
        <v>FABRICACAO DE TRATORES, EXCETO AGRICOLAS</v>
      </c>
      <c r="S428" t="s">
        <v>4032</v>
      </c>
      <c r="V428">
        <v>0</v>
      </c>
      <c r="W428">
        <v>0</v>
      </c>
      <c r="X428">
        <v>0</v>
      </c>
      <c r="Z428" t="str">
        <f t="shared" si="41"/>
        <v>FABRICACAO DE TRATORES, EXCETO AGRICOLAS</v>
      </c>
      <c r="AA428" t="s">
        <v>4032</v>
      </c>
      <c r="AB428">
        <v>0</v>
      </c>
      <c r="AD428" t="str">
        <f t="shared" si="42"/>
        <v>FABRICACAO DE TRATORES, EXCETO AGRICOLAS</v>
      </c>
      <c r="AE428" t="s">
        <v>4032</v>
      </c>
      <c r="AF428">
        <v>0</v>
      </c>
    </row>
    <row r="429" spans="1:32">
      <c r="A429" t="str">
        <f t="shared" si="38"/>
        <v>MEDICO GINECOLOGISTA E OBSTETRA</v>
      </c>
      <c r="B429" t="s">
        <v>93</v>
      </c>
      <c r="C429">
        <v>0</v>
      </c>
      <c r="D429">
        <v>0</v>
      </c>
      <c r="E429">
        <v>1</v>
      </c>
      <c r="F429">
        <v>2</v>
      </c>
      <c r="G429">
        <v>3</v>
      </c>
      <c r="J429" t="str">
        <f t="shared" si="39"/>
        <v>MEDICO GINECOLOGISTA E OBSTETRA</v>
      </c>
      <c r="K429" t="s">
        <v>93</v>
      </c>
      <c r="L429">
        <v>1</v>
      </c>
      <c r="N429" t="str">
        <f t="shared" si="40"/>
        <v>MEDICO GINECOLOGISTA E OBSTETRA</v>
      </c>
      <c r="O429" t="s">
        <v>93</v>
      </c>
      <c r="P429">
        <v>2</v>
      </c>
      <c r="R429" t="str">
        <f t="shared" si="43"/>
        <v>FABRICACAO DE MAQUINAS E EQUIPAMENTOS PARA TERRAPLENAGEM, PAVIMENTACAO E CONSTRUCAO, EXCETO TRATORES</v>
      </c>
      <c r="S429" t="s">
        <v>4033</v>
      </c>
      <c r="V429">
        <v>0</v>
      </c>
      <c r="W429">
        <v>0</v>
      </c>
      <c r="X429">
        <v>0</v>
      </c>
      <c r="Z429" t="str">
        <f t="shared" si="41"/>
        <v>FABRICACAO DE MAQUINAS E EQUIPAMENTOS PARA TERRAPLENAGEM, PAVIMENTACAO E CONSTRUCAO, EXCETO TRATORES</v>
      </c>
      <c r="AA429" t="s">
        <v>4033</v>
      </c>
      <c r="AB429">
        <v>0</v>
      </c>
      <c r="AD429" t="str">
        <f t="shared" si="42"/>
        <v>FABRICACAO DE MAQUINAS E EQUIPAMENTOS PARA TERRAPLENAGEM, PAVIMENTACAO E CONSTRUCAO, EXCETO TRATORES</v>
      </c>
      <c r="AE429" t="s">
        <v>4033</v>
      </c>
      <c r="AF429">
        <v>0</v>
      </c>
    </row>
    <row r="430" spans="1:32">
      <c r="A430" t="str">
        <f t="shared" si="38"/>
        <v>MEDICO HEMATOLOGISTA</v>
      </c>
      <c r="B430" t="s">
        <v>545</v>
      </c>
      <c r="C430">
        <v>0</v>
      </c>
      <c r="D430">
        <v>0</v>
      </c>
      <c r="E430">
        <v>0</v>
      </c>
      <c r="F430">
        <v>0</v>
      </c>
      <c r="G430">
        <v>0</v>
      </c>
      <c r="J430" t="str">
        <f t="shared" si="39"/>
        <v>MEDICO HEMATOLOGISTA</v>
      </c>
      <c r="K430" t="s">
        <v>545</v>
      </c>
      <c r="L430">
        <v>0</v>
      </c>
      <c r="N430" t="str">
        <f t="shared" si="40"/>
        <v>MEDICO HEMATOLOGISTA</v>
      </c>
      <c r="O430" t="s">
        <v>545</v>
      </c>
      <c r="P430">
        <v>0</v>
      </c>
      <c r="R430" t="str">
        <f t="shared" si="43"/>
        <v>FABRICACAO DE MAQUINAS PARA A INDUSTRIA METALURGICA, EXCETO MAQUINAS-FERRAMENTA</v>
      </c>
      <c r="S430" t="s">
        <v>4034</v>
      </c>
      <c r="V430">
        <v>0</v>
      </c>
      <c r="W430">
        <v>0</v>
      </c>
      <c r="X430">
        <v>0</v>
      </c>
      <c r="Z430" t="str">
        <f t="shared" si="41"/>
        <v>FABRICACAO DE MAQUINAS PARA A INDUSTRIA METALURGICA, EXCETO MAQUINAS-FERRAMENTA</v>
      </c>
      <c r="AA430" t="s">
        <v>4034</v>
      </c>
      <c r="AB430">
        <v>0</v>
      </c>
      <c r="AD430" t="str">
        <f t="shared" si="42"/>
        <v>FABRICACAO DE MAQUINAS PARA A INDUSTRIA METALURGICA, EXCETO MAQUINAS-FERRAMENTA</v>
      </c>
      <c r="AE430" t="s">
        <v>4034</v>
      </c>
      <c r="AF430">
        <v>0</v>
      </c>
    </row>
    <row r="431" spans="1:32">
      <c r="A431" t="str">
        <f t="shared" si="38"/>
        <v>MEDICO HEMOTERAPEUTA</v>
      </c>
      <c r="B431" t="s">
        <v>546</v>
      </c>
      <c r="C431">
        <v>0</v>
      </c>
      <c r="D431">
        <v>0</v>
      </c>
      <c r="E431">
        <v>0</v>
      </c>
      <c r="F431">
        <v>0</v>
      </c>
      <c r="G431">
        <v>0</v>
      </c>
      <c r="J431" t="str">
        <f t="shared" si="39"/>
        <v>MEDICO HEMOTERAPEUTA</v>
      </c>
      <c r="K431" t="s">
        <v>546</v>
      </c>
      <c r="L431">
        <v>0</v>
      </c>
      <c r="N431" t="str">
        <f t="shared" si="40"/>
        <v>MEDICO HEMOTERAPEUTA</v>
      </c>
      <c r="O431" t="s">
        <v>546</v>
      </c>
      <c r="P431">
        <v>0</v>
      </c>
      <c r="R431" t="str">
        <f t="shared" si="43"/>
        <v>FABRICACAO DE MAQUINAS E EQUIPAMENTOS PARA AS INDUSTRIAS DE ALIMENTOS, BEBIDAS E FUMO</v>
      </c>
      <c r="S431" t="s">
        <v>4035</v>
      </c>
      <c r="V431">
        <v>0</v>
      </c>
      <c r="W431">
        <v>0</v>
      </c>
      <c r="X431">
        <v>0</v>
      </c>
      <c r="Z431" t="str">
        <f t="shared" si="41"/>
        <v>FABRICACAO DE MAQUINAS E EQUIPAMENTOS PARA AS INDUSTRIAS DE ALIMENTOS, BEBIDAS E FUMO</v>
      </c>
      <c r="AA431" t="s">
        <v>4035</v>
      </c>
      <c r="AB431">
        <v>0</v>
      </c>
      <c r="AD431" t="str">
        <f t="shared" si="42"/>
        <v>FABRICACAO DE MAQUINAS E EQUIPAMENTOS PARA AS INDUSTRIAS DE ALIMENTOS, BEBIDAS E FUMO</v>
      </c>
      <c r="AE431" t="s">
        <v>4035</v>
      </c>
      <c r="AF431">
        <v>0</v>
      </c>
    </row>
    <row r="432" spans="1:32">
      <c r="A432" t="str">
        <f t="shared" si="38"/>
        <v>MEDICO HOMEOPATA</v>
      </c>
      <c r="B432" t="s">
        <v>547</v>
      </c>
      <c r="C432">
        <v>0</v>
      </c>
      <c r="D432">
        <v>0</v>
      </c>
      <c r="E432">
        <v>0</v>
      </c>
      <c r="F432">
        <v>0</v>
      </c>
      <c r="G432">
        <v>0</v>
      </c>
      <c r="J432" t="str">
        <f t="shared" si="39"/>
        <v>MEDICO HOMEOPATA</v>
      </c>
      <c r="K432" t="s">
        <v>547</v>
      </c>
      <c r="L432">
        <v>0</v>
      </c>
      <c r="N432" t="str">
        <f t="shared" si="40"/>
        <v>MEDICO HOMEOPATA</v>
      </c>
      <c r="O432" t="s">
        <v>547</v>
      </c>
      <c r="P432">
        <v>0</v>
      </c>
      <c r="R432" t="str">
        <f t="shared" si="43"/>
        <v>FABRICACAO DE MAQUINAS E EQUIPAMENTOS PARA AS INDUSTRIAS DO VESTUARIO, DO COURO E DE CALCADOS</v>
      </c>
      <c r="S432" t="s">
        <v>4036</v>
      </c>
      <c r="V432">
        <v>0</v>
      </c>
      <c r="W432">
        <v>0</v>
      </c>
      <c r="X432">
        <v>0</v>
      </c>
      <c r="Z432" t="str">
        <f t="shared" si="41"/>
        <v>FABRICACAO DE MAQUINAS E EQUIPAMENTOS PARA AS INDUSTRIAS DO VESTUARIO, DO COURO E DE CALCADOS</v>
      </c>
      <c r="AA432" t="s">
        <v>4036</v>
      </c>
      <c r="AB432">
        <v>0</v>
      </c>
      <c r="AD432" t="str">
        <f t="shared" si="42"/>
        <v>FABRICACAO DE MAQUINAS E EQUIPAMENTOS PARA AS INDUSTRIAS DO VESTUARIO, DO COURO E DE CALCADOS</v>
      </c>
      <c r="AE432" t="s">
        <v>4036</v>
      </c>
      <c r="AF432">
        <v>0</v>
      </c>
    </row>
    <row r="433" spans="1:32">
      <c r="A433" t="str">
        <f t="shared" si="38"/>
        <v>MEDICO INFECTOLOGISTA</v>
      </c>
      <c r="B433" t="s">
        <v>548</v>
      </c>
      <c r="C433">
        <v>0</v>
      </c>
      <c r="D433">
        <v>0</v>
      </c>
      <c r="E433">
        <v>0</v>
      </c>
      <c r="F433">
        <v>0</v>
      </c>
      <c r="G433">
        <v>0</v>
      </c>
      <c r="J433" t="str">
        <f t="shared" si="39"/>
        <v>MEDICO INFECTOLOGISTA</v>
      </c>
      <c r="K433" t="s">
        <v>548</v>
      </c>
      <c r="L433">
        <v>0</v>
      </c>
      <c r="N433" t="str">
        <f t="shared" si="40"/>
        <v>MEDICO INFECTOLOGISTA</v>
      </c>
      <c r="O433" t="s">
        <v>548</v>
      </c>
      <c r="P433">
        <v>0</v>
      </c>
      <c r="R433" t="str">
        <f t="shared" si="43"/>
        <v>FABRICACAO DE MAQUINAS E EQUIPAMENTOS PARA A INDUSTRIA DO PLASTICO</v>
      </c>
      <c r="S433" t="s">
        <v>4037</v>
      </c>
      <c r="V433">
        <v>0</v>
      </c>
      <c r="W433">
        <v>0</v>
      </c>
      <c r="X433">
        <v>0</v>
      </c>
      <c r="Z433" t="str">
        <f t="shared" si="41"/>
        <v>FABRICACAO DE MAQUINAS E EQUIPAMENTOS PARA A INDUSTRIA DO PLASTICO</v>
      </c>
      <c r="AA433" t="s">
        <v>4037</v>
      </c>
      <c r="AB433">
        <v>0</v>
      </c>
      <c r="AD433" t="str">
        <f t="shared" si="42"/>
        <v>FABRICACAO DE MAQUINAS E EQUIPAMENTOS PARA A INDUSTRIA DO PLASTICO</v>
      </c>
      <c r="AE433" t="s">
        <v>4037</v>
      </c>
      <c r="AF433">
        <v>0</v>
      </c>
    </row>
    <row r="434" spans="1:32">
      <c r="A434" t="str">
        <f t="shared" si="38"/>
        <v>MEDICO LEGISTA</v>
      </c>
      <c r="B434" t="s">
        <v>549</v>
      </c>
      <c r="C434">
        <v>0</v>
      </c>
      <c r="D434">
        <v>0</v>
      </c>
      <c r="E434">
        <v>0</v>
      </c>
      <c r="F434">
        <v>0</v>
      </c>
      <c r="G434">
        <v>0</v>
      </c>
      <c r="J434" t="str">
        <f t="shared" si="39"/>
        <v>MEDICO LEGISTA</v>
      </c>
      <c r="K434" t="s">
        <v>549</v>
      </c>
      <c r="L434">
        <v>0</v>
      </c>
      <c r="N434" t="str">
        <f t="shared" si="40"/>
        <v>MEDICO LEGISTA</v>
      </c>
      <c r="O434" t="s">
        <v>549</v>
      </c>
      <c r="P434">
        <v>0</v>
      </c>
      <c r="R434" t="str">
        <f t="shared" si="43"/>
        <v>FABRICACAO DE MAQUINAS E EQUIPAMENTOS PARA USO INDUSTRIAL ESPECIFICO NAO ESPECIFICADOS ANTERIORMENTE</v>
      </c>
      <c r="S434" t="s">
        <v>4038</v>
      </c>
      <c r="V434">
        <v>0</v>
      </c>
      <c r="W434">
        <v>0</v>
      </c>
      <c r="X434">
        <v>0</v>
      </c>
      <c r="Z434" t="str">
        <f t="shared" si="41"/>
        <v>FABRICACAO DE MAQUINAS E EQUIPAMENTOS PARA USO INDUSTRIAL ESPECIFICO NAO ESPECIFICADOS ANTERIORMENTE</v>
      </c>
      <c r="AA434" t="s">
        <v>4038</v>
      </c>
      <c r="AB434">
        <v>0</v>
      </c>
      <c r="AD434" t="str">
        <f t="shared" si="42"/>
        <v>FABRICACAO DE MAQUINAS E EQUIPAMENTOS PARA USO INDUSTRIAL ESPECIFICO NAO ESPECIFICADOS ANTERIORMENTE</v>
      </c>
      <c r="AE434" t="s">
        <v>4038</v>
      </c>
      <c r="AF434">
        <v>0</v>
      </c>
    </row>
    <row r="435" spans="1:32">
      <c r="A435" t="str">
        <f t="shared" si="38"/>
        <v>MEDICO MASTOLOGISTA</v>
      </c>
      <c r="B435" t="s">
        <v>550</v>
      </c>
      <c r="C435">
        <v>0</v>
      </c>
      <c r="D435">
        <v>0</v>
      </c>
      <c r="E435">
        <v>0</v>
      </c>
      <c r="F435">
        <v>0</v>
      </c>
      <c r="G435">
        <v>0</v>
      </c>
      <c r="J435" t="str">
        <f t="shared" si="39"/>
        <v>MEDICO MASTOLOGISTA</v>
      </c>
      <c r="K435" t="s">
        <v>550</v>
      </c>
      <c r="L435">
        <v>0</v>
      </c>
      <c r="N435" t="str">
        <f t="shared" si="40"/>
        <v>MEDICO MASTOLOGISTA</v>
      </c>
      <c r="O435" t="s">
        <v>550</v>
      </c>
      <c r="P435">
        <v>0</v>
      </c>
      <c r="R435" t="str">
        <f t="shared" si="43"/>
        <v>MANUTENCAO E REPARACAO DE TANQUES, RESERVATORIOS METALICOS E CALDEIRAS PARA AQUECIMENTO CENTRAL</v>
      </c>
      <c r="S435" t="s">
        <v>4039</v>
      </c>
      <c r="V435">
        <v>0</v>
      </c>
      <c r="W435">
        <v>0</v>
      </c>
      <c r="X435">
        <v>0</v>
      </c>
      <c r="Z435" t="str">
        <f t="shared" si="41"/>
        <v>MANUTENCAO E REPARACAO DE TANQUES, RESERVATORIOS METALICOS E CALDEIRAS PARA AQUECIMENTO CENTRAL</v>
      </c>
      <c r="AA435" t="s">
        <v>4039</v>
      </c>
      <c r="AB435">
        <v>0</v>
      </c>
      <c r="AD435" t="str">
        <f t="shared" si="42"/>
        <v>MANUTENCAO E REPARACAO DE TANQUES, RESERVATORIOS METALICOS E CALDEIRAS PARA AQUECIMENTO CENTRAL</v>
      </c>
      <c r="AE435" t="s">
        <v>4039</v>
      </c>
      <c r="AF435">
        <v>0</v>
      </c>
    </row>
    <row r="436" spans="1:32">
      <c r="A436" t="str">
        <f t="shared" si="38"/>
        <v>MEDICO NEFROLOGISTA</v>
      </c>
      <c r="B436" t="s">
        <v>551</v>
      </c>
      <c r="C436">
        <v>0</v>
      </c>
      <c r="D436">
        <v>0</v>
      </c>
      <c r="E436">
        <v>0</v>
      </c>
      <c r="F436">
        <v>1</v>
      </c>
      <c r="G436">
        <v>1</v>
      </c>
      <c r="J436" t="str">
        <f t="shared" si="39"/>
        <v>MEDICO NEFROLOGISTA</v>
      </c>
      <c r="K436" t="s">
        <v>551</v>
      </c>
      <c r="L436">
        <v>0</v>
      </c>
      <c r="N436" t="str">
        <f t="shared" si="40"/>
        <v>MEDICO NEFROLOGISTA</v>
      </c>
      <c r="O436" t="s">
        <v>551</v>
      </c>
      <c r="P436">
        <v>1</v>
      </c>
      <c r="R436" t="str">
        <f t="shared" si="43"/>
        <v>MANUTENCAO E REPARACAO DE CALDEIRAS GERADORAS DE VAPOR - EXCETO PARA AQUECIMENTO CENTRAL E PARA VEIC</v>
      </c>
      <c r="S436" t="s">
        <v>4040</v>
      </c>
      <c r="V436">
        <v>0</v>
      </c>
      <c r="W436">
        <v>0</v>
      </c>
      <c r="X436">
        <v>0</v>
      </c>
      <c r="Z436" t="str">
        <f t="shared" si="41"/>
        <v>MANUTENCAO E REPARACAO DE CALDEIRAS GERADORAS DE VAPOR - EXCETO PARA AQUECIMENTO CENTRAL E PARA VEIC</v>
      </c>
      <c r="AA436" t="s">
        <v>4040</v>
      </c>
      <c r="AB436">
        <v>0</v>
      </c>
      <c r="AD436" t="str">
        <f t="shared" si="42"/>
        <v>MANUTENCAO E REPARACAO DE CALDEIRAS GERADORAS DE VAPOR - EXCETO PARA AQUECIMENTO CENTRAL E PARA VEIC</v>
      </c>
      <c r="AE436" t="s">
        <v>4040</v>
      </c>
      <c r="AF436">
        <v>0</v>
      </c>
    </row>
    <row r="437" spans="1:32">
      <c r="A437" t="str">
        <f t="shared" si="38"/>
        <v>MEDICO NEUROCIRURGIAO</v>
      </c>
      <c r="B437" t="s">
        <v>552</v>
      </c>
      <c r="C437">
        <v>0</v>
      </c>
      <c r="D437">
        <v>0</v>
      </c>
      <c r="E437">
        <v>0</v>
      </c>
      <c r="F437">
        <v>0</v>
      </c>
      <c r="G437">
        <v>0</v>
      </c>
      <c r="J437" t="str">
        <f t="shared" si="39"/>
        <v>MEDICO NEUROCIRURGIAO</v>
      </c>
      <c r="K437" t="s">
        <v>552</v>
      </c>
      <c r="L437">
        <v>0</v>
      </c>
      <c r="N437" t="str">
        <f t="shared" si="40"/>
        <v>MEDICO NEUROCIRURGIAO</v>
      </c>
      <c r="O437" t="s">
        <v>552</v>
      </c>
      <c r="P437">
        <v>0</v>
      </c>
      <c r="R437" t="str">
        <f t="shared" si="43"/>
        <v>FABRICACAO DE EMBALAGENS METALICAS</v>
      </c>
      <c r="S437" t="s">
        <v>4041</v>
      </c>
      <c r="V437">
        <v>0</v>
      </c>
      <c r="W437">
        <v>0</v>
      </c>
      <c r="X437">
        <v>0</v>
      </c>
      <c r="Z437" t="str">
        <f t="shared" si="41"/>
        <v>FABRICACAO DE EMBALAGENS METALICAS</v>
      </c>
      <c r="AA437" t="s">
        <v>4041</v>
      </c>
      <c r="AB437">
        <v>0</v>
      </c>
      <c r="AD437" t="str">
        <f t="shared" si="42"/>
        <v>FABRICACAO DE EMBALAGENS METALICAS</v>
      </c>
      <c r="AE437" t="s">
        <v>4041</v>
      </c>
      <c r="AF437">
        <v>0</v>
      </c>
    </row>
    <row r="438" spans="1:32">
      <c r="A438" t="str">
        <f t="shared" si="38"/>
        <v>MEDICO NEUROFISIOLOGISTA</v>
      </c>
      <c r="B438" t="s">
        <v>553</v>
      </c>
      <c r="C438">
        <v>0</v>
      </c>
      <c r="D438">
        <v>0</v>
      </c>
      <c r="E438">
        <v>0</v>
      </c>
      <c r="F438">
        <v>0</v>
      </c>
      <c r="G438">
        <v>0</v>
      </c>
      <c r="J438" t="str">
        <f t="shared" si="39"/>
        <v>MEDICO NEUROFISIOLOGISTA</v>
      </c>
      <c r="K438" t="s">
        <v>553</v>
      </c>
      <c r="L438">
        <v>0</v>
      </c>
      <c r="N438" t="str">
        <f t="shared" si="40"/>
        <v>MEDICO NEUROFISIOLOGISTA</v>
      </c>
      <c r="O438" t="s">
        <v>553</v>
      </c>
      <c r="P438">
        <v>0</v>
      </c>
      <c r="R438" t="str">
        <f t="shared" si="43"/>
        <v>FABRICACAO DE ARTEFATOS DE TREFILADOS</v>
      </c>
      <c r="S438" t="s">
        <v>4042</v>
      </c>
      <c r="V438">
        <v>0</v>
      </c>
      <c r="W438">
        <v>0</v>
      </c>
      <c r="X438">
        <v>0</v>
      </c>
      <c r="Z438" t="str">
        <f t="shared" si="41"/>
        <v>FABRICACAO DE ARTEFATOS DE TREFILADOS</v>
      </c>
      <c r="AA438" t="s">
        <v>4042</v>
      </c>
      <c r="AB438">
        <v>0</v>
      </c>
      <c r="AD438" t="str">
        <f t="shared" si="42"/>
        <v>FABRICACAO DE ARTEFATOS DE TREFILADOS</v>
      </c>
      <c r="AE438" t="s">
        <v>4042</v>
      </c>
      <c r="AF438">
        <v>0</v>
      </c>
    </row>
    <row r="439" spans="1:32">
      <c r="A439" t="str">
        <f t="shared" si="38"/>
        <v>MEDICO NEUROLOGISTA</v>
      </c>
      <c r="B439" t="s">
        <v>554</v>
      </c>
      <c r="C439">
        <v>0</v>
      </c>
      <c r="D439">
        <v>0</v>
      </c>
      <c r="E439">
        <v>0</v>
      </c>
      <c r="F439">
        <v>0</v>
      </c>
      <c r="G439">
        <v>0</v>
      </c>
      <c r="J439" t="str">
        <f t="shared" si="39"/>
        <v>MEDICO NEUROLOGISTA</v>
      </c>
      <c r="K439" t="s">
        <v>554</v>
      </c>
      <c r="L439">
        <v>0</v>
      </c>
      <c r="N439" t="str">
        <f t="shared" si="40"/>
        <v>MEDICO NEUROLOGISTA</v>
      </c>
      <c r="O439" t="s">
        <v>554</v>
      </c>
      <c r="P439">
        <v>0</v>
      </c>
      <c r="R439" t="str">
        <f t="shared" si="43"/>
        <v>FABRICACAO DE ARTIGOS DE FUNILARIA E DE ARTIGOS DE METAL PARA USOS DOMESTICO E PESSOAL</v>
      </c>
      <c r="S439" t="s">
        <v>4043</v>
      </c>
      <c r="V439">
        <v>0</v>
      </c>
      <c r="W439">
        <v>0</v>
      </c>
      <c r="X439">
        <v>0</v>
      </c>
      <c r="Z439" t="str">
        <f t="shared" si="41"/>
        <v>FABRICACAO DE ARTIGOS DE FUNILARIA E DE ARTIGOS DE METAL PARA USOS DOMESTICO E PESSOAL</v>
      </c>
      <c r="AA439" t="s">
        <v>4043</v>
      </c>
      <c r="AB439">
        <v>0</v>
      </c>
      <c r="AD439" t="str">
        <f t="shared" si="42"/>
        <v>FABRICACAO DE ARTIGOS DE FUNILARIA E DE ARTIGOS DE METAL PARA USOS DOMESTICO E PESSOAL</v>
      </c>
      <c r="AE439" t="s">
        <v>4043</v>
      </c>
      <c r="AF439">
        <v>0</v>
      </c>
    </row>
    <row r="440" spans="1:32">
      <c r="A440" t="str">
        <f t="shared" si="38"/>
        <v>MEDICO NUTROLOGISTA</v>
      </c>
      <c r="B440" t="s">
        <v>555</v>
      </c>
      <c r="C440">
        <v>0</v>
      </c>
      <c r="D440">
        <v>0</v>
      </c>
      <c r="E440">
        <v>0</v>
      </c>
      <c r="F440">
        <v>0</v>
      </c>
      <c r="G440">
        <v>0</v>
      </c>
      <c r="J440" t="str">
        <f t="shared" si="39"/>
        <v>MEDICO NUTROLOGISTA</v>
      </c>
      <c r="K440" t="s">
        <v>555</v>
      </c>
      <c r="L440">
        <v>0</v>
      </c>
      <c r="N440" t="str">
        <f t="shared" si="40"/>
        <v>MEDICO NUTROLOGISTA</v>
      </c>
      <c r="O440" t="s">
        <v>555</v>
      </c>
      <c r="P440">
        <v>0</v>
      </c>
      <c r="R440" t="str">
        <f t="shared" si="43"/>
        <v>FABRICACAO DE OUTROS PRODUTOS ELABORADOS DE METAL</v>
      </c>
      <c r="S440" t="s">
        <v>4044</v>
      </c>
      <c r="V440">
        <v>0</v>
      </c>
      <c r="W440">
        <v>0</v>
      </c>
      <c r="X440">
        <v>0</v>
      </c>
      <c r="Z440" t="str">
        <f t="shared" si="41"/>
        <v>FABRICACAO DE OUTROS PRODUTOS ELABORADOS DE METAL</v>
      </c>
      <c r="AA440" t="s">
        <v>4044</v>
      </c>
      <c r="AB440">
        <v>0</v>
      </c>
      <c r="AD440" t="str">
        <f t="shared" si="42"/>
        <v>FABRICACAO DE OUTROS PRODUTOS ELABORADOS DE METAL</v>
      </c>
      <c r="AE440" t="s">
        <v>4044</v>
      </c>
      <c r="AF440">
        <v>0</v>
      </c>
    </row>
    <row r="441" spans="1:32">
      <c r="A441" t="str">
        <f t="shared" si="38"/>
        <v>MEDICO OFTALMOLOGISTA</v>
      </c>
      <c r="B441" t="s">
        <v>556</v>
      </c>
      <c r="C441">
        <v>0</v>
      </c>
      <c r="D441">
        <v>0</v>
      </c>
      <c r="E441">
        <v>0</v>
      </c>
      <c r="F441">
        <v>0</v>
      </c>
      <c r="G441">
        <v>0</v>
      </c>
      <c r="J441" t="str">
        <f t="shared" si="39"/>
        <v>MEDICO OFTALMOLOGISTA</v>
      </c>
      <c r="K441" t="s">
        <v>556</v>
      </c>
      <c r="L441">
        <v>0</v>
      </c>
      <c r="N441" t="str">
        <f t="shared" si="40"/>
        <v>MEDICO OFTALMOLOGISTA</v>
      </c>
      <c r="O441" t="s">
        <v>556</v>
      </c>
      <c r="P441">
        <v>0</v>
      </c>
      <c r="R441" t="str">
        <f t="shared" si="43"/>
        <v>FABRICACAO DE MOTORES ESTACIONARIOS DE COMBUSTAO INTERNA, TURBINAS E OUTRAS MAQUINAS MOTRIZES NAO-EL</v>
      </c>
      <c r="S441" t="s">
        <v>4045</v>
      </c>
      <c r="V441">
        <v>0</v>
      </c>
      <c r="W441">
        <v>0</v>
      </c>
      <c r="X441">
        <v>0</v>
      </c>
      <c r="Z441" t="str">
        <f t="shared" si="41"/>
        <v>FABRICACAO DE MOTORES ESTACIONARIOS DE COMBUSTAO INTERNA, TURBINAS E OUTRAS MAQUINAS MOTRIZES NAO-EL</v>
      </c>
      <c r="AA441" t="s">
        <v>4045</v>
      </c>
      <c r="AB441">
        <v>0</v>
      </c>
      <c r="AD441" t="str">
        <f t="shared" si="42"/>
        <v>FABRICACAO DE MOTORES ESTACIONARIOS DE COMBUSTAO INTERNA, TURBINAS E OUTRAS MAQUINAS MOTRIZES NAO-EL</v>
      </c>
      <c r="AE441" t="s">
        <v>4045</v>
      </c>
      <c r="AF441">
        <v>0</v>
      </c>
    </row>
    <row r="442" spans="1:32">
      <c r="A442" t="str">
        <f t="shared" si="38"/>
        <v>MEDICO ONCOLOGISTA</v>
      </c>
      <c r="B442" t="s">
        <v>557</v>
      </c>
      <c r="C442">
        <v>0</v>
      </c>
      <c r="D442">
        <v>0</v>
      </c>
      <c r="E442">
        <v>0</v>
      </c>
      <c r="F442">
        <v>0</v>
      </c>
      <c r="G442">
        <v>0</v>
      </c>
      <c r="J442" t="str">
        <f t="shared" si="39"/>
        <v>MEDICO ONCOLOGISTA</v>
      </c>
      <c r="K442" t="s">
        <v>557</v>
      </c>
      <c r="L442">
        <v>0</v>
      </c>
      <c r="N442" t="str">
        <f t="shared" si="40"/>
        <v>MEDICO ONCOLOGISTA</v>
      </c>
      <c r="O442" t="s">
        <v>557</v>
      </c>
      <c r="P442">
        <v>0</v>
      </c>
      <c r="R442" t="str">
        <f t="shared" si="43"/>
        <v>FABRICACAO DE BOMBAS E CARNEIROS HIDRAULICOS</v>
      </c>
      <c r="S442" t="s">
        <v>4046</v>
      </c>
      <c r="V442">
        <v>0</v>
      </c>
      <c r="W442">
        <v>0</v>
      </c>
      <c r="X442">
        <v>0</v>
      </c>
      <c r="Z442" t="str">
        <f t="shared" si="41"/>
        <v>FABRICACAO DE BOMBAS E CARNEIROS HIDRAULICOS</v>
      </c>
      <c r="AA442" t="s">
        <v>4046</v>
      </c>
      <c r="AB442">
        <v>0</v>
      </c>
      <c r="AD442" t="str">
        <f t="shared" si="42"/>
        <v>FABRICACAO DE BOMBAS E CARNEIROS HIDRAULICOS</v>
      </c>
      <c r="AE442" t="s">
        <v>4046</v>
      </c>
      <c r="AF442">
        <v>0</v>
      </c>
    </row>
    <row r="443" spans="1:32">
      <c r="A443" t="str">
        <f t="shared" si="38"/>
        <v>MEDICO ORTOPEDISTA E TRAUMATOLOGISTA</v>
      </c>
      <c r="B443" t="s">
        <v>558</v>
      </c>
      <c r="C443">
        <v>0</v>
      </c>
      <c r="D443">
        <v>0</v>
      </c>
      <c r="E443">
        <v>0</v>
      </c>
      <c r="F443">
        <v>0</v>
      </c>
      <c r="G443">
        <v>0</v>
      </c>
      <c r="J443" t="str">
        <f t="shared" si="39"/>
        <v>MEDICO ORTOPEDISTA E TRAUMATOLOGISTA</v>
      </c>
      <c r="K443" t="s">
        <v>558</v>
      </c>
      <c r="L443">
        <v>0</v>
      </c>
      <c r="N443" t="str">
        <f t="shared" si="40"/>
        <v>MEDICO ORTOPEDISTA E TRAUMATOLOGISTA</v>
      </c>
      <c r="O443" t="s">
        <v>558</v>
      </c>
      <c r="P443">
        <v>0</v>
      </c>
      <c r="R443" t="str">
        <f t="shared" si="43"/>
        <v>FABRICACAO DE VALVULAS, TORNEIRAS E REGISTROS</v>
      </c>
      <c r="S443" t="s">
        <v>4047</v>
      </c>
      <c r="V443">
        <v>0</v>
      </c>
      <c r="W443">
        <v>0</v>
      </c>
      <c r="X443">
        <v>0</v>
      </c>
      <c r="Z443" t="str">
        <f t="shared" si="41"/>
        <v>FABRICACAO DE VALVULAS, TORNEIRAS E REGISTROS</v>
      </c>
      <c r="AA443" t="s">
        <v>4047</v>
      </c>
      <c r="AB443">
        <v>0</v>
      </c>
      <c r="AD443" t="str">
        <f t="shared" si="42"/>
        <v>FABRICACAO DE VALVULAS, TORNEIRAS E REGISTROS</v>
      </c>
      <c r="AE443" t="s">
        <v>4047</v>
      </c>
      <c r="AF443">
        <v>0</v>
      </c>
    </row>
    <row r="444" spans="1:32">
      <c r="A444" t="str">
        <f t="shared" si="38"/>
        <v>MEDICO OTORRINOLARINGOLOGISTA</v>
      </c>
      <c r="B444" t="s">
        <v>559</v>
      </c>
      <c r="C444">
        <v>0</v>
      </c>
      <c r="D444">
        <v>0</v>
      </c>
      <c r="E444">
        <v>0</v>
      </c>
      <c r="F444">
        <v>2</v>
      </c>
      <c r="G444">
        <v>2</v>
      </c>
      <c r="J444" t="str">
        <f t="shared" si="39"/>
        <v>MEDICO OTORRINOLARINGOLOGISTA</v>
      </c>
      <c r="K444" t="s">
        <v>559</v>
      </c>
      <c r="L444">
        <v>0</v>
      </c>
      <c r="N444" t="str">
        <f t="shared" si="40"/>
        <v>MEDICO OTORRINOLARINGOLOGISTA</v>
      </c>
      <c r="O444" t="s">
        <v>559</v>
      </c>
      <c r="P444">
        <v>2</v>
      </c>
      <c r="R444" t="str">
        <f t="shared" si="43"/>
        <v>FABRICACAO DE COMPRESSORES</v>
      </c>
      <c r="S444" t="s">
        <v>4048</v>
      </c>
      <c r="V444">
        <v>0</v>
      </c>
      <c r="W444">
        <v>0</v>
      </c>
      <c r="X444">
        <v>0</v>
      </c>
      <c r="Z444" t="str">
        <f t="shared" si="41"/>
        <v>FABRICACAO DE COMPRESSORES</v>
      </c>
      <c r="AA444" t="s">
        <v>4048</v>
      </c>
      <c r="AB444">
        <v>0</v>
      </c>
      <c r="AD444" t="str">
        <f t="shared" si="42"/>
        <v>FABRICACAO DE COMPRESSORES</v>
      </c>
      <c r="AE444" t="s">
        <v>4048</v>
      </c>
      <c r="AF444">
        <v>0</v>
      </c>
    </row>
    <row r="445" spans="1:32">
      <c r="A445" t="str">
        <f t="shared" si="38"/>
        <v>MEDICO PATOLOGISTA CLINICO</v>
      </c>
      <c r="B445" t="s">
        <v>560</v>
      </c>
      <c r="C445">
        <v>0</v>
      </c>
      <c r="D445">
        <v>0</v>
      </c>
      <c r="E445">
        <v>0</v>
      </c>
      <c r="F445">
        <v>0</v>
      </c>
      <c r="G445">
        <v>0</v>
      </c>
      <c r="J445" t="str">
        <f t="shared" si="39"/>
        <v>MEDICO PATOLOGISTA CLINICO</v>
      </c>
      <c r="K445" t="s">
        <v>560</v>
      </c>
      <c r="L445">
        <v>0</v>
      </c>
      <c r="N445" t="str">
        <f t="shared" si="40"/>
        <v>MEDICO PATOLOGISTA CLINICO</v>
      </c>
      <c r="O445" t="s">
        <v>560</v>
      </c>
      <c r="P445">
        <v>0</v>
      </c>
      <c r="R445" t="str">
        <f t="shared" si="43"/>
        <v>FABRICACAO DE EQUIPAMENTOS DE TRANSMISSAO PARA FINS INDUSTRIAIS - INCLUSIVE ROLAMENTOS</v>
      </c>
      <c r="S445" t="s">
        <v>4049</v>
      </c>
      <c r="V445">
        <v>0</v>
      </c>
      <c r="W445">
        <v>0</v>
      </c>
      <c r="X445">
        <v>0</v>
      </c>
      <c r="Z445" t="str">
        <f t="shared" si="41"/>
        <v>FABRICACAO DE EQUIPAMENTOS DE TRANSMISSAO PARA FINS INDUSTRIAIS - INCLUSIVE ROLAMENTOS</v>
      </c>
      <c r="AA445" t="s">
        <v>4049</v>
      </c>
      <c r="AB445">
        <v>0</v>
      </c>
      <c r="AD445" t="str">
        <f t="shared" si="42"/>
        <v>FABRICACAO DE EQUIPAMENTOS DE TRANSMISSAO PARA FINS INDUSTRIAIS - INCLUSIVE ROLAMENTOS</v>
      </c>
      <c r="AE445" t="s">
        <v>4049</v>
      </c>
      <c r="AF445">
        <v>0</v>
      </c>
    </row>
    <row r="446" spans="1:32">
      <c r="A446" t="str">
        <f t="shared" si="38"/>
        <v>MEDICO PEDIATRA</v>
      </c>
      <c r="B446" t="s">
        <v>561</v>
      </c>
      <c r="C446">
        <v>0</v>
      </c>
      <c r="D446">
        <v>0</v>
      </c>
      <c r="E446">
        <v>1</v>
      </c>
      <c r="F446">
        <v>2</v>
      </c>
      <c r="G446">
        <v>3</v>
      </c>
      <c r="J446" t="str">
        <f t="shared" si="39"/>
        <v>MEDICO PEDIATRA</v>
      </c>
      <c r="K446" t="s">
        <v>561</v>
      </c>
      <c r="L446">
        <v>1</v>
      </c>
      <c r="N446" t="str">
        <f t="shared" si="40"/>
        <v>MEDICO PEDIATRA</v>
      </c>
      <c r="O446" t="s">
        <v>561</v>
      </c>
      <c r="P446">
        <v>2</v>
      </c>
      <c r="R446" t="str">
        <f t="shared" si="43"/>
        <v>FABRICACAO DE FORNOS INDUSTRIAIS, APARELHOS E EQUIPAMENTOS NAO-ELETRICOS PARA INSTALACOES TERMICAS</v>
      </c>
      <c r="S446" t="s">
        <v>4050</v>
      </c>
      <c r="V446">
        <v>0</v>
      </c>
      <c r="W446">
        <v>0</v>
      </c>
      <c r="X446">
        <v>0</v>
      </c>
      <c r="Z446" t="str">
        <f t="shared" si="41"/>
        <v>FABRICACAO DE FORNOS INDUSTRIAIS, APARELHOS E EQUIPAMENTOS NAO-ELETRICOS PARA INSTALACOES TERMICAS</v>
      </c>
      <c r="AA446" t="s">
        <v>4050</v>
      </c>
      <c r="AB446">
        <v>0</v>
      </c>
      <c r="AD446" t="str">
        <f t="shared" si="42"/>
        <v>FABRICACAO DE FORNOS INDUSTRIAIS, APARELHOS E EQUIPAMENTOS NAO-ELETRICOS PARA INSTALACOES TERMICAS</v>
      </c>
      <c r="AE446" t="s">
        <v>4050</v>
      </c>
      <c r="AF446">
        <v>0</v>
      </c>
    </row>
    <row r="447" spans="1:32">
      <c r="A447" t="str">
        <f t="shared" si="38"/>
        <v>MEDICO PERITO</v>
      </c>
      <c r="B447" t="s">
        <v>562</v>
      </c>
      <c r="C447">
        <v>0</v>
      </c>
      <c r="D447">
        <v>0</v>
      </c>
      <c r="E447">
        <v>1</v>
      </c>
      <c r="F447">
        <v>1</v>
      </c>
      <c r="G447">
        <v>2</v>
      </c>
      <c r="J447" t="str">
        <f t="shared" si="39"/>
        <v>MEDICO PERITO</v>
      </c>
      <c r="K447" t="s">
        <v>562</v>
      </c>
      <c r="L447">
        <v>1</v>
      </c>
      <c r="N447" t="str">
        <f t="shared" si="40"/>
        <v>MEDICO PERITO</v>
      </c>
      <c r="O447" t="s">
        <v>562</v>
      </c>
      <c r="P447">
        <v>1</v>
      </c>
      <c r="R447" t="str">
        <f t="shared" si="43"/>
        <v>FABRICACAO DE ESTUFAS E FORNOS ELETRICOS PARA FINS INDUSTRIAIS</v>
      </c>
      <c r="S447" t="s">
        <v>4051</v>
      </c>
      <c r="V447">
        <v>0</v>
      </c>
      <c r="W447">
        <v>0</v>
      </c>
      <c r="X447">
        <v>0</v>
      </c>
      <c r="Z447" t="str">
        <f t="shared" si="41"/>
        <v>FABRICACAO DE ESTUFAS E FORNOS ELETRICOS PARA FINS INDUSTRIAIS</v>
      </c>
      <c r="AA447" t="s">
        <v>4051</v>
      </c>
      <c r="AB447">
        <v>0</v>
      </c>
      <c r="AD447" t="str">
        <f t="shared" si="42"/>
        <v>FABRICACAO DE ESTUFAS E FORNOS ELETRICOS PARA FINS INDUSTRIAIS</v>
      </c>
      <c r="AE447" t="s">
        <v>4051</v>
      </c>
      <c r="AF447">
        <v>0</v>
      </c>
    </row>
    <row r="448" spans="1:32">
      <c r="A448" t="str">
        <f t="shared" si="38"/>
        <v>MEDICO PNEUMOLOGISTA</v>
      </c>
      <c r="B448" t="s">
        <v>94</v>
      </c>
      <c r="C448">
        <v>0</v>
      </c>
      <c r="D448">
        <v>0</v>
      </c>
      <c r="E448">
        <v>0</v>
      </c>
      <c r="F448">
        <v>1</v>
      </c>
      <c r="G448">
        <v>1</v>
      </c>
      <c r="J448" t="str">
        <f t="shared" si="39"/>
        <v>MEDICO PNEUMOLOGISTA</v>
      </c>
      <c r="K448" t="s">
        <v>94</v>
      </c>
      <c r="L448">
        <v>0</v>
      </c>
      <c r="N448" t="str">
        <f t="shared" si="40"/>
        <v>MEDICO PNEUMOLOGISTA</v>
      </c>
      <c r="O448" t="s">
        <v>94</v>
      </c>
      <c r="P448">
        <v>1</v>
      </c>
      <c r="R448" t="str">
        <f t="shared" si="43"/>
        <v>FABRICACAO DE MAQUINAS, EQUIPAMENTOS E APARELHOS PARA TRANSPORTE E ELEVACAO DE CARGAS E PESSOAS</v>
      </c>
      <c r="S448" t="s">
        <v>4052</v>
      </c>
      <c r="V448">
        <v>0</v>
      </c>
      <c r="W448">
        <v>0</v>
      </c>
      <c r="X448">
        <v>0</v>
      </c>
      <c r="Z448" t="str">
        <f t="shared" si="41"/>
        <v>FABRICACAO DE MAQUINAS, EQUIPAMENTOS E APARELHOS PARA TRANSPORTE E ELEVACAO DE CARGAS E PESSOAS</v>
      </c>
      <c r="AA448" t="s">
        <v>4052</v>
      </c>
      <c r="AB448">
        <v>0</v>
      </c>
      <c r="AD448" t="str">
        <f t="shared" si="42"/>
        <v>FABRICACAO DE MAQUINAS, EQUIPAMENTOS E APARELHOS PARA TRANSPORTE E ELEVACAO DE CARGAS E PESSOAS</v>
      </c>
      <c r="AE448" t="s">
        <v>4052</v>
      </c>
      <c r="AF448">
        <v>0</v>
      </c>
    </row>
    <row r="449" spans="1:32">
      <c r="A449" t="str">
        <f t="shared" si="38"/>
        <v>MEDICO PROCTOLOGISTA</v>
      </c>
      <c r="B449" t="s">
        <v>563</v>
      </c>
      <c r="C449">
        <v>0</v>
      </c>
      <c r="D449">
        <v>0</v>
      </c>
      <c r="E449">
        <v>0</v>
      </c>
      <c r="F449">
        <v>0</v>
      </c>
      <c r="G449">
        <v>0</v>
      </c>
      <c r="J449" t="str">
        <f t="shared" si="39"/>
        <v>MEDICO PROCTOLOGISTA</v>
      </c>
      <c r="K449" t="s">
        <v>563</v>
      </c>
      <c r="L449">
        <v>0</v>
      </c>
      <c r="N449" t="str">
        <f t="shared" si="40"/>
        <v>MEDICO PROCTOLOGISTA</v>
      </c>
      <c r="O449" t="s">
        <v>563</v>
      </c>
      <c r="P449">
        <v>0</v>
      </c>
      <c r="R449" t="str">
        <f t="shared" si="43"/>
        <v>FABRICACAO DE MAQUINAS E APARELHOS DE REFRIGERACAO E VENTILACAO DE USOS INDUSTRIAL E COMERCIAL</v>
      </c>
      <c r="S449" t="s">
        <v>4053</v>
      </c>
      <c r="V449">
        <v>0</v>
      </c>
      <c r="W449">
        <v>0</v>
      </c>
      <c r="X449">
        <v>0</v>
      </c>
      <c r="Z449" t="str">
        <f t="shared" si="41"/>
        <v>FABRICACAO DE MAQUINAS E APARELHOS DE REFRIGERACAO E VENTILACAO DE USOS INDUSTRIAL E COMERCIAL</v>
      </c>
      <c r="AA449" t="s">
        <v>4053</v>
      </c>
      <c r="AB449">
        <v>0</v>
      </c>
      <c r="AD449" t="str">
        <f t="shared" si="42"/>
        <v>FABRICACAO DE MAQUINAS E APARELHOS DE REFRIGERACAO E VENTILACAO DE USOS INDUSTRIAL E COMERCIAL</v>
      </c>
      <c r="AE449" t="s">
        <v>4053</v>
      </c>
      <c r="AF449">
        <v>0</v>
      </c>
    </row>
    <row r="450" spans="1:32">
      <c r="A450" t="str">
        <f t="shared" si="38"/>
        <v>MEDICO PSIQUIATRA</v>
      </c>
      <c r="B450" t="s">
        <v>564</v>
      </c>
      <c r="C450">
        <v>0</v>
      </c>
      <c r="D450">
        <v>0</v>
      </c>
      <c r="E450">
        <v>0</v>
      </c>
      <c r="F450">
        <v>0</v>
      </c>
      <c r="G450">
        <v>0</v>
      </c>
      <c r="J450" t="str">
        <f t="shared" si="39"/>
        <v>MEDICO PSIQUIATRA</v>
      </c>
      <c r="K450" t="s">
        <v>564</v>
      </c>
      <c r="L450">
        <v>0</v>
      </c>
      <c r="N450" t="str">
        <f t="shared" si="40"/>
        <v>MEDICO PSIQUIATRA</v>
      </c>
      <c r="O450" t="s">
        <v>564</v>
      </c>
      <c r="P450">
        <v>0</v>
      </c>
      <c r="R450" t="str">
        <f t="shared" si="43"/>
        <v>FABRICACAO DE APARELHOS DE AR-CONDICIONADO</v>
      </c>
      <c r="S450" t="s">
        <v>4054</v>
      </c>
      <c r="V450">
        <v>0</v>
      </c>
      <c r="W450">
        <v>0</v>
      </c>
      <c r="X450">
        <v>0</v>
      </c>
      <c r="Z450" t="str">
        <f t="shared" si="41"/>
        <v>FABRICACAO DE APARELHOS DE AR-CONDICIONADO</v>
      </c>
      <c r="AA450" t="s">
        <v>4054</v>
      </c>
      <c r="AB450">
        <v>0</v>
      </c>
      <c r="AD450" t="str">
        <f t="shared" si="42"/>
        <v>FABRICACAO DE APARELHOS DE AR-CONDICIONADO</v>
      </c>
      <c r="AE450" t="s">
        <v>4054</v>
      </c>
      <c r="AF450">
        <v>0</v>
      </c>
    </row>
    <row r="451" spans="1:32">
      <c r="A451" t="str">
        <f t="shared" si="38"/>
        <v>MEDICO RADIOTERAPEUTA</v>
      </c>
      <c r="B451" t="s">
        <v>565</v>
      </c>
      <c r="C451">
        <v>0</v>
      </c>
      <c r="D451">
        <v>0</v>
      </c>
      <c r="E451">
        <v>0</v>
      </c>
      <c r="F451">
        <v>0</v>
      </c>
      <c r="G451">
        <v>0</v>
      </c>
      <c r="J451" t="str">
        <f t="shared" si="39"/>
        <v>MEDICO RADIOTERAPEUTA</v>
      </c>
      <c r="K451" t="s">
        <v>565</v>
      </c>
      <c r="L451">
        <v>0</v>
      </c>
      <c r="N451" t="str">
        <f t="shared" si="40"/>
        <v>MEDICO RADIOTERAPEUTA</v>
      </c>
      <c r="O451" t="s">
        <v>565</v>
      </c>
      <c r="P451">
        <v>0</v>
      </c>
      <c r="R451" t="str">
        <f t="shared" si="43"/>
        <v>FABRICACAO DE OUTRAS MAQUINAS E EQUIPAMENTOS DE USO GERAL</v>
      </c>
      <c r="S451" t="s">
        <v>4055</v>
      </c>
      <c r="V451">
        <v>0</v>
      </c>
      <c r="W451">
        <v>0</v>
      </c>
      <c r="X451">
        <v>0</v>
      </c>
      <c r="Z451" t="str">
        <f t="shared" si="41"/>
        <v>FABRICACAO DE OUTRAS MAQUINAS E EQUIPAMENTOS DE USO GERAL</v>
      </c>
      <c r="AA451" t="s">
        <v>4055</v>
      </c>
      <c r="AB451">
        <v>0</v>
      </c>
      <c r="AD451" t="str">
        <f t="shared" si="42"/>
        <v>FABRICACAO DE OUTRAS MAQUINAS E EQUIPAMENTOS DE USO GERAL</v>
      </c>
      <c r="AE451" t="s">
        <v>4055</v>
      </c>
      <c r="AF451">
        <v>0</v>
      </c>
    </row>
    <row r="452" spans="1:32">
      <c r="A452" t="str">
        <f t="shared" si="38"/>
        <v>MEDICO REUMATOLOGISTA</v>
      </c>
      <c r="B452" t="s">
        <v>566</v>
      </c>
      <c r="C452">
        <v>0</v>
      </c>
      <c r="D452">
        <v>0</v>
      </c>
      <c r="E452">
        <v>0</v>
      </c>
      <c r="F452">
        <v>0</v>
      </c>
      <c r="G452">
        <v>0</v>
      </c>
      <c r="J452" t="str">
        <f t="shared" si="39"/>
        <v>MEDICO REUMATOLOGISTA</v>
      </c>
      <c r="K452" t="s">
        <v>566</v>
      </c>
      <c r="L452">
        <v>0</v>
      </c>
      <c r="N452" t="str">
        <f t="shared" si="40"/>
        <v>MEDICO REUMATOLOGISTA</v>
      </c>
      <c r="O452" t="s">
        <v>566</v>
      </c>
      <c r="P452">
        <v>0</v>
      </c>
      <c r="R452" t="str">
        <f t="shared" si="43"/>
        <v>FABRICACAO DE CABINES, CARROCERIAS E REBOQUES PARA VEICULOS AUTOMOTORES</v>
      </c>
      <c r="S452" t="s">
        <v>4056</v>
      </c>
      <c r="V452">
        <v>0</v>
      </c>
      <c r="W452">
        <v>0</v>
      </c>
      <c r="X452">
        <v>0</v>
      </c>
      <c r="Z452" t="str">
        <f t="shared" si="41"/>
        <v>FABRICACAO DE CABINES, CARROCERIAS E REBOQUES PARA VEICULOS AUTOMOTORES</v>
      </c>
      <c r="AA452" t="s">
        <v>4056</v>
      </c>
      <c r="AB452">
        <v>0</v>
      </c>
      <c r="AD452" t="str">
        <f t="shared" si="42"/>
        <v>FABRICACAO DE CABINES, CARROCERIAS E REBOQUES PARA VEICULOS AUTOMOTORES</v>
      </c>
      <c r="AE452" t="s">
        <v>4056</v>
      </c>
      <c r="AF452">
        <v>0</v>
      </c>
    </row>
    <row r="453" spans="1:32">
      <c r="A453" t="str">
        <f t="shared" si="38"/>
        <v>MEDICO SANITARISTA</v>
      </c>
      <c r="B453" t="s">
        <v>567</v>
      </c>
      <c r="C453">
        <v>0</v>
      </c>
      <c r="D453">
        <v>0</v>
      </c>
      <c r="E453">
        <v>0</v>
      </c>
      <c r="F453">
        <v>1</v>
      </c>
      <c r="G453">
        <v>1</v>
      </c>
      <c r="J453" t="str">
        <f t="shared" si="39"/>
        <v>MEDICO SANITARISTA</v>
      </c>
      <c r="K453" t="s">
        <v>567</v>
      </c>
      <c r="L453">
        <v>0</v>
      </c>
      <c r="N453" t="str">
        <f t="shared" si="40"/>
        <v>MEDICO SANITARISTA</v>
      </c>
      <c r="O453" t="s">
        <v>567</v>
      </c>
      <c r="P453">
        <v>1</v>
      </c>
      <c r="R453" t="str">
        <f t="shared" si="43"/>
        <v>FABRICACAO DE MAQUINAS E EQUIPAMENTOS PARA AGRICULTURA, AVICULTURA E OBTENCAO DE PRODUTOS ANIMAIS</v>
      </c>
      <c r="S453" t="s">
        <v>4057</v>
      </c>
      <c r="V453">
        <v>0</v>
      </c>
      <c r="W453">
        <v>0</v>
      </c>
      <c r="X453">
        <v>0</v>
      </c>
      <c r="Z453" t="str">
        <f t="shared" si="41"/>
        <v>FABRICACAO DE MAQUINAS E EQUIPAMENTOS PARA AGRICULTURA, AVICULTURA E OBTENCAO DE PRODUTOS ANIMAIS</v>
      </c>
      <c r="AA453" t="s">
        <v>4057</v>
      </c>
      <c r="AB453">
        <v>0</v>
      </c>
      <c r="AD453" t="str">
        <f t="shared" si="42"/>
        <v>FABRICACAO DE MAQUINAS E EQUIPAMENTOS PARA AGRICULTURA, AVICULTURA E OBTENCAO DE PRODUTOS ANIMAIS</v>
      </c>
      <c r="AE453" t="s">
        <v>4057</v>
      </c>
      <c r="AF453">
        <v>0</v>
      </c>
    </row>
    <row r="454" spans="1:32">
      <c r="A454" t="str">
        <f t="shared" si="38"/>
        <v>MEDICO UROLOGISTA</v>
      </c>
      <c r="B454" t="s">
        <v>568</v>
      </c>
      <c r="C454">
        <v>0</v>
      </c>
      <c r="D454">
        <v>0</v>
      </c>
      <c r="E454">
        <v>0</v>
      </c>
      <c r="F454">
        <v>0</v>
      </c>
      <c r="G454">
        <v>0</v>
      </c>
      <c r="J454" t="str">
        <f t="shared" si="39"/>
        <v>MEDICO UROLOGISTA</v>
      </c>
      <c r="K454" t="s">
        <v>568</v>
      </c>
      <c r="L454">
        <v>0</v>
      </c>
      <c r="N454" t="str">
        <f t="shared" si="40"/>
        <v>MEDICO UROLOGISTA</v>
      </c>
      <c r="O454" t="s">
        <v>568</v>
      </c>
      <c r="P454">
        <v>0</v>
      </c>
      <c r="R454" t="str">
        <f t="shared" si="43"/>
        <v>FABRICACAO DE TRATORES AGRICOLAS</v>
      </c>
      <c r="S454" t="s">
        <v>4058</v>
      </c>
      <c r="V454">
        <v>0</v>
      </c>
      <c r="W454">
        <v>0</v>
      </c>
      <c r="X454">
        <v>0</v>
      </c>
      <c r="Z454" t="str">
        <f t="shared" si="41"/>
        <v>FABRICACAO DE TRATORES AGRICOLAS</v>
      </c>
      <c r="AA454" t="s">
        <v>4058</v>
      </c>
      <c r="AB454">
        <v>0</v>
      </c>
      <c r="AD454" t="str">
        <f t="shared" si="42"/>
        <v>FABRICACAO DE TRATORES AGRICOLAS</v>
      </c>
      <c r="AE454" t="s">
        <v>4058</v>
      </c>
      <c r="AF454">
        <v>0</v>
      </c>
    </row>
    <row r="455" spans="1:32">
      <c r="A455" t="str">
        <f t="shared" si="38"/>
        <v>MEDICO BRONCOESOFALOGISTA</v>
      </c>
      <c r="B455" t="s">
        <v>569</v>
      </c>
      <c r="C455">
        <v>0</v>
      </c>
      <c r="D455">
        <v>0</v>
      </c>
      <c r="E455">
        <v>0</v>
      </c>
      <c r="F455">
        <v>0</v>
      </c>
      <c r="G455">
        <v>0</v>
      </c>
      <c r="J455" t="str">
        <f t="shared" si="39"/>
        <v>MEDICO BRONCOESOFALOGISTA</v>
      </c>
      <c r="K455" t="s">
        <v>569</v>
      </c>
      <c r="L455">
        <v>0</v>
      </c>
      <c r="N455" t="str">
        <f t="shared" si="40"/>
        <v>MEDICO BRONCOESOFALOGISTA</v>
      </c>
      <c r="O455" t="s">
        <v>569</v>
      </c>
      <c r="P455">
        <v>0</v>
      </c>
      <c r="R455" t="str">
        <f t="shared" si="43"/>
        <v>FABRICACAO DE MAQUINAS-FERRAMENTA</v>
      </c>
      <c r="S455" t="s">
        <v>4059</v>
      </c>
      <c r="V455">
        <v>0</v>
      </c>
      <c r="W455">
        <v>0</v>
      </c>
      <c r="X455">
        <v>0</v>
      </c>
      <c r="Z455" t="str">
        <f t="shared" si="41"/>
        <v>FABRICACAO DE MAQUINAS-FERRAMENTA</v>
      </c>
      <c r="AA455" t="s">
        <v>4059</v>
      </c>
      <c r="AB455">
        <v>0</v>
      </c>
      <c r="AD455" t="str">
        <f t="shared" si="42"/>
        <v>FABRICACAO DE MAQUINAS-FERRAMENTA</v>
      </c>
      <c r="AE455" t="s">
        <v>4059</v>
      </c>
      <c r="AF455">
        <v>0</v>
      </c>
    </row>
    <row r="456" spans="1:32">
      <c r="A456" t="str">
        <f t="shared" si="38"/>
        <v>MEDICO HANSENOLOGISTA</v>
      </c>
      <c r="B456" t="s">
        <v>570</v>
      </c>
      <c r="C456">
        <v>0</v>
      </c>
      <c r="D456">
        <v>0</v>
      </c>
      <c r="E456">
        <v>0</v>
      </c>
      <c r="F456">
        <v>0</v>
      </c>
      <c r="G456">
        <v>0</v>
      </c>
      <c r="J456" t="str">
        <f t="shared" si="39"/>
        <v>MEDICO HANSENOLOGISTA</v>
      </c>
      <c r="K456" t="s">
        <v>570</v>
      </c>
      <c r="L456">
        <v>0</v>
      </c>
      <c r="N456" t="str">
        <f t="shared" si="40"/>
        <v>MEDICO HANSENOLOGISTA</v>
      </c>
      <c r="O456" t="s">
        <v>570</v>
      </c>
      <c r="P456">
        <v>0</v>
      </c>
      <c r="R456" t="str">
        <f t="shared" si="43"/>
        <v>FABRICACAO DE PECAS E ACESSORIOS PARA O SISTEMA MOTOR DE VEICULOS AUTOMOTORES</v>
      </c>
      <c r="S456" t="s">
        <v>4060</v>
      </c>
      <c r="V456">
        <v>0</v>
      </c>
      <c r="W456">
        <v>0</v>
      </c>
      <c r="X456">
        <v>0</v>
      </c>
      <c r="Z456" t="str">
        <f t="shared" si="41"/>
        <v>FABRICACAO DE PECAS E ACESSORIOS PARA O SISTEMA MOTOR DE VEICULOS AUTOMOTORES</v>
      </c>
      <c r="AA456" t="s">
        <v>4060</v>
      </c>
      <c r="AB456">
        <v>0</v>
      </c>
      <c r="AD456" t="str">
        <f t="shared" si="42"/>
        <v>FABRICACAO DE PECAS E ACESSORIOS PARA O SISTEMA MOTOR DE VEICULOS AUTOMOTORES</v>
      </c>
      <c r="AE456" t="s">
        <v>4060</v>
      </c>
      <c r="AF456">
        <v>0</v>
      </c>
    </row>
    <row r="457" spans="1:32">
      <c r="A457" t="str">
        <f t="shared" si="38"/>
        <v>MEDICO CIRURGIAO VASCULAR</v>
      </c>
      <c r="B457" t="s">
        <v>571</v>
      </c>
      <c r="C457">
        <v>0</v>
      </c>
      <c r="D457">
        <v>0</v>
      </c>
      <c r="E457">
        <v>0</v>
      </c>
      <c r="F457">
        <v>0</v>
      </c>
      <c r="G457">
        <v>0</v>
      </c>
      <c r="J457" t="str">
        <f t="shared" si="39"/>
        <v>MEDICO CIRURGIAO VASCULAR</v>
      </c>
      <c r="K457" t="s">
        <v>571</v>
      </c>
      <c r="L457">
        <v>0</v>
      </c>
      <c r="N457" t="str">
        <f t="shared" si="40"/>
        <v>MEDICO CIRURGIAO VASCULAR</v>
      </c>
      <c r="O457" t="s">
        <v>571</v>
      </c>
      <c r="P457">
        <v>0</v>
      </c>
      <c r="R457" t="str">
        <f t="shared" si="43"/>
        <v>FABRICACAO DE PECAS E ACESSORIOS PARA OS SISTEMAS DE MARCHA E TRANSMISSAO DE VEICULOS AUTOMOTORES</v>
      </c>
      <c r="S457" t="s">
        <v>4061</v>
      </c>
      <c r="V457">
        <v>0</v>
      </c>
      <c r="W457">
        <v>0</v>
      </c>
      <c r="X457">
        <v>0</v>
      </c>
      <c r="Z457" t="str">
        <f t="shared" si="41"/>
        <v>FABRICACAO DE PECAS E ACESSORIOS PARA OS SISTEMAS DE MARCHA E TRANSMISSAO DE VEICULOS AUTOMOTORES</v>
      </c>
      <c r="AA457" t="s">
        <v>4061</v>
      </c>
      <c r="AB457">
        <v>0</v>
      </c>
      <c r="AD457" t="str">
        <f t="shared" si="42"/>
        <v>FABRICACAO DE PECAS E ACESSORIOS PARA OS SISTEMAS DE MARCHA E TRANSMISSAO DE VEICULOS AUTOMOTORES</v>
      </c>
      <c r="AE457" t="s">
        <v>4061</v>
      </c>
      <c r="AF457">
        <v>0</v>
      </c>
    </row>
    <row r="458" spans="1:32">
      <c r="A458" t="str">
        <f t="shared" si="38"/>
        <v>MEDICO CANCEROLOGISTA CLINICO</v>
      </c>
      <c r="B458" t="s">
        <v>572</v>
      </c>
      <c r="C458">
        <v>0</v>
      </c>
      <c r="D458">
        <v>0</v>
      </c>
      <c r="E458">
        <v>0</v>
      </c>
      <c r="F458">
        <v>0</v>
      </c>
      <c r="G458">
        <v>0</v>
      </c>
      <c r="J458" t="str">
        <f t="shared" si="39"/>
        <v>MEDICO CANCEROLOGISTA CLINICO</v>
      </c>
      <c r="K458" t="s">
        <v>572</v>
      </c>
      <c r="L458">
        <v>0</v>
      </c>
      <c r="N458" t="str">
        <f t="shared" si="40"/>
        <v>MEDICO CANCEROLOGISTA CLINICO</v>
      </c>
      <c r="O458" t="s">
        <v>572</v>
      </c>
      <c r="P458">
        <v>0</v>
      </c>
      <c r="R458" t="str">
        <f t="shared" si="43"/>
        <v>FABRICACAO DE PECAS E ACESSORIOS PARA O SISTEMA DE FREIOS DE VEICULOS AUTOMOTORES</v>
      </c>
      <c r="S458" t="s">
        <v>4062</v>
      </c>
      <c r="V458">
        <v>0</v>
      </c>
      <c r="W458">
        <v>0</v>
      </c>
      <c r="X458">
        <v>0</v>
      </c>
      <c r="Z458" t="str">
        <f t="shared" si="41"/>
        <v>FABRICACAO DE PECAS E ACESSORIOS PARA O SISTEMA DE FREIOS DE VEICULOS AUTOMOTORES</v>
      </c>
      <c r="AA458" t="s">
        <v>4062</v>
      </c>
      <c r="AB458">
        <v>0</v>
      </c>
      <c r="AD458" t="str">
        <f t="shared" si="42"/>
        <v>FABRICACAO DE PECAS E ACESSORIOS PARA O SISTEMA DE FREIOS DE VEICULOS AUTOMOTORES</v>
      </c>
      <c r="AE458" t="s">
        <v>4062</v>
      </c>
      <c r="AF458">
        <v>0</v>
      </c>
    </row>
    <row r="459" spans="1:32">
      <c r="A459" t="str">
        <f t="shared" si="38"/>
        <v>MEDICO EM MEDICINA DE FAMILIA E COMUNIDADE</v>
      </c>
      <c r="B459" t="s">
        <v>573</v>
      </c>
      <c r="C459">
        <v>0</v>
      </c>
      <c r="D459">
        <v>0</v>
      </c>
      <c r="E459">
        <v>1</v>
      </c>
      <c r="F459">
        <v>0</v>
      </c>
      <c r="G459">
        <v>1</v>
      </c>
      <c r="J459" t="str">
        <f t="shared" si="39"/>
        <v>MEDICO EM MEDICINA DE FAMILIA E COMUNIDADE</v>
      </c>
      <c r="K459" t="s">
        <v>573</v>
      </c>
      <c r="L459">
        <v>1</v>
      </c>
      <c r="N459" t="str">
        <f t="shared" si="40"/>
        <v>MEDICO EM MEDICINA DE FAMILIA E COMUNIDADE</v>
      </c>
      <c r="O459" t="s">
        <v>573</v>
      </c>
      <c r="P459">
        <v>0</v>
      </c>
      <c r="R459" t="str">
        <f t="shared" si="43"/>
        <v>FABRICACAO DE PECAS E ACESSORIOS PARA O SISTEMA DE DIRECAO E SUSPENSAO DE VEICULOS AUTOMOTORES</v>
      </c>
      <c r="S459" t="s">
        <v>4063</v>
      </c>
      <c r="V459">
        <v>0</v>
      </c>
      <c r="W459">
        <v>0</v>
      </c>
      <c r="X459">
        <v>0</v>
      </c>
      <c r="Z459" t="str">
        <f t="shared" si="41"/>
        <v>FABRICACAO DE PECAS E ACESSORIOS PARA O SISTEMA DE DIRECAO E SUSPENSAO DE VEICULOS AUTOMOTORES</v>
      </c>
      <c r="AA459" t="s">
        <v>4063</v>
      </c>
      <c r="AB459">
        <v>0</v>
      </c>
      <c r="AD459" t="str">
        <f t="shared" si="42"/>
        <v>FABRICACAO DE PECAS E ACESSORIOS PARA O SISTEMA DE DIRECAO E SUSPENSAO DE VEICULOS AUTOMOTORES</v>
      </c>
      <c r="AE459" t="s">
        <v>4063</v>
      </c>
      <c r="AF459">
        <v>0</v>
      </c>
    </row>
    <row r="460" spans="1:32">
      <c r="A460" t="str">
        <f t="shared" si="38"/>
        <v>MEDICO EM MEDICINA PREVENTIVA E SOCIAL</v>
      </c>
      <c r="B460" t="s">
        <v>574</v>
      </c>
      <c r="C460">
        <v>0</v>
      </c>
      <c r="D460">
        <v>0</v>
      </c>
      <c r="E460">
        <v>0</v>
      </c>
      <c r="F460">
        <v>0</v>
      </c>
      <c r="G460">
        <v>0</v>
      </c>
      <c r="J460" t="str">
        <f t="shared" si="39"/>
        <v>MEDICO EM MEDICINA PREVENTIVA E SOCIAL</v>
      </c>
      <c r="K460" t="s">
        <v>574</v>
      </c>
      <c r="L460">
        <v>0</v>
      </c>
      <c r="N460" t="str">
        <f t="shared" si="40"/>
        <v>MEDICO EM MEDICINA PREVENTIVA E SOCIAL</v>
      </c>
      <c r="O460" t="s">
        <v>574</v>
      </c>
      <c r="P460">
        <v>0</v>
      </c>
      <c r="R460" t="str">
        <f t="shared" si="43"/>
        <v>FABRICACAO DE MATERIAL ELETRICO E ELETRONICO PARA VEICULOS AUTOMOTORES, EXCETO BATERIAS</v>
      </c>
      <c r="S460" t="s">
        <v>4064</v>
      </c>
      <c r="V460">
        <v>0</v>
      </c>
      <c r="W460">
        <v>0</v>
      </c>
      <c r="X460">
        <v>0</v>
      </c>
      <c r="Z460" t="str">
        <f t="shared" si="41"/>
        <v>FABRICACAO DE MATERIAL ELETRICO E ELETRONICO PARA VEICULOS AUTOMOTORES, EXCETO BATERIAS</v>
      </c>
      <c r="AA460" t="s">
        <v>4064</v>
      </c>
      <c r="AB460">
        <v>0</v>
      </c>
      <c r="AD460" t="str">
        <f t="shared" si="42"/>
        <v>FABRICACAO DE MATERIAL ELETRICO E ELETRONICO PARA VEICULOS AUTOMOTORES, EXCETO BATERIAS</v>
      </c>
      <c r="AE460" t="s">
        <v>4064</v>
      </c>
      <c r="AF460">
        <v>0</v>
      </c>
    </row>
    <row r="461" spans="1:32">
      <c r="A461" t="str">
        <f t="shared" si="38"/>
        <v>MEDICO RESIDENTE</v>
      </c>
      <c r="B461" t="s">
        <v>95</v>
      </c>
      <c r="C461">
        <v>0</v>
      </c>
      <c r="D461">
        <v>0</v>
      </c>
      <c r="E461">
        <v>3</v>
      </c>
      <c r="F461">
        <v>4</v>
      </c>
      <c r="G461">
        <v>7</v>
      </c>
      <c r="J461" t="str">
        <f t="shared" si="39"/>
        <v>MEDICO RESIDENTE</v>
      </c>
      <c r="K461" t="s">
        <v>95</v>
      </c>
      <c r="L461">
        <v>3</v>
      </c>
      <c r="N461" t="str">
        <f t="shared" si="40"/>
        <v>MEDICO RESIDENTE</v>
      </c>
      <c r="O461" t="s">
        <v>95</v>
      </c>
      <c r="P461">
        <v>4</v>
      </c>
      <c r="R461" t="str">
        <f t="shared" si="43"/>
        <v>FABRICACAO DE PECAS E ACESSORIOS PARA VEICULOS AUTOMOTORES NAO ESPECIFICADOS ANTERIORMENTE</v>
      </c>
      <c r="S461" t="s">
        <v>4065</v>
      </c>
      <c r="V461">
        <v>0</v>
      </c>
      <c r="W461">
        <v>0</v>
      </c>
      <c r="X461">
        <v>0</v>
      </c>
      <c r="Z461" t="str">
        <f t="shared" si="41"/>
        <v>FABRICACAO DE PECAS E ACESSORIOS PARA VEICULOS AUTOMOTORES NAO ESPECIFICADOS ANTERIORMENTE</v>
      </c>
      <c r="AA461" t="s">
        <v>4065</v>
      </c>
      <c r="AB461">
        <v>0</v>
      </c>
      <c r="AD461" t="str">
        <f t="shared" si="42"/>
        <v>FABRICACAO DE PECAS E ACESSORIOS PARA VEICULOS AUTOMOTORES NAO ESPECIFICADOS ANTERIORMENTE</v>
      </c>
      <c r="AE461" t="s">
        <v>4065</v>
      </c>
      <c r="AF461">
        <v>0</v>
      </c>
    </row>
    <row r="462" spans="1:32">
      <c r="A462" t="str">
        <f t="shared" si="38"/>
        <v>MEDICO CARDIOLOGISTA INTERVENCIONISTA</v>
      </c>
      <c r="B462" t="s">
        <v>575</v>
      </c>
      <c r="C462">
        <v>0</v>
      </c>
      <c r="D462">
        <v>0</v>
      </c>
      <c r="E462">
        <v>0</v>
      </c>
      <c r="F462">
        <v>0</v>
      </c>
      <c r="G462">
        <v>0</v>
      </c>
      <c r="J462" t="str">
        <f t="shared" si="39"/>
        <v>MEDICO CARDIOLOGISTA INTERVENCIONISTA</v>
      </c>
      <c r="K462" t="s">
        <v>575</v>
      </c>
      <c r="L462">
        <v>0</v>
      </c>
      <c r="N462" t="str">
        <f t="shared" si="40"/>
        <v>MEDICO CARDIOLOGISTA INTERVENCIONISTA</v>
      </c>
      <c r="O462" t="s">
        <v>575</v>
      </c>
      <c r="P462">
        <v>0</v>
      </c>
      <c r="R462" t="str">
        <f t="shared" si="43"/>
        <v>RECONDICIONAMENTO E RECUPERACAO DE MOTORES PARA VEICULOS AUTOMOTORES</v>
      </c>
      <c r="S462" t="s">
        <v>4066</v>
      </c>
      <c r="V462">
        <v>0</v>
      </c>
      <c r="W462">
        <v>0</v>
      </c>
      <c r="X462">
        <v>0</v>
      </c>
      <c r="Z462" t="str">
        <f t="shared" si="41"/>
        <v>RECONDICIONAMENTO E RECUPERACAO DE MOTORES PARA VEICULOS AUTOMOTORES</v>
      </c>
      <c r="AA462" t="s">
        <v>4066</v>
      </c>
      <c r="AB462">
        <v>0</v>
      </c>
      <c r="AD462" t="str">
        <f t="shared" si="42"/>
        <v>RECONDICIONAMENTO E RECUPERACAO DE MOTORES PARA VEICULOS AUTOMOTORES</v>
      </c>
      <c r="AE462" t="s">
        <v>4066</v>
      </c>
      <c r="AF462">
        <v>0</v>
      </c>
    </row>
    <row r="463" spans="1:32">
      <c r="A463" t="str">
        <f t="shared" si="38"/>
        <v>CIRURGIAO DENTISTA - AUDITOR</v>
      </c>
      <c r="B463" t="s">
        <v>576</v>
      </c>
      <c r="C463">
        <v>0</v>
      </c>
      <c r="D463">
        <v>0</v>
      </c>
      <c r="E463">
        <v>0</v>
      </c>
      <c r="F463">
        <v>0</v>
      </c>
      <c r="G463">
        <v>0</v>
      </c>
      <c r="J463" t="str">
        <f t="shared" si="39"/>
        <v>CIRURGIAO DENTISTA - AUDITOR</v>
      </c>
      <c r="K463" t="s">
        <v>576</v>
      </c>
      <c r="L463">
        <v>0</v>
      </c>
      <c r="N463" t="str">
        <f t="shared" si="40"/>
        <v>CIRURGIAO DENTISTA - AUDITOR</v>
      </c>
      <c r="O463" t="s">
        <v>576</v>
      </c>
      <c r="P463">
        <v>0</v>
      </c>
      <c r="R463" t="str">
        <f t="shared" si="43"/>
        <v>FABRICACAO DE MAQUINAS E EQUIPAMENTOS PARA A PROSPECCAO E EXTRACAO DE PETROLEO</v>
      </c>
      <c r="S463" t="s">
        <v>4067</v>
      </c>
      <c r="V463">
        <v>0</v>
      </c>
      <c r="W463">
        <v>0</v>
      </c>
      <c r="X463">
        <v>0</v>
      </c>
      <c r="Z463" t="str">
        <f t="shared" si="41"/>
        <v>FABRICACAO DE MAQUINAS E EQUIPAMENTOS PARA A PROSPECCAO E EXTRACAO DE PETROLEO</v>
      </c>
      <c r="AA463" t="s">
        <v>4067</v>
      </c>
      <c r="AB463">
        <v>0</v>
      </c>
      <c r="AD463" t="str">
        <f t="shared" si="42"/>
        <v>FABRICACAO DE MAQUINAS E EQUIPAMENTOS PARA A PROSPECCAO E EXTRACAO DE PETROLEO</v>
      </c>
      <c r="AE463" t="s">
        <v>4067</v>
      </c>
      <c r="AF463">
        <v>0</v>
      </c>
    </row>
    <row r="464" spans="1:32">
      <c r="A464" t="str">
        <f t="shared" si="38"/>
        <v>CIRURGIAO DENTISTA - CLINICO GERAL</v>
      </c>
      <c r="B464" t="s">
        <v>577</v>
      </c>
      <c r="C464">
        <v>0</v>
      </c>
      <c r="D464">
        <v>0</v>
      </c>
      <c r="E464">
        <v>2</v>
      </c>
      <c r="F464">
        <v>0</v>
      </c>
      <c r="G464">
        <v>2</v>
      </c>
      <c r="J464" t="str">
        <f t="shared" si="39"/>
        <v>CIRURGIAO DENTISTA - CLINICO GERAL</v>
      </c>
      <c r="K464" t="s">
        <v>577</v>
      </c>
      <c r="L464">
        <v>2</v>
      </c>
      <c r="N464" t="str">
        <f t="shared" si="40"/>
        <v>CIRURGIAO DENTISTA - CLINICO GERAL</v>
      </c>
      <c r="O464" t="s">
        <v>577</v>
      </c>
      <c r="P464">
        <v>0</v>
      </c>
      <c r="R464" t="str">
        <f t="shared" si="43"/>
        <v>FABRICACAO DE OUTRAS MAQUINAS E EQUIPAMENTOS DE USO NA EXTRACAO MINERAL E CONSTRUCAO</v>
      </c>
      <c r="S464" t="s">
        <v>4068</v>
      </c>
      <c r="V464">
        <v>0</v>
      </c>
      <c r="W464">
        <v>0</v>
      </c>
      <c r="X464">
        <v>0</v>
      </c>
      <c r="Z464" t="str">
        <f t="shared" si="41"/>
        <v>FABRICACAO DE OUTRAS MAQUINAS E EQUIPAMENTOS DE USO NA EXTRACAO MINERAL E CONSTRUCAO</v>
      </c>
      <c r="AA464" t="s">
        <v>4068</v>
      </c>
      <c r="AB464">
        <v>0</v>
      </c>
      <c r="AD464" t="str">
        <f t="shared" si="42"/>
        <v>FABRICACAO DE OUTRAS MAQUINAS E EQUIPAMENTOS DE USO NA EXTRACAO MINERAL E CONSTRUCAO</v>
      </c>
      <c r="AE464" t="s">
        <v>4068</v>
      </c>
      <c r="AF464">
        <v>0</v>
      </c>
    </row>
    <row r="465" spans="1:32">
      <c r="A465" t="str">
        <f t="shared" si="38"/>
        <v>CIRURGIAO DENTISTA - ENDODONTISTA</v>
      </c>
      <c r="B465" t="s">
        <v>578</v>
      </c>
      <c r="C465">
        <v>0</v>
      </c>
      <c r="D465">
        <v>0</v>
      </c>
      <c r="E465">
        <v>0</v>
      </c>
      <c r="F465">
        <v>1</v>
      </c>
      <c r="G465">
        <v>1</v>
      </c>
      <c r="J465" t="str">
        <f t="shared" si="39"/>
        <v>CIRURGIAO DENTISTA - ENDODONTISTA</v>
      </c>
      <c r="K465" t="s">
        <v>578</v>
      </c>
      <c r="L465">
        <v>0</v>
      </c>
      <c r="N465" t="str">
        <f t="shared" si="40"/>
        <v>CIRURGIAO DENTISTA - ENDODONTISTA</v>
      </c>
      <c r="O465" t="s">
        <v>578</v>
      </c>
      <c r="P465">
        <v>1</v>
      </c>
      <c r="R465" t="str">
        <f t="shared" si="43"/>
        <v>FABRICACAO DE TRATORES DE ESTEIRA E TRATORES DE USO NA EXTRACAO MINERAL E CONSTRUCAO</v>
      </c>
      <c r="S465" t="s">
        <v>4069</v>
      </c>
      <c r="V465">
        <v>0</v>
      </c>
      <c r="W465">
        <v>0</v>
      </c>
      <c r="X465">
        <v>0</v>
      </c>
      <c r="Z465" t="str">
        <f t="shared" si="41"/>
        <v>FABRICACAO DE TRATORES DE ESTEIRA E TRATORES DE USO NA EXTRACAO MINERAL E CONSTRUCAO</v>
      </c>
      <c r="AA465" t="s">
        <v>4069</v>
      </c>
      <c r="AB465">
        <v>0</v>
      </c>
      <c r="AD465" t="str">
        <f t="shared" si="42"/>
        <v>FABRICACAO DE TRATORES DE ESTEIRA E TRATORES DE USO NA EXTRACAO MINERAL E CONSTRUCAO</v>
      </c>
      <c r="AE465" t="s">
        <v>4069</v>
      </c>
      <c r="AF465">
        <v>0</v>
      </c>
    </row>
    <row r="466" spans="1:32">
      <c r="A466" t="str">
        <f t="shared" si="38"/>
        <v>CIRURGIAO DENTISTA - EPIDEMIOLOGISTA</v>
      </c>
      <c r="B466" t="s">
        <v>579</v>
      </c>
      <c r="C466">
        <v>0</v>
      </c>
      <c r="D466">
        <v>0</v>
      </c>
      <c r="E466">
        <v>0</v>
      </c>
      <c r="F466">
        <v>0</v>
      </c>
      <c r="G466">
        <v>0</v>
      </c>
      <c r="J466" t="str">
        <f t="shared" si="39"/>
        <v>CIRURGIAO DENTISTA - EPIDEMIOLOGISTA</v>
      </c>
      <c r="K466" t="s">
        <v>579</v>
      </c>
      <c r="L466">
        <v>0</v>
      </c>
      <c r="N466" t="str">
        <f t="shared" si="40"/>
        <v>CIRURGIAO DENTISTA - EPIDEMIOLOGISTA</v>
      </c>
      <c r="O466" t="s">
        <v>579</v>
      </c>
      <c r="P466">
        <v>0</v>
      </c>
      <c r="R466" t="str">
        <f t="shared" si="43"/>
        <v>FABRICACAO DE MAQUINAS E EQUIPAMENTOS DE TERRAPLENAGEM E PAVIMENTACAO</v>
      </c>
      <c r="S466" t="s">
        <v>4070</v>
      </c>
      <c r="V466">
        <v>0</v>
      </c>
      <c r="W466">
        <v>0</v>
      </c>
      <c r="X466">
        <v>0</v>
      </c>
      <c r="Z466" t="str">
        <f t="shared" si="41"/>
        <v>FABRICACAO DE MAQUINAS E EQUIPAMENTOS DE TERRAPLENAGEM E PAVIMENTACAO</v>
      </c>
      <c r="AA466" t="s">
        <v>4070</v>
      </c>
      <c r="AB466">
        <v>0</v>
      </c>
      <c r="AD466" t="str">
        <f t="shared" si="42"/>
        <v>FABRICACAO DE MAQUINAS E EQUIPAMENTOS DE TERRAPLENAGEM E PAVIMENTACAO</v>
      </c>
      <c r="AE466" t="s">
        <v>4070</v>
      </c>
      <c r="AF466">
        <v>0</v>
      </c>
    </row>
    <row r="467" spans="1:32">
      <c r="A467" t="str">
        <f t="shared" si="38"/>
        <v>CIRURGIAO DENTISTA - ESTOMATOLOGISTA</v>
      </c>
      <c r="B467" t="s">
        <v>580</v>
      </c>
      <c r="C467">
        <v>0</v>
      </c>
      <c r="D467">
        <v>0</v>
      </c>
      <c r="E467">
        <v>0</v>
      </c>
      <c r="F467">
        <v>0</v>
      </c>
      <c r="G467">
        <v>0</v>
      </c>
      <c r="J467" t="str">
        <f t="shared" si="39"/>
        <v>CIRURGIAO DENTISTA - ESTOMATOLOGISTA</v>
      </c>
      <c r="K467" t="s">
        <v>580</v>
      </c>
      <c r="L467">
        <v>0</v>
      </c>
      <c r="N467" t="str">
        <f t="shared" si="40"/>
        <v>CIRURGIAO DENTISTA - ESTOMATOLOGISTA</v>
      </c>
      <c r="O467" t="s">
        <v>580</v>
      </c>
      <c r="P467">
        <v>0</v>
      </c>
      <c r="R467" t="str">
        <f t="shared" si="43"/>
        <v>FABRICACAO DE MAQUINAS PARA A INDUSTRIA METALURGICA - EXCETO MAQUINAS-FERRAMENTA</v>
      </c>
      <c r="S467" t="s">
        <v>4071</v>
      </c>
      <c r="V467">
        <v>0</v>
      </c>
      <c r="W467">
        <v>0</v>
      </c>
      <c r="X467">
        <v>0</v>
      </c>
      <c r="Z467" t="str">
        <f t="shared" si="41"/>
        <v>FABRICACAO DE MAQUINAS PARA A INDUSTRIA METALURGICA - EXCETO MAQUINAS-FERRAMENTA</v>
      </c>
      <c r="AA467" t="s">
        <v>4071</v>
      </c>
      <c r="AB467">
        <v>0</v>
      </c>
      <c r="AD467" t="str">
        <f t="shared" si="42"/>
        <v>FABRICACAO DE MAQUINAS PARA A INDUSTRIA METALURGICA - EXCETO MAQUINAS-FERRAMENTA</v>
      </c>
      <c r="AE467" t="s">
        <v>4071</v>
      </c>
      <c r="AF467">
        <v>0</v>
      </c>
    </row>
    <row r="468" spans="1:32">
      <c r="A468" t="str">
        <f t="shared" si="38"/>
        <v>CIRURGIAO DENTISTA - IMPLANTODONTISTA</v>
      </c>
      <c r="B468" t="s">
        <v>581</v>
      </c>
      <c r="C468">
        <v>0</v>
      </c>
      <c r="D468">
        <v>0</v>
      </c>
      <c r="E468">
        <v>0</v>
      </c>
      <c r="F468">
        <v>0</v>
      </c>
      <c r="G468">
        <v>0</v>
      </c>
      <c r="J468" t="str">
        <f t="shared" si="39"/>
        <v>CIRURGIAO DENTISTA - IMPLANTODONTISTA</v>
      </c>
      <c r="K468" t="s">
        <v>581</v>
      </c>
      <c r="L468">
        <v>0</v>
      </c>
      <c r="N468" t="str">
        <f t="shared" si="40"/>
        <v>CIRURGIAO DENTISTA - IMPLANTODONTISTA</v>
      </c>
      <c r="O468" t="s">
        <v>581</v>
      </c>
      <c r="P468">
        <v>0</v>
      </c>
      <c r="R468" t="str">
        <f t="shared" si="43"/>
        <v>FABRICACAO DE MAQUINAS E EQUIPAMENTOS PARA AS INDUSTRIAS ALIMENTAR, DE BEBIDA E FUMO</v>
      </c>
      <c r="S468" t="s">
        <v>4072</v>
      </c>
      <c r="V468">
        <v>0</v>
      </c>
      <c r="W468">
        <v>0</v>
      </c>
      <c r="X468">
        <v>0</v>
      </c>
      <c r="Z468" t="str">
        <f t="shared" si="41"/>
        <v>FABRICACAO DE MAQUINAS E EQUIPAMENTOS PARA AS INDUSTRIAS ALIMENTAR, DE BEBIDA E FUMO</v>
      </c>
      <c r="AA468" t="s">
        <v>4072</v>
      </c>
      <c r="AB468">
        <v>0</v>
      </c>
      <c r="AD468" t="str">
        <f t="shared" si="42"/>
        <v>FABRICACAO DE MAQUINAS E EQUIPAMENTOS PARA AS INDUSTRIAS ALIMENTAR, DE BEBIDA E FUMO</v>
      </c>
      <c r="AE468" t="s">
        <v>4072</v>
      </c>
      <c r="AF468">
        <v>0</v>
      </c>
    </row>
    <row r="469" spans="1:32">
      <c r="A469" t="str">
        <f t="shared" si="38"/>
        <v>CIRURGIAO DENTISTA - ODONTOGERIATRA</v>
      </c>
      <c r="B469" t="s">
        <v>582</v>
      </c>
      <c r="C469">
        <v>0</v>
      </c>
      <c r="D469">
        <v>0</v>
      </c>
      <c r="E469">
        <v>0</v>
      </c>
      <c r="F469">
        <v>0</v>
      </c>
      <c r="G469">
        <v>0</v>
      </c>
      <c r="J469" t="str">
        <f t="shared" si="39"/>
        <v>CIRURGIAO DENTISTA - ODONTOGERIATRA</v>
      </c>
      <c r="K469" t="s">
        <v>582</v>
      </c>
      <c r="L469">
        <v>0</v>
      </c>
      <c r="N469" t="str">
        <f t="shared" si="40"/>
        <v>CIRURGIAO DENTISTA - ODONTOGERIATRA</v>
      </c>
      <c r="O469" t="s">
        <v>582</v>
      </c>
      <c r="P469">
        <v>0</v>
      </c>
      <c r="R469" t="str">
        <f t="shared" si="43"/>
        <v>FABRICACAO DE MAQUINAS E EQUIPAMENTOS PARA A INDUSTRIA TEXTIL</v>
      </c>
      <c r="S469" t="s">
        <v>4073</v>
      </c>
      <c r="V469">
        <v>0</v>
      </c>
      <c r="W469">
        <v>0</v>
      </c>
      <c r="X469">
        <v>0</v>
      </c>
      <c r="Z469" t="str">
        <f t="shared" si="41"/>
        <v>FABRICACAO DE MAQUINAS E EQUIPAMENTOS PARA A INDUSTRIA TEXTIL</v>
      </c>
      <c r="AA469" t="s">
        <v>4073</v>
      </c>
      <c r="AB469">
        <v>0</v>
      </c>
      <c r="AD469" t="str">
        <f t="shared" si="42"/>
        <v>FABRICACAO DE MAQUINAS E EQUIPAMENTOS PARA A INDUSTRIA TEXTIL</v>
      </c>
      <c r="AE469" t="s">
        <v>4073</v>
      </c>
      <c r="AF469">
        <v>0</v>
      </c>
    </row>
    <row r="470" spans="1:32">
      <c r="A470" t="str">
        <f t="shared" si="38"/>
        <v>CIRURGIAO DENTISTA - ODONTOLOGISTA LEGAL</v>
      </c>
      <c r="B470" t="s">
        <v>583</v>
      </c>
      <c r="C470">
        <v>0</v>
      </c>
      <c r="D470">
        <v>0</v>
      </c>
      <c r="E470">
        <v>0</v>
      </c>
      <c r="F470">
        <v>0</v>
      </c>
      <c r="G470">
        <v>0</v>
      </c>
      <c r="J470" t="str">
        <f t="shared" si="39"/>
        <v>CIRURGIAO DENTISTA - ODONTOLOGISTA LEGAL</v>
      </c>
      <c r="K470" t="s">
        <v>583</v>
      </c>
      <c r="L470">
        <v>0</v>
      </c>
      <c r="N470" t="str">
        <f t="shared" si="40"/>
        <v>CIRURGIAO DENTISTA - ODONTOLOGISTA LEGAL</v>
      </c>
      <c r="O470" t="s">
        <v>583</v>
      </c>
      <c r="P470">
        <v>0</v>
      </c>
      <c r="R470" t="str">
        <f t="shared" si="43"/>
        <v>FABRICACAO DE MAQUINAS E EQUIPAMENTOS PARA AS INDUSTRIAS DO  VESTUARIO E DE COURO E CALCADOS</v>
      </c>
      <c r="S470" t="s">
        <v>4074</v>
      </c>
      <c r="V470">
        <v>0</v>
      </c>
      <c r="W470">
        <v>0</v>
      </c>
      <c r="X470">
        <v>0</v>
      </c>
      <c r="Z470" t="str">
        <f t="shared" si="41"/>
        <v>FABRICACAO DE MAQUINAS E EQUIPAMENTOS PARA AS INDUSTRIAS DO  VESTUARIO E DE COURO E CALCADOS</v>
      </c>
      <c r="AA470" t="s">
        <v>4074</v>
      </c>
      <c r="AB470">
        <v>0</v>
      </c>
      <c r="AD470" t="str">
        <f t="shared" si="42"/>
        <v>FABRICACAO DE MAQUINAS E EQUIPAMENTOS PARA AS INDUSTRIAS DO  VESTUARIO E DE COURO E CALCADOS</v>
      </c>
      <c r="AE470" t="s">
        <v>4074</v>
      </c>
      <c r="AF470">
        <v>0</v>
      </c>
    </row>
    <row r="471" spans="1:32">
      <c r="A471" t="str">
        <f t="shared" si="38"/>
        <v>CIRURGIAO DENTISTA - ODONTOPEDIATRA</v>
      </c>
      <c r="B471" t="s">
        <v>584</v>
      </c>
      <c r="C471">
        <v>0</v>
      </c>
      <c r="D471">
        <v>0</v>
      </c>
      <c r="E471">
        <v>0</v>
      </c>
      <c r="F471">
        <v>0</v>
      </c>
      <c r="G471">
        <v>0</v>
      </c>
      <c r="J471" t="str">
        <f t="shared" si="39"/>
        <v>CIRURGIAO DENTISTA - ODONTOPEDIATRA</v>
      </c>
      <c r="K471" t="s">
        <v>584</v>
      </c>
      <c r="L471">
        <v>0</v>
      </c>
      <c r="N471" t="str">
        <f t="shared" si="40"/>
        <v>CIRURGIAO DENTISTA - ODONTOPEDIATRA</v>
      </c>
      <c r="O471" t="s">
        <v>584</v>
      </c>
      <c r="P471">
        <v>0</v>
      </c>
      <c r="R471" t="str">
        <f t="shared" si="43"/>
        <v>FABRICACAO DE MAQUINAS E EQUIPAMENTOS PARA AS INDUSTRIAS DE CELULOSE, PAPEL E PAPELAO E ARTEFATOS</v>
      </c>
      <c r="S471" t="s">
        <v>4075</v>
      </c>
      <c r="V471">
        <v>0</v>
      </c>
      <c r="W471">
        <v>0</v>
      </c>
      <c r="X471">
        <v>0</v>
      </c>
      <c r="Z471" t="str">
        <f t="shared" si="41"/>
        <v>FABRICACAO DE MAQUINAS E EQUIPAMENTOS PARA AS INDUSTRIAS DE CELULOSE, PAPEL E PAPELAO E ARTEFATOS</v>
      </c>
      <c r="AA471" t="s">
        <v>4075</v>
      </c>
      <c r="AB471">
        <v>0</v>
      </c>
      <c r="AD471" t="str">
        <f t="shared" si="42"/>
        <v>FABRICACAO DE MAQUINAS E EQUIPAMENTOS PARA AS INDUSTRIAS DE CELULOSE, PAPEL E PAPELAO E ARTEFATOS</v>
      </c>
      <c r="AE471" t="s">
        <v>4075</v>
      </c>
      <c r="AF471">
        <v>0</v>
      </c>
    </row>
    <row r="472" spans="1:32">
      <c r="A472" t="str">
        <f t="shared" si="38"/>
        <v>CIRURGIAO DENTISTA - ORTOPEDISTA E ORTODONTISTA</v>
      </c>
      <c r="B472" t="s">
        <v>585</v>
      </c>
      <c r="C472">
        <v>0</v>
      </c>
      <c r="D472">
        <v>0</v>
      </c>
      <c r="E472">
        <v>0</v>
      </c>
      <c r="F472">
        <v>0</v>
      </c>
      <c r="G472">
        <v>0</v>
      </c>
      <c r="J472" t="str">
        <f t="shared" si="39"/>
        <v>CIRURGIAO DENTISTA - ORTOPEDISTA E ORTODONTISTA</v>
      </c>
      <c r="K472" t="s">
        <v>585</v>
      </c>
      <c r="L472">
        <v>0</v>
      </c>
      <c r="N472" t="str">
        <f t="shared" si="40"/>
        <v>CIRURGIAO DENTISTA - ORTOPEDISTA E ORTODONTISTA</v>
      </c>
      <c r="O472" t="s">
        <v>585</v>
      </c>
      <c r="P472">
        <v>0</v>
      </c>
      <c r="R472" t="str">
        <f t="shared" si="43"/>
        <v>FABRICACAO DE OUTRAS MAQUINAS E EQUIPAMENTOS DE USO ESPECIFICO</v>
      </c>
      <c r="S472" t="s">
        <v>4076</v>
      </c>
      <c r="V472">
        <v>0</v>
      </c>
      <c r="W472">
        <v>0</v>
      </c>
      <c r="X472">
        <v>0</v>
      </c>
      <c r="Z472" t="str">
        <f t="shared" si="41"/>
        <v>FABRICACAO DE OUTRAS MAQUINAS E EQUIPAMENTOS DE USO ESPECIFICO</v>
      </c>
      <c r="AA472" t="s">
        <v>4076</v>
      </c>
      <c r="AB472">
        <v>0</v>
      </c>
      <c r="AD472" t="str">
        <f t="shared" si="42"/>
        <v>FABRICACAO DE OUTRAS MAQUINAS E EQUIPAMENTOS DE USO ESPECIFICO</v>
      </c>
      <c r="AE472" t="s">
        <v>4076</v>
      </c>
      <c r="AF472">
        <v>0</v>
      </c>
    </row>
    <row r="473" spans="1:32">
      <c r="A473" t="str">
        <f t="shared" si="38"/>
        <v>CIRURGIAO DENTISTA - PATOLOGISTA BUCAL</v>
      </c>
      <c r="B473" t="s">
        <v>586</v>
      </c>
      <c r="C473">
        <v>0</v>
      </c>
      <c r="D473">
        <v>0</v>
      </c>
      <c r="E473">
        <v>0</v>
      </c>
      <c r="F473">
        <v>0</v>
      </c>
      <c r="G473">
        <v>0</v>
      </c>
      <c r="J473" t="str">
        <f t="shared" si="39"/>
        <v>CIRURGIAO DENTISTA - PATOLOGISTA BUCAL</v>
      </c>
      <c r="K473" t="s">
        <v>586</v>
      </c>
      <c r="L473">
        <v>0</v>
      </c>
      <c r="N473" t="str">
        <f t="shared" si="40"/>
        <v>CIRURGIAO DENTISTA - PATOLOGISTA BUCAL</v>
      </c>
      <c r="O473" t="s">
        <v>586</v>
      </c>
      <c r="P473">
        <v>0</v>
      </c>
      <c r="R473" t="str">
        <f t="shared" si="43"/>
        <v>FABRICACAO DE ARMAS DE FOGO E MUNICOES</v>
      </c>
      <c r="S473" t="s">
        <v>4077</v>
      </c>
      <c r="V473">
        <v>0</v>
      </c>
      <c r="W473">
        <v>0</v>
      </c>
      <c r="X473">
        <v>0</v>
      </c>
      <c r="Z473" t="str">
        <f t="shared" si="41"/>
        <v>FABRICACAO DE ARMAS DE FOGO E MUNICOES</v>
      </c>
      <c r="AA473" t="s">
        <v>4077</v>
      </c>
      <c r="AB473">
        <v>0</v>
      </c>
      <c r="AD473" t="str">
        <f t="shared" si="42"/>
        <v>FABRICACAO DE ARMAS DE FOGO E MUNICOES</v>
      </c>
      <c r="AE473" t="s">
        <v>4077</v>
      </c>
      <c r="AF473">
        <v>0</v>
      </c>
    </row>
    <row r="474" spans="1:32">
      <c r="A474" t="str">
        <f t="shared" si="38"/>
        <v>CIRURGIAO DENTISTA - PERIODONTISTA</v>
      </c>
      <c r="B474" t="s">
        <v>587</v>
      </c>
      <c r="C474">
        <v>0</v>
      </c>
      <c r="D474">
        <v>0</v>
      </c>
      <c r="E474">
        <v>0</v>
      </c>
      <c r="F474">
        <v>0</v>
      </c>
      <c r="G474">
        <v>0</v>
      </c>
      <c r="J474" t="str">
        <f t="shared" si="39"/>
        <v>CIRURGIAO DENTISTA - PERIODONTISTA</v>
      </c>
      <c r="K474" t="s">
        <v>587</v>
      </c>
      <c r="L474">
        <v>0</v>
      </c>
      <c r="N474" t="str">
        <f t="shared" si="40"/>
        <v>CIRURGIAO DENTISTA - PERIODONTISTA</v>
      </c>
      <c r="O474" t="s">
        <v>587</v>
      </c>
      <c r="P474">
        <v>0</v>
      </c>
      <c r="R474" t="str">
        <f t="shared" si="43"/>
        <v>FABRICACAO DE EQUIPAMENTO BELICO PESADO</v>
      </c>
      <c r="S474" t="s">
        <v>4078</v>
      </c>
      <c r="V474">
        <v>0</v>
      </c>
      <c r="W474">
        <v>0</v>
      </c>
      <c r="X474">
        <v>0</v>
      </c>
      <c r="Z474" t="str">
        <f t="shared" si="41"/>
        <v>FABRICACAO DE EQUIPAMENTO BELICO PESADO</v>
      </c>
      <c r="AA474" t="s">
        <v>4078</v>
      </c>
      <c r="AB474">
        <v>0</v>
      </c>
      <c r="AD474" t="str">
        <f t="shared" si="42"/>
        <v>FABRICACAO DE EQUIPAMENTO BELICO PESADO</v>
      </c>
      <c r="AE474" t="s">
        <v>4078</v>
      </c>
      <c r="AF474">
        <v>0</v>
      </c>
    </row>
    <row r="475" spans="1:32">
      <c r="A475" t="str">
        <f t="shared" si="38"/>
        <v>CIRURGIAO DENTISTA - PROTESIOLOGO BUCOMAXILOFACIAL</v>
      </c>
      <c r="B475" t="s">
        <v>588</v>
      </c>
      <c r="C475">
        <v>0</v>
      </c>
      <c r="D475">
        <v>0</v>
      </c>
      <c r="E475">
        <v>0</v>
      </c>
      <c r="F475">
        <v>0</v>
      </c>
      <c r="G475">
        <v>0</v>
      </c>
      <c r="J475" t="str">
        <f t="shared" si="39"/>
        <v>CIRURGIAO DENTISTA - PROTESIOLOGO BUCOMAXILOFACIAL</v>
      </c>
      <c r="K475" t="s">
        <v>588</v>
      </c>
      <c r="L475">
        <v>0</v>
      </c>
      <c r="N475" t="str">
        <f t="shared" si="40"/>
        <v>CIRURGIAO DENTISTA - PROTESIOLOGO BUCOMAXILOFACIAL</v>
      </c>
      <c r="O475" t="s">
        <v>588</v>
      </c>
      <c r="P475">
        <v>0</v>
      </c>
      <c r="R475" t="str">
        <f t="shared" si="43"/>
        <v>FABRICACAO DE FOGOES, REFRIGERADORES E MAQUINAS DE LAVAR E SECAR PARA USO DOMESTICO</v>
      </c>
      <c r="S475" t="s">
        <v>4079</v>
      </c>
      <c r="V475">
        <v>0</v>
      </c>
      <c r="W475">
        <v>0</v>
      </c>
      <c r="X475">
        <v>0</v>
      </c>
      <c r="Z475" t="str">
        <f t="shared" si="41"/>
        <v>FABRICACAO DE FOGOES, REFRIGERADORES E MAQUINAS DE LAVAR E SECAR PARA USO DOMESTICO</v>
      </c>
      <c r="AA475" t="s">
        <v>4079</v>
      </c>
      <c r="AB475">
        <v>0</v>
      </c>
      <c r="AD475" t="str">
        <f t="shared" si="42"/>
        <v>FABRICACAO DE FOGOES, REFRIGERADORES E MAQUINAS DE LAVAR E SECAR PARA USO DOMESTICO</v>
      </c>
      <c r="AE475" t="s">
        <v>4079</v>
      </c>
      <c r="AF475">
        <v>0</v>
      </c>
    </row>
    <row r="476" spans="1:32">
      <c r="A476" t="str">
        <f t="shared" si="38"/>
        <v>CIRURGIAO DENTISTA - PROTESISTA</v>
      </c>
      <c r="B476" t="s">
        <v>589</v>
      </c>
      <c r="C476">
        <v>0</v>
      </c>
      <c r="D476">
        <v>0</v>
      </c>
      <c r="E476">
        <v>0</v>
      </c>
      <c r="F476">
        <v>0</v>
      </c>
      <c r="G476">
        <v>0</v>
      </c>
      <c r="J476" t="str">
        <f t="shared" si="39"/>
        <v>CIRURGIAO DENTISTA - PROTESISTA</v>
      </c>
      <c r="K476" t="s">
        <v>589</v>
      </c>
      <c r="L476">
        <v>0</v>
      </c>
      <c r="N476" t="str">
        <f t="shared" si="40"/>
        <v>CIRURGIAO DENTISTA - PROTESISTA</v>
      </c>
      <c r="O476" t="s">
        <v>589</v>
      </c>
      <c r="P476">
        <v>0</v>
      </c>
      <c r="R476" t="str">
        <f t="shared" si="43"/>
        <v>FABRICACAO DE OUTROS APARELHOS ELETRODOMESTICOS</v>
      </c>
      <c r="S476" t="s">
        <v>4080</v>
      </c>
      <c r="V476">
        <v>0</v>
      </c>
      <c r="W476">
        <v>0</v>
      </c>
      <c r="X476">
        <v>0</v>
      </c>
      <c r="Z476" t="str">
        <f t="shared" si="41"/>
        <v>FABRICACAO DE OUTROS APARELHOS ELETRODOMESTICOS</v>
      </c>
      <c r="AA476" t="s">
        <v>4080</v>
      </c>
      <c r="AB476">
        <v>0</v>
      </c>
      <c r="AD476" t="str">
        <f t="shared" si="42"/>
        <v>FABRICACAO DE OUTROS APARELHOS ELETRODOMESTICOS</v>
      </c>
      <c r="AE476" t="s">
        <v>4080</v>
      </c>
      <c r="AF476">
        <v>0</v>
      </c>
    </row>
    <row r="477" spans="1:32">
      <c r="A477" t="str">
        <f t="shared" si="38"/>
        <v>CIRURGIAO DENTISTA - RADIOLOGISTA</v>
      </c>
      <c r="B477" t="s">
        <v>590</v>
      </c>
      <c r="C477">
        <v>0</v>
      </c>
      <c r="D477">
        <v>0</v>
      </c>
      <c r="E477">
        <v>0</v>
      </c>
      <c r="F477">
        <v>0</v>
      </c>
      <c r="G477">
        <v>0</v>
      </c>
      <c r="J477" t="str">
        <f t="shared" si="39"/>
        <v>CIRURGIAO DENTISTA - RADIOLOGISTA</v>
      </c>
      <c r="K477" t="s">
        <v>590</v>
      </c>
      <c r="L477">
        <v>0</v>
      </c>
      <c r="N477" t="str">
        <f t="shared" si="40"/>
        <v>CIRURGIAO DENTISTA - RADIOLOGISTA</v>
      </c>
      <c r="O477" t="s">
        <v>590</v>
      </c>
      <c r="P477">
        <v>0</v>
      </c>
      <c r="R477" t="str">
        <f t="shared" si="43"/>
        <v>MANUTENCAO E REPARACAO DE MOTORES, BOMBAS, COMPRESSORES E EQUIPAMENTOS DE TRANSMISSAO</v>
      </c>
      <c r="S477" t="s">
        <v>4081</v>
      </c>
      <c r="V477">
        <v>0</v>
      </c>
      <c r="W477">
        <v>0</v>
      </c>
      <c r="X477">
        <v>0</v>
      </c>
      <c r="Z477" t="str">
        <f t="shared" si="41"/>
        <v>MANUTENCAO E REPARACAO DE MOTORES, BOMBAS, COMPRESSORES E EQUIPAMENTOS DE TRANSMISSAO</v>
      </c>
      <c r="AA477" t="s">
        <v>4081</v>
      </c>
      <c r="AB477">
        <v>0</v>
      </c>
      <c r="AD477" t="str">
        <f t="shared" si="42"/>
        <v>MANUTENCAO E REPARACAO DE MOTORES, BOMBAS, COMPRESSORES E EQUIPAMENTOS DE TRANSMISSAO</v>
      </c>
      <c r="AE477" t="s">
        <v>4081</v>
      </c>
      <c r="AF477">
        <v>0</v>
      </c>
    </row>
    <row r="478" spans="1:32">
      <c r="A478" t="str">
        <f t="shared" si="38"/>
        <v>CIRURGIAO DENTISTA - REABILITADOR ORAL</v>
      </c>
      <c r="B478" t="s">
        <v>591</v>
      </c>
      <c r="C478">
        <v>0</v>
      </c>
      <c r="D478">
        <v>0</v>
      </c>
      <c r="E478">
        <v>0</v>
      </c>
      <c r="F478">
        <v>0</v>
      </c>
      <c r="G478">
        <v>0</v>
      </c>
      <c r="J478" t="str">
        <f t="shared" si="39"/>
        <v>CIRURGIAO DENTISTA - REABILITADOR ORAL</v>
      </c>
      <c r="K478" t="s">
        <v>591</v>
      </c>
      <c r="L478">
        <v>0</v>
      </c>
      <c r="N478" t="str">
        <f t="shared" si="40"/>
        <v>CIRURGIAO DENTISTA - REABILITADOR ORAL</v>
      </c>
      <c r="O478" t="s">
        <v>591</v>
      </c>
      <c r="P478">
        <v>0</v>
      </c>
      <c r="R478" t="str">
        <f t="shared" si="43"/>
        <v>MANUTENCAO E REPARACAO DE MAQUINAS E EQUIPAMENTOS DE USO GERAL</v>
      </c>
      <c r="S478" t="s">
        <v>4082</v>
      </c>
      <c r="V478">
        <v>0</v>
      </c>
      <c r="W478">
        <v>0</v>
      </c>
      <c r="X478">
        <v>0</v>
      </c>
      <c r="Z478" t="str">
        <f t="shared" si="41"/>
        <v>MANUTENCAO E REPARACAO DE MAQUINAS E EQUIPAMENTOS DE USO GERAL</v>
      </c>
      <c r="AA478" t="s">
        <v>4082</v>
      </c>
      <c r="AB478">
        <v>0</v>
      </c>
      <c r="AD478" t="str">
        <f t="shared" si="42"/>
        <v>MANUTENCAO E REPARACAO DE MAQUINAS E EQUIPAMENTOS DE USO GERAL</v>
      </c>
      <c r="AE478" t="s">
        <v>4082</v>
      </c>
      <c r="AF478">
        <v>0</v>
      </c>
    </row>
    <row r="479" spans="1:32">
      <c r="A479" t="str">
        <f t="shared" si="38"/>
        <v>CIRURGIAO DENTISTA - TRAUMATOLOGISTA BUCOMAXILOFACIAL</v>
      </c>
      <c r="B479" t="s">
        <v>592</v>
      </c>
      <c r="C479">
        <v>0</v>
      </c>
      <c r="D479">
        <v>0</v>
      </c>
      <c r="E479">
        <v>0</v>
      </c>
      <c r="F479">
        <v>0</v>
      </c>
      <c r="G479">
        <v>0</v>
      </c>
      <c r="J479" t="str">
        <f t="shared" si="39"/>
        <v>CIRURGIAO DENTISTA - TRAUMATOLOGISTA BUCOMAXILOFACIAL</v>
      </c>
      <c r="K479" t="s">
        <v>592</v>
      </c>
      <c r="L479">
        <v>0</v>
      </c>
      <c r="N479" t="str">
        <f t="shared" si="40"/>
        <v>CIRURGIAO DENTISTA - TRAUMATOLOGISTA BUCOMAXILOFACIAL</v>
      </c>
      <c r="O479" t="s">
        <v>592</v>
      </c>
      <c r="P479">
        <v>0</v>
      </c>
      <c r="R479" t="str">
        <f t="shared" si="43"/>
        <v>MANUTENCAO E REPARACAO DE TRATORES E DE MAQUINAS E EQUIPAMENTOS PARA AGRICULUTRA, AVICULTURA E OBTEN</v>
      </c>
      <c r="S479" t="s">
        <v>4083</v>
      </c>
      <c r="V479">
        <v>0</v>
      </c>
      <c r="W479">
        <v>0</v>
      </c>
      <c r="X479">
        <v>0</v>
      </c>
      <c r="Z479" t="str">
        <f t="shared" si="41"/>
        <v>MANUTENCAO E REPARACAO DE TRATORES E DE MAQUINAS E EQUIPAMENTOS PARA AGRICULUTRA, AVICULTURA E OBTEN</v>
      </c>
      <c r="AA479" t="s">
        <v>4083</v>
      </c>
      <c r="AB479">
        <v>0</v>
      </c>
      <c r="AD479" t="str">
        <f t="shared" si="42"/>
        <v>MANUTENCAO E REPARACAO DE TRATORES E DE MAQUINAS E EQUIPAMENTOS PARA AGRICULUTRA, AVICULTURA E OBTEN</v>
      </c>
      <c r="AE479" t="s">
        <v>4083</v>
      </c>
      <c r="AF479">
        <v>0</v>
      </c>
    </row>
    <row r="480" spans="1:32">
      <c r="A480" t="str">
        <f t="shared" si="38"/>
        <v>CIRURGIAO DENTISTA DE SAUDE COLETIVA</v>
      </c>
      <c r="B480" t="s">
        <v>593</v>
      </c>
      <c r="C480">
        <v>0</v>
      </c>
      <c r="D480">
        <v>0</v>
      </c>
      <c r="E480">
        <v>0</v>
      </c>
      <c r="F480">
        <v>0</v>
      </c>
      <c r="G480">
        <v>0</v>
      </c>
      <c r="J480" t="str">
        <f t="shared" si="39"/>
        <v>CIRURGIAO DENTISTA DE SAUDE COLETIVA</v>
      </c>
      <c r="K480" t="s">
        <v>593</v>
      </c>
      <c r="L480">
        <v>0</v>
      </c>
      <c r="N480" t="str">
        <f t="shared" si="40"/>
        <v>CIRURGIAO DENTISTA DE SAUDE COLETIVA</v>
      </c>
      <c r="O480" t="s">
        <v>593</v>
      </c>
      <c r="P480">
        <v>0</v>
      </c>
      <c r="R480" t="str">
        <f t="shared" si="43"/>
        <v>MANUTENCAO E REPARACAO DE MAQUINAS-FERRAMENTA</v>
      </c>
      <c r="S480" t="s">
        <v>4084</v>
      </c>
      <c r="V480">
        <v>0</v>
      </c>
      <c r="W480">
        <v>0</v>
      </c>
      <c r="X480">
        <v>0</v>
      </c>
      <c r="Z480" t="str">
        <f t="shared" si="41"/>
        <v>MANUTENCAO E REPARACAO DE MAQUINAS-FERRAMENTA</v>
      </c>
      <c r="AA480" t="s">
        <v>4084</v>
      </c>
      <c r="AB480">
        <v>0</v>
      </c>
      <c r="AD480" t="str">
        <f t="shared" si="42"/>
        <v>MANUTENCAO E REPARACAO DE MAQUINAS-FERRAMENTA</v>
      </c>
      <c r="AE480" t="s">
        <v>4084</v>
      </c>
      <c r="AF480">
        <v>0</v>
      </c>
    </row>
    <row r="481" spans="1:32">
      <c r="A481" t="str">
        <f t="shared" si="38"/>
        <v>CIRURGIAO DENTISTA - ODONTOLOGIA DO TRABALHO</v>
      </c>
      <c r="B481" t="s">
        <v>594</v>
      </c>
      <c r="C481">
        <v>0</v>
      </c>
      <c r="D481">
        <v>0</v>
      </c>
      <c r="E481">
        <v>0</v>
      </c>
      <c r="F481">
        <v>0</v>
      </c>
      <c r="G481">
        <v>0</v>
      </c>
      <c r="J481" t="str">
        <f t="shared" si="39"/>
        <v>CIRURGIAO DENTISTA - ODONTOLOGIA DO TRABALHO</v>
      </c>
      <c r="K481" t="s">
        <v>594</v>
      </c>
      <c r="L481">
        <v>0</v>
      </c>
      <c r="N481" t="str">
        <f t="shared" si="40"/>
        <v>CIRURGIAO DENTISTA - ODONTOLOGIA DO TRABALHO</v>
      </c>
      <c r="O481" t="s">
        <v>594</v>
      </c>
      <c r="P481">
        <v>0</v>
      </c>
      <c r="R481" t="str">
        <f t="shared" si="43"/>
        <v>MANUTENCAO E REPARACAO DE MAQUINAS E EQUIPAMENTOS DE USO NA EXTRACAO MINERAL E CONSTRUCAO</v>
      </c>
      <c r="S481" t="s">
        <v>4085</v>
      </c>
      <c r="V481">
        <v>0</v>
      </c>
      <c r="W481">
        <v>0</v>
      </c>
      <c r="X481">
        <v>0</v>
      </c>
      <c r="Z481" t="str">
        <f t="shared" si="41"/>
        <v>MANUTENCAO E REPARACAO DE MAQUINAS E EQUIPAMENTOS DE USO NA EXTRACAO MINERAL E CONSTRUCAO</v>
      </c>
      <c r="AA481" t="s">
        <v>4085</v>
      </c>
      <c r="AB481">
        <v>0</v>
      </c>
      <c r="AD481" t="str">
        <f t="shared" si="42"/>
        <v>MANUTENCAO E REPARACAO DE MAQUINAS E EQUIPAMENTOS DE USO NA EXTRACAO MINERAL E CONSTRUCAO</v>
      </c>
      <c r="AE481" t="s">
        <v>4085</v>
      </c>
      <c r="AF481">
        <v>0</v>
      </c>
    </row>
    <row r="482" spans="1:32">
      <c r="A482" t="str">
        <f t="shared" si="38"/>
        <v>CIRURGIAO DENTISTA - DENTISTICA</v>
      </c>
      <c r="B482" t="s">
        <v>595</v>
      </c>
      <c r="C482">
        <v>0</v>
      </c>
      <c r="D482">
        <v>0</v>
      </c>
      <c r="E482">
        <v>2</v>
      </c>
      <c r="F482">
        <v>0</v>
      </c>
      <c r="G482">
        <v>2</v>
      </c>
      <c r="J482" t="str">
        <f t="shared" si="39"/>
        <v>CIRURGIAO DENTISTA - DENTISTICA</v>
      </c>
      <c r="K482" t="s">
        <v>595</v>
      </c>
      <c r="L482">
        <v>2</v>
      </c>
      <c r="N482" t="str">
        <f t="shared" si="40"/>
        <v>CIRURGIAO DENTISTA - DENTISTICA</v>
      </c>
      <c r="O482" t="s">
        <v>595</v>
      </c>
      <c r="P482">
        <v>0</v>
      </c>
      <c r="R482" t="str">
        <f t="shared" si="43"/>
        <v>MANUTENCAO E REPARACAO DE MAQUINAS E EQUIPAMENTOS DE USO ESPECIFICO</v>
      </c>
      <c r="S482" t="s">
        <v>4086</v>
      </c>
      <c r="V482">
        <v>0</v>
      </c>
      <c r="W482">
        <v>0</v>
      </c>
      <c r="X482">
        <v>0</v>
      </c>
      <c r="Z482" t="str">
        <f t="shared" si="41"/>
        <v>MANUTENCAO E REPARACAO DE MAQUINAS E EQUIPAMENTOS DE USO ESPECIFICO</v>
      </c>
      <c r="AA482" t="s">
        <v>4086</v>
      </c>
      <c r="AB482">
        <v>0</v>
      </c>
      <c r="AD482" t="str">
        <f t="shared" si="42"/>
        <v>MANUTENCAO E REPARACAO DE MAQUINAS E EQUIPAMENTOS DE USO ESPECIFICO</v>
      </c>
      <c r="AE482" t="s">
        <v>4086</v>
      </c>
      <c r="AF482">
        <v>0</v>
      </c>
    </row>
    <row r="483" spans="1:32">
      <c r="A483" t="str">
        <f t="shared" si="38"/>
        <v>CIRURGIAO DENTISTA - DISFUNCAO TEMPOROMANDIBULAR E DOR OROFACIAL</v>
      </c>
      <c r="B483" t="s">
        <v>596</v>
      </c>
      <c r="C483">
        <v>0</v>
      </c>
      <c r="D483">
        <v>0</v>
      </c>
      <c r="E483">
        <v>0</v>
      </c>
      <c r="F483">
        <v>0</v>
      </c>
      <c r="G483">
        <v>0</v>
      </c>
      <c r="J483" t="str">
        <f t="shared" si="39"/>
        <v>CIRURGIAO DENTISTA - DISFUNCAO TEMPOROMANDIBULAR E DOR OROFACIAL</v>
      </c>
      <c r="K483" t="s">
        <v>596</v>
      </c>
      <c r="L483">
        <v>0</v>
      </c>
      <c r="N483" t="str">
        <f t="shared" si="40"/>
        <v>CIRURGIAO DENTISTA - DISFUNCAO TEMPOROMANDIBULAR E DOR OROFACIAL</v>
      </c>
      <c r="O483" t="s">
        <v>596</v>
      </c>
      <c r="P483">
        <v>0</v>
      </c>
      <c r="R483" t="str">
        <f t="shared" si="43"/>
        <v>FABRICACAO DE MAQUINAS DE ESCREVER E CALCULAR, COPIADORAS E OUTROS EQUIPAMENTOS NAO-ELETRONICOS PARA</v>
      </c>
      <c r="S483" t="s">
        <v>4087</v>
      </c>
      <c r="V483">
        <v>0</v>
      </c>
      <c r="W483">
        <v>0</v>
      </c>
      <c r="X483">
        <v>0</v>
      </c>
      <c r="Z483" t="str">
        <f t="shared" si="41"/>
        <v>FABRICACAO DE MAQUINAS DE ESCREVER E CALCULAR, COPIADORAS E OUTROS EQUIPAMENTOS NAO-ELETRONICOS PARA</v>
      </c>
      <c r="AA483" t="s">
        <v>4087</v>
      </c>
      <c r="AB483">
        <v>0</v>
      </c>
      <c r="AD483" t="str">
        <f t="shared" si="42"/>
        <v>FABRICACAO DE MAQUINAS DE ESCREVER E CALCULAR, COPIADORAS E OUTROS EQUIPAMENTOS NAO-ELETRONICOS PARA</v>
      </c>
      <c r="AE483" t="s">
        <v>4087</v>
      </c>
      <c r="AF483">
        <v>0</v>
      </c>
    </row>
    <row r="484" spans="1:32">
      <c r="A484" t="str">
        <f t="shared" si="38"/>
        <v>CIRURGIAO DENTISTA - ODONTOLOGIA PARA PACIENTES COM NECESSIDADES ESPECIAIS</v>
      </c>
      <c r="B484" t="s">
        <v>597</v>
      </c>
      <c r="C484">
        <v>0</v>
      </c>
      <c r="D484">
        <v>0</v>
      </c>
      <c r="E484">
        <v>0</v>
      </c>
      <c r="F484">
        <v>0</v>
      </c>
      <c r="G484">
        <v>0</v>
      </c>
      <c r="J484" t="str">
        <f t="shared" si="39"/>
        <v>CIRURGIAO DENTISTA - ODONTOLOGIA PARA PACIENTES COM NECESSIDADES ESPECIAIS</v>
      </c>
      <c r="K484" t="s">
        <v>597</v>
      </c>
      <c r="L484">
        <v>0</v>
      </c>
      <c r="N484" t="str">
        <f t="shared" si="40"/>
        <v>CIRURGIAO DENTISTA - ODONTOLOGIA PARA PACIENTES COM NECESSIDADES ESPECIAIS</v>
      </c>
      <c r="O484" t="s">
        <v>597</v>
      </c>
      <c r="P484">
        <v>0</v>
      </c>
      <c r="R484" t="str">
        <f t="shared" si="43"/>
        <v>CONSTRUCAO DE EMBARCACOES E ESTRUTURAS FLUTUANTES</v>
      </c>
      <c r="S484" t="s">
        <v>4088</v>
      </c>
      <c r="V484">
        <v>0</v>
      </c>
      <c r="W484">
        <v>0</v>
      </c>
      <c r="X484">
        <v>0</v>
      </c>
      <c r="Z484" t="str">
        <f t="shared" si="41"/>
        <v>CONSTRUCAO DE EMBARCACOES E ESTRUTURAS FLUTUANTES</v>
      </c>
      <c r="AA484" t="s">
        <v>4088</v>
      </c>
      <c r="AB484">
        <v>0</v>
      </c>
      <c r="AD484" t="str">
        <f t="shared" si="42"/>
        <v>CONSTRUCAO DE EMBARCACOES E ESTRUTURAS FLUTUANTES</v>
      </c>
      <c r="AE484" t="s">
        <v>4088</v>
      </c>
      <c r="AF484">
        <v>0</v>
      </c>
    </row>
    <row r="485" spans="1:32">
      <c r="A485" t="str">
        <f t="shared" si="38"/>
        <v>CIRURGIAO-DENTISTA DA ESTRATEGIA DE SAUDE DA FAMILIA</v>
      </c>
      <c r="B485" t="s">
        <v>598</v>
      </c>
      <c r="C485">
        <v>0</v>
      </c>
      <c r="D485">
        <v>0</v>
      </c>
      <c r="E485">
        <v>0</v>
      </c>
      <c r="F485">
        <v>1</v>
      </c>
      <c r="G485">
        <v>1</v>
      </c>
      <c r="J485" t="str">
        <f t="shared" si="39"/>
        <v>CIRURGIAO-DENTISTA DA ESTRATEGIA DE SAUDE DA FAMILIA</v>
      </c>
      <c r="K485" t="s">
        <v>598</v>
      </c>
      <c r="L485">
        <v>0</v>
      </c>
      <c r="N485" t="str">
        <f t="shared" si="40"/>
        <v>CIRURGIAO-DENTISTA DA ESTRATEGIA DE SAUDE DA FAMILIA</v>
      </c>
      <c r="O485" t="s">
        <v>598</v>
      </c>
      <c r="P485">
        <v>1</v>
      </c>
      <c r="R485" t="str">
        <f t="shared" si="43"/>
        <v>FABRICACAO DE MAQUINAS DE ESCREVER E CALCULAR, COPIADORAS E OUTROS EQUIPAMENTOS ELETRONICOS DESTINAD</v>
      </c>
      <c r="S485" t="s">
        <v>4089</v>
      </c>
      <c r="V485">
        <v>0</v>
      </c>
      <c r="W485">
        <v>0</v>
      </c>
      <c r="X485">
        <v>0</v>
      </c>
      <c r="Z485" t="str">
        <f t="shared" si="41"/>
        <v>FABRICACAO DE MAQUINAS DE ESCREVER E CALCULAR, COPIADORAS E OUTROS EQUIPAMENTOS ELETRONICOS DESTINAD</v>
      </c>
      <c r="AA485" t="s">
        <v>4089</v>
      </c>
      <c r="AB485">
        <v>0</v>
      </c>
      <c r="AD485" t="str">
        <f t="shared" si="42"/>
        <v>FABRICACAO DE MAQUINAS DE ESCREVER E CALCULAR, COPIADORAS E OUTROS EQUIPAMENTOS ELETRONICOS DESTINAD</v>
      </c>
      <c r="AE485" t="s">
        <v>4089</v>
      </c>
      <c r="AF485">
        <v>0</v>
      </c>
    </row>
    <row r="486" spans="1:32">
      <c r="A486" t="str">
        <f t="shared" si="38"/>
        <v>CIRURGIAO DENTISTA DE SAUDE DA FAMILIA</v>
      </c>
      <c r="B486" t="s">
        <v>599</v>
      </c>
      <c r="C486">
        <v>0</v>
      </c>
      <c r="D486">
        <v>0</v>
      </c>
      <c r="E486">
        <v>0</v>
      </c>
      <c r="F486">
        <v>1</v>
      </c>
      <c r="G486">
        <v>1</v>
      </c>
      <c r="J486" t="str">
        <f t="shared" si="39"/>
        <v>CIRURGIAO DENTISTA DE SAUDE DA FAMILIA</v>
      </c>
      <c r="K486" t="s">
        <v>599</v>
      </c>
      <c r="L486">
        <v>0</v>
      </c>
      <c r="N486" t="str">
        <f t="shared" si="40"/>
        <v>CIRURGIAO DENTISTA DE SAUDE DA FAMILIA</v>
      </c>
      <c r="O486" t="s">
        <v>599</v>
      </c>
      <c r="P486">
        <v>1</v>
      </c>
      <c r="R486" t="str">
        <f t="shared" si="43"/>
        <v>CONSTRUCAO DE EMBARCACOES PARA ESPORTE E LAZER</v>
      </c>
      <c r="S486" t="s">
        <v>4090</v>
      </c>
      <c r="V486">
        <v>0</v>
      </c>
      <c r="W486">
        <v>0</v>
      </c>
      <c r="X486">
        <v>0</v>
      </c>
      <c r="Z486" t="str">
        <f t="shared" si="41"/>
        <v>CONSTRUCAO DE EMBARCACOES PARA ESPORTE E LAZER</v>
      </c>
      <c r="AA486" t="s">
        <v>4090</v>
      </c>
      <c r="AB486">
        <v>0</v>
      </c>
      <c r="AD486" t="str">
        <f t="shared" si="42"/>
        <v>CONSTRUCAO DE EMBARCACOES PARA ESPORTE E LAZER</v>
      </c>
      <c r="AE486" t="s">
        <v>4090</v>
      </c>
      <c r="AF486">
        <v>0</v>
      </c>
    </row>
    <row r="487" spans="1:32">
      <c r="A487" t="str">
        <f t="shared" si="38"/>
        <v>MEDICO VETERINARIO</v>
      </c>
      <c r="B487" t="s">
        <v>600</v>
      </c>
      <c r="C487">
        <v>0</v>
      </c>
      <c r="D487">
        <v>0</v>
      </c>
      <c r="E487">
        <v>0</v>
      </c>
      <c r="F487">
        <v>0</v>
      </c>
      <c r="G487">
        <v>0</v>
      </c>
      <c r="J487" t="str">
        <f t="shared" si="39"/>
        <v>MEDICO VETERINARIO</v>
      </c>
      <c r="K487" t="s">
        <v>600</v>
      </c>
      <c r="L487">
        <v>0</v>
      </c>
      <c r="N487" t="str">
        <f t="shared" si="40"/>
        <v>MEDICO VETERINARIO</v>
      </c>
      <c r="O487" t="s">
        <v>600</v>
      </c>
      <c r="P487">
        <v>0</v>
      </c>
      <c r="R487" t="str">
        <f t="shared" si="43"/>
        <v>FABRICACAO DE COMPUTADORES</v>
      </c>
      <c r="S487" t="s">
        <v>4091</v>
      </c>
      <c r="V487">
        <v>0</v>
      </c>
      <c r="W487">
        <v>0</v>
      </c>
      <c r="X487">
        <v>0</v>
      </c>
      <c r="Z487" t="str">
        <f t="shared" si="41"/>
        <v>FABRICACAO DE COMPUTADORES</v>
      </c>
      <c r="AA487" t="s">
        <v>4091</v>
      </c>
      <c r="AB487">
        <v>0</v>
      </c>
      <c r="AD487" t="str">
        <f t="shared" si="42"/>
        <v>FABRICACAO DE COMPUTADORES</v>
      </c>
      <c r="AE487" t="s">
        <v>4091</v>
      </c>
      <c r="AF487">
        <v>0</v>
      </c>
    </row>
    <row r="488" spans="1:32">
      <c r="A488" t="str">
        <f t="shared" si="38"/>
        <v>ZOOTECNISTA</v>
      </c>
      <c r="B488" t="s">
        <v>601</v>
      </c>
      <c r="C488">
        <v>0</v>
      </c>
      <c r="D488">
        <v>0</v>
      </c>
      <c r="E488">
        <v>0</v>
      </c>
      <c r="F488">
        <v>0</v>
      </c>
      <c r="G488">
        <v>0</v>
      </c>
      <c r="J488" t="str">
        <f t="shared" si="39"/>
        <v>ZOOTECNISTA</v>
      </c>
      <c r="K488" t="s">
        <v>601</v>
      </c>
      <c r="L488">
        <v>0</v>
      </c>
      <c r="N488" t="str">
        <f t="shared" si="40"/>
        <v>ZOOTECNISTA</v>
      </c>
      <c r="O488" t="s">
        <v>601</v>
      </c>
      <c r="P488">
        <v>0</v>
      </c>
      <c r="R488" t="str">
        <f t="shared" si="43"/>
        <v>FABRICACAO DE EQUIPAMENTOS PERIFERICOS PARA MAQUINAS ELETRONICAS PARA TRATAMENTO DE INFORMACOES</v>
      </c>
      <c r="S488" t="s">
        <v>4092</v>
      </c>
      <c r="V488">
        <v>0</v>
      </c>
      <c r="W488">
        <v>0</v>
      </c>
      <c r="X488">
        <v>0</v>
      </c>
      <c r="Z488" t="str">
        <f t="shared" si="41"/>
        <v>FABRICACAO DE EQUIPAMENTOS PERIFERICOS PARA MAQUINAS ELETRONICAS PARA TRATAMENTO DE INFORMACOES</v>
      </c>
      <c r="AA488" t="s">
        <v>4092</v>
      </c>
      <c r="AB488">
        <v>0</v>
      </c>
      <c r="AD488" t="str">
        <f t="shared" si="42"/>
        <v>FABRICACAO DE EQUIPAMENTOS PERIFERICOS PARA MAQUINAS ELETRONICAS PARA TRATAMENTO DE INFORMACOES</v>
      </c>
      <c r="AE488" t="s">
        <v>4092</v>
      </c>
      <c r="AF488">
        <v>0</v>
      </c>
    </row>
    <row r="489" spans="1:32">
      <c r="A489" t="str">
        <f t="shared" si="38"/>
        <v>FARMACEUTICO</v>
      </c>
      <c r="B489" t="s">
        <v>96</v>
      </c>
      <c r="C489">
        <v>0</v>
      </c>
      <c r="D489">
        <v>0</v>
      </c>
      <c r="E489">
        <v>1</v>
      </c>
      <c r="F489">
        <v>4</v>
      </c>
      <c r="G489">
        <v>5</v>
      </c>
      <c r="J489" t="str">
        <f t="shared" si="39"/>
        <v>FARMACEUTICO</v>
      </c>
      <c r="K489" t="s">
        <v>96</v>
      </c>
      <c r="L489">
        <v>1</v>
      </c>
      <c r="N489" t="str">
        <f t="shared" si="40"/>
        <v>FARMACEUTICO</v>
      </c>
      <c r="O489" t="s">
        <v>96</v>
      </c>
      <c r="P489">
        <v>4</v>
      </c>
      <c r="R489" t="str">
        <f t="shared" si="43"/>
        <v>FABRICACAO DE LOCOMOTIVAS, VAGOES E OUTROS MATERIAIS RODANTES</v>
      </c>
      <c r="S489" t="s">
        <v>4093</v>
      </c>
      <c r="V489">
        <v>0</v>
      </c>
      <c r="W489">
        <v>0</v>
      </c>
      <c r="X489">
        <v>0</v>
      </c>
      <c r="Z489" t="str">
        <f t="shared" si="41"/>
        <v>FABRICACAO DE LOCOMOTIVAS, VAGOES E OUTROS MATERIAIS RODANTES</v>
      </c>
      <c r="AA489" t="s">
        <v>4093</v>
      </c>
      <c r="AB489">
        <v>0</v>
      </c>
      <c r="AD489" t="str">
        <f t="shared" si="42"/>
        <v>FABRICACAO DE LOCOMOTIVAS, VAGOES E OUTROS MATERIAIS RODANTES</v>
      </c>
      <c r="AE489" t="s">
        <v>4093</v>
      </c>
      <c r="AF489">
        <v>0</v>
      </c>
    </row>
    <row r="490" spans="1:32">
      <c r="A490" t="str">
        <f t="shared" si="38"/>
        <v>FARMACEUTICO BIOQUIMICO</v>
      </c>
      <c r="B490" t="s">
        <v>602</v>
      </c>
      <c r="C490">
        <v>0</v>
      </c>
      <c r="D490">
        <v>0</v>
      </c>
      <c r="E490">
        <v>0</v>
      </c>
      <c r="F490">
        <v>0</v>
      </c>
      <c r="G490">
        <v>0</v>
      </c>
      <c r="J490" t="str">
        <f t="shared" si="39"/>
        <v>FARMACEUTICO BIOQUIMICO</v>
      </c>
      <c r="K490" t="s">
        <v>602</v>
      </c>
      <c r="L490">
        <v>0</v>
      </c>
      <c r="N490" t="str">
        <f t="shared" si="40"/>
        <v>FARMACEUTICO BIOQUIMICO</v>
      </c>
      <c r="O490" t="s">
        <v>602</v>
      </c>
      <c r="P490">
        <v>0</v>
      </c>
      <c r="R490" t="str">
        <f t="shared" si="43"/>
        <v>FABRICACAO DE AERONAVES</v>
      </c>
      <c r="S490" t="s">
        <v>4094</v>
      </c>
      <c r="V490">
        <v>0</v>
      </c>
      <c r="W490">
        <v>0</v>
      </c>
      <c r="X490">
        <v>0</v>
      </c>
      <c r="Z490" t="str">
        <f t="shared" si="41"/>
        <v>FABRICACAO DE AERONAVES</v>
      </c>
      <c r="AA490" t="s">
        <v>4094</v>
      </c>
      <c r="AB490">
        <v>0</v>
      </c>
      <c r="AD490" t="str">
        <f t="shared" si="42"/>
        <v>FABRICACAO DE AERONAVES</v>
      </c>
      <c r="AE490" t="s">
        <v>4094</v>
      </c>
      <c r="AF490">
        <v>0</v>
      </c>
    </row>
    <row r="491" spans="1:32">
      <c r="A491" t="str">
        <f t="shared" ref="A491:A554" si="44">MID(B491,8,100)</f>
        <v>FARMACEUTICO ANALISTA CLINICO</v>
      </c>
      <c r="B491" t="s">
        <v>603</v>
      </c>
      <c r="C491">
        <v>0</v>
      </c>
      <c r="D491">
        <v>0</v>
      </c>
      <c r="E491">
        <v>0</v>
      </c>
      <c r="F491">
        <v>0</v>
      </c>
      <c r="G491">
        <v>0</v>
      </c>
      <c r="J491" t="str">
        <f t="shared" ref="J491:J554" si="45">MID(K491,8,100)</f>
        <v>FARMACEUTICO ANALISTA CLINICO</v>
      </c>
      <c r="K491" t="s">
        <v>603</v>
      </c>
      <c r="L491">
        <v>0</v>
      </c>
      <c r="N491" t="str">
        <f t="shared" ref="N491:N554" si="46">MID(O491,8,100)</f>
        <v>FARMACEUTICO ANALISTA CLINICO</v>
      </c>
      <c r="O491" t="s">
        <v>603</v>
      </c>
      <c r="P491">
        <v>0</v>
      </c>
      <c r="R491" t="str">
        <f t="shared" si="43"/>
        <v>FABRICACAO DE TURBINAS, MOTORES E OUTROS COMPONENTES E PECAS PARA AERONAVES</v>
      </c>
      <c r="S491" t="s">
        <v>4095</v>
      </c>
      <c r="V491">
        <v>0</v>
      </c>
      <c r="W491">
        <v>0</v>
      </c>
      <c r="X491">
        <v>0</v>
      </c>
      <c r="Z491" t="str">
        <f t="shared" ref="Z491:Z549" si="47">MID(AA491,12,100)</f>
        <v>FABRICACAO DE TURBINAS, MOTORES E OUTROS COMPONENTES E PECAS PARA AERONAVES</v>
      </c>
      <c r="AA491" t="s">
        <v>4095</v>
      </c>
      <c r="AB491">
        <v>0</v>
      </c>
      <c r="AD491" t="str">
        <f t="shared" ref="AD491:AD554" si="48">MID(AE491,12,100)</f>
        <v>FABRICACAO DE TURBINAS, MOTORES E OUTROS COMPONENTES E PECAS PARA AERONAVES</v>
      </c>
      <c r="AE491" t="s">
        <v>4095</v>
      </c>
      <c r="AF491">
        <v>0</v>
      </c>
    </row>
    <row r="492" spans="1:32">
      <c r="A492" t="str">
        <f t="shared" si="44"/>
        <v>FARMACEUTICO DE ALIMENTOS</v>
      </c>
      <c r="B492" t="s">
        <v>604</v>
      </c>
      <c r="C492">
        <v>0</v>
      </c>
      <c r="D492">
        <v>0</v>
      </c>
      <c r="E492">
        <v>0</v>
      </c>
      <c r="F492">
        <v>0</v>
      </c>
      <c r="G492">
        <v>0</v>
      </c>
      <c r="J492" t="str">
        <f t="shared" si="45"/>
        <v>FARMACEUTICO DE ALIMENTOS</v>
      </c>
      <c r="K492" t="s">
        <v>604</v>
      </c>
      <c r="L492">
        <v>0</v>
      </c>
      <c r="N492" t="str">
        <f t="shared" si="46"/>
        <v>FARMACEUTICO DE ALIMENTOS</v>
      </c>
      <c r="O492" t="s">
        <v>604</v>
      </c>
      <c r="P492">
        <v>0</v>
      </c>
      <c r="R492" t="str">
        <f t="shared" ref="R492:R555" si="49">MID(S492,12,100)</f>
        <v>FABRICACAO DE VEICULOS MILITARES DE COMBATE</v>
      </c>
      <c r="S492" t="s">
        <v>4096</v>
      </c>
      <c r="V492">
        <v>0</v>
      </c>
      <c r="W492">
        <v>0</v>
      </c>
      <c r="X492">
        <v>0</v>
      </c>
      <c r="Z492" t="str">
        <f t="shared" si="47"/>
        <v>FABRICACAO DE VEICULOS MILITARES DE COMBATE</v>
      </c>
      <c r="AA492" t="s">
        <v>4096</v>
      </c>
      <c r="AB492">
        <v>0</v>
      </c>
      <c r="AD492" t="str">
        <f t="shared" si="48"/>
        <v>FABRICACAO DE VEICULOS MILITARES DE COMBATE</v>
      </c>
      <c r="AE492" t="s">
        <v>4096</v>
      </c>
      <c r="AF492">
        <v>0</v>
      </c>
    </row>
    <row r="493" spans="1:32">
      <c r="A493" t="str">
        <f t="shared" si="44"/>
        <v>FARMACEUTICO PRATICAS INTEGRATIVAS E COMPLEMENTARES</v>
      </c>
      <c r="B493" t="s">
        <v>605</v>
      </c>
      <c r="C493">
        <v>0</v>
      </c>
      <c r="D493">
        <v>0</v>
      </c>
      <c r="E493">
        <v>0</v>
      </c>
      <c r="F493">
        <v>0</v>
      </c>
      <c r="G493">
        <v>0</v>
      </c>
      <c r="J493" t="str">
        <f t="shared" si="45"/>
        <v>FARMACEUTICO PRATICAS INTEGRATIVAS E COMPLEMENTARES</v>
      </c>
      <c r="K493" t="s">
        <v>605</v>
      </c>
      <c r="L493">
        <v>0</v>
      </c>
      <c r="N493" t="str">
        <f t="shared" si="46"/>
        <v>FARMACEUTICO PRATICAS INTEGRATIVAS E COMPLEMENTARES</v>
      </c>
      <c r="O493" t="s">
        <v>605</v>
      </c>
      <c r="P493">
        <v>0</v>
      </c>
      <c r="R493" t="str">
        <f t="shared" si="49"/>
        <v>FABRICACAO DE EQUIPAMENTOS DE TRANSPORTE NAO ESPECIFICADOS ANTERIORMENTE</v>
      </c>
      <c r="S493" t="s">
        <v>4097</v>
      </c>
      <c r="V493">
        <v>0</v>
      </c>
      <c r="W493">
        <v>0</v>
      </c>
      <c r="X493">
        <v>0</v>
      </c>
      <c r="Z493" t="str">
        <f t="shared" si="47"/>
        <v>FABRICACAO DE EQUIPAMENTOS DE TRANSPORTE NAO ESPECIFICADOS ANTERIORMENTE</v>
      </c>
      <c r="AA493" t="s">
        <v>4097</v>
      </c>
      <c r="AB493">
        <v>0</v>
      </c>
      <c r="AD493" t="str">
        <f t="shared" si="48"/>
        <v>FABRICACAO DE EQUIPAMENTOS DE TRANSPORTE NAO ESPECIFICADOS ANTERIORMENTE</v>
      </c>
      <c r="AE493" t="s">
        <v>4097</v>
      </c>
      <c r="AF493">
        <v>0</v>
      </c>
    </row>
    <row r="494" spans="1:32">
      <c r="A494" t="str">
        <f t="shared" si="44"/>
        <v>FARMACEUTICO EM SAUDE PUBLICA</v>
      </c>
      <c r="B494" t="s">
        <v>606</v>
      </c>
      <c r="C494">
        <v>0</v>
      </c>
      <c r="D494">
        <v>0</v>
      </c>
      <c r="E494">
        <v>0</v>
      </c>
      <c r="F494">
        <v>0</v>
      </c>
      <c r="G494">
        <v>0</v>
      </c>
      <c r="J494" t="str">
        <f t="shared" si="45"/>
        <v>FARMACEUTICO EM SAUDE PUBLICA</v>
      </c>
      <c r="K494" t="s">
        <v>606</v>
      </c>
      <c r="L494">
        <v>0</v>
      </c>
      <c r="N494" t="str">
        <f t="shared" si="46"/>
        <v>FARMACEUTICO EM SAUDE PUBLICA</v>
      </c>
      <c r="O494" t="s">
        <v>606</v>
      </c>
      <c r="P494">
        <v>0</v>
      </c>
      <c r="R494" t="str">
        <f t="shared" si="49"/>
        <v>FABRICACAO DE MOVEIS DE OUTROS MATERIAIS, EXCETO MADEIRA E METAL</v>
      </c>
      <c r="S494" t="s">
        <v>4098</v>
      </c>
      <c r="V494">
        <v>0</v>
      </c>
      <c r="W494">
        <v>0</v>
      </c>
      <c r="X494">
        <v>0</v>
      </c>
      <c r="Z494" t="str">
        <f t="shared" si="47"/>
        <v>FABRICACAO DE MOVEIS DE OUTROS MATERIAIS, EXCETO MADEIRA E METAL</v>
      </c>
      <c r="AA494" t="s">
        <v>4098</v>
      </c>
      <c r="AB494">
        <v>0</v>
      </c>
      <c r="AD494" t="str">
        <f t="shared" si="48"/>
        <v>FABRICACAO DE MOVEIS DE OUTROS MATERIAIS, EXCETO MADEIRA E METAL</v>
      </c>
      <c r="AE494" t="s">
        <v>4098</v>
      </c>
      <c r="AF494">
        <v>0</v>
      </c>
    </row>
    <row r="495" spans="1:32">
      <c r="A495" t="str">
        <f t="shared" si="44"/>
        <v>FARMACEUTICO INDUSTRIAL</v>
      </c>
      <c r="B495" t="s">
        <v>607</v>
      </c>
      <c r="C495">
        <v>0</v>
      </c>
      <c r="D495">
        <v>0</v>
      </c>
      <c r="E495">
        <v>0</v>
      </c>
      <c r="F495">
        <v>0</v>
      </c>
      <c r="G495">
        <v>0</v>
      </c>
      <c r="J495" t="str">
        <f t="shared" si="45"/>
        <v>FARMACEUTICO INDUSTRIAL</v>
      </c>
      <c r="K495" t="s">
        <v>607</v>
      </c>
      <c r="L495">
        <v>0</v>
      </c>
      <c r="N495" t="str">
        <f t="shared" si="46"/>
        <v>FARMACEUTICO INDUSTRIAL</v>
      </c>
      <c r="O495" t="s">
        <v>607</v>
      </c>
      <c r="P495">
        <v>0</v>
      </c>
      <c r="R495" t="str">
        <f t="shared" si="49"/>
        <v>FABRICACAO DE GERADORES DE CORRENTE CONTINUA OU ALTERNADA</v>
      </c>
      <c r="S495" t="s">
        <v>4099</v>
      </c>
      <c r="V495">
        <v>0</v>
      </c>
      <c r="W495">
        <v>0</v>
      </c>
      <c r="X495">
        <v>0</v>
      </c>
      <c r="Z495" t="str">
        <f t="shared" si="47"/>
        <v>FABRICACAO DE GERADORES DE CORRENTE CONTINUA OU ALTERNADA</v>
      </c>
      <c r="AA495" t="s">
        <v>4099</v>
      </c>
      <c r="AB495">
        <v>0</v>
      </c>
      <c r="AD495" t="str">
        <f t="shared" si="48"/>
        <v>FABRICACAO DE GERADORES DE CORRENTE CONTINUA OU ALTERNADA</v>
      </c>
      <c r="AE495" t="s">
        <v>4099</v>
      </c>
      <c r="AF495">
        <v>0</v>
      </c>
    </row>
    <row r="496" spans="1:32">
      <c r="A496" t="str">
        <f t="shared" si="44"/>
        <v>FARMACEUTICO TOXICOLOGISTA</v>
      </c>
      <c r="B496" t="s">
        <v>608</v>
      </c>
      <c r="C496">
        <v>0</v>
      </c>
      <c r="D496">
        <v>0</v>
      </c>
      <c r="E496">
        <v>0</v>
      </c>
      <c r="F496">
        <v>0</v>
      </c>
      <c r="G496">
        <v>0</v>
      </c>
      <c r="J496" t="str">
        <f t="shared" si="45"/>
        <v>FARMACEUTICO TOXICOLOGISTA</v>
      </c>
      <c r="K496" t="s">
        <v>608</v>
      </c>
      <c r="L496">
        <v>0</v>
      </c>
      <c r="N496" t="str">
        <f t="shared" si="46"/>
        <v>FARMACEUTICO TOXICOLOGISTA</v>
      </c>
      <c r="O496" t="s">
        <v>608</v>
      </c>
      <c r="P496">
        <v>0</v>
      </c>
      <c r="R496" t="str">
        <f t="shared" si="49"/>
        <v>FABRICACAO DE TRANSFORMADORES, INDUTORES, CONVERSORES, SINCRONIZADORES E SEMELHANTES</v>
      </c>
      <c r="S496" t="s">
        <v>4100</v>
      </c>
      <c r="V496">
        <v>0</v>
      </c>
      <c r="W496">
        <v>0</v>
      </c>
      <c r="X496">
        <v>0</v>
      </c>
      <c r="Z496" t="str">
        <f t="shared" si="47"/>
        <v>FABRICACAO DE TRANSFORMADORES, INDUTORES, CONVERSORES, SINCRONIZADORES E SEMELHANTES</v>
      </c>
      <c r="AA496" t="s">
        <v>4100</v>
      </c>
      <c r="AB496">
        <v>0</v>
      </c>
      <c r="AD496" t="str">
        <f t="shared" si="48"/>
        <v>FABRICACAO DE TRANSFORMADORES, INDUTORES, CONVERSORES, SINCRONIZADORES E SEMELHANTES</v>
      </c>
      <c r="AE496" t="s">
        <v>4100</v>
      </c>
      <c r="AF496">
        <v>0</v>
      </c>
    </row>
    <row r="497" spans="1:32">
      <c r="A497" t="str">
        <f t="shared" si="44"/>
        <v>FARMACEUTICO HOSPITALAR E CLINICO</v>
      </c>
      <c r="B497" t="s">
        <v>609</v>
      </c>
      <c r="C497">
        <v>0</v>
      </c>
      <c r="D497">
        <v>0</v>
      </c>
      <c r="E497">
        <v>0</v>
      </c>
      <c r="F497">
        <v>0</v>
      </c>
      <c r="G497">
        <v>0</v>
      </c>
      <c r="J497" t="str">
        <f t="shared" si="45"/>
        <v>FARMACEUTICO HOSPITALAR E CLINICO</v>
      </c>
      <c r="K497" t="s">
        <v>609</v>
      </c>
      <c r="L497">
        <v>0</v>
      </c>
      <c r="N497" t="str">
        <f t="shared" si="46"/>
        <v>FARMACEUTICO HOSPITALAR E CLINICO</v>
      </c>
      <c r="O497" t="s">
        <v>609</v>
      </c>
      <c r="P497">
        <v>0</v>
      </c>
      <c r="R497" t="str">
        <f t="shared" si="49"/>
        <v>FABRICACAO DE MOTORES ELETRICOS</v>
      </c>
      <c r="S497" t="s">
        <v>4101</v>
      </c>
      <c r="V497">
        <v>0</v>
      </c>
      <c r="W497">
        <v>0</v>
      </c>
      <c r="X497">
        <v>0</v>
      </c>
      <c r="Z497" t="str">
        <f t="shared" si="47"/>
        <v>FABRICACAO DE MOTORES ELETRICOS</v>
      </c>
      <c r="AA497" t="s">
        <v>4101</v>
      </c>
      <c r="AB497">
        <v>0</v>
      </c>
      <c r="AD497" t="str">
        <f t="shared" si="48"/>
        <v>FABRICACAO DE MOTORES ELETRICOS</v>
      </c>
      <c r="AE497" t="s">
        <v>4101</v>
      </c>
      <c r="AF497">
        <v>0</v>
      </c>
    </row>
    <row r="498" spans="1:32">
      <c r="A498" t="str">
        <f t="shared" si="44"/>
        <v>ENFERMEIRO</v>
      </c>
      <c r="B498" t="s">
        <v>97</v>
      </c>
      <c r="C498">
        <v>0</v>
      </c>
      <c r="D498">
        <v>0</v>
      </c>
      <c r="E498">
        <v>17</v>
      </c>
      <c r="F498">
        <v>98</v>
      </c>
      <c r="G498">
        <v>115</v>
      </c>
      <c r="J498" t="str">
        <f t="shared" si="45"/>
        <v>ENFERMEIRO</v>
      </c>
      <c r="K498" t="s">
        <v>97</v>
      </c>
      <c r="L498">
        <v>17</v>
      </c>
      <c r="N498" t="str">
        <f t="shared" si="46"/>
        <v>ENFERMEIRO</v>
      </c>
      <c r="O498" t="s">
        <v>97</v>
      </c>
      <c r="P498">
        <v>98</v>
      </c>
      <c r="R498" t="str">
        <f t="shared" si="49"/>
        <v>FABRICACAO DE SUBESTACOES, QUADROS DE COMANDO, REGULADORES DE VOLTAGEM E OUTROS APARELHOS E EQUIPAME</v>
      </c>
      <c r="S498" t="s">
        <v>4102</v>
      </c>
      <c r="V498">
        <v>0</v>
      </c>
      <c r="W498">
        <v>0</v>
      </c>
      <c r="X498">
        <v>0</v>
      </c>
      <c r="Z498" t="str">
        <f t="shared" si="47"/>
        <v>FABRICACAO DE SUBESTACOES, QUADROS DE COMANDO, REGULADORES DE VOLTAGEM E OUTROS APARELHOS E EQUIPAME</v>
      </c>
      <c r="AA498" t="s">
        <v>4102</v>
      </c>
      <c r="AB498">
        <v>0</v>
      </c>
      <c r="AD498" t="str">
        <f t="shared" si="48"/>
        <v>FABRICACAO DE SUBESTACOES, QUADROS DE COMANDO, REGULADORES DE VOLTAGEM E OUTROS APARELHOS E EQUIPAME</v>
      </c>
      <c r="AE498" t="s">
        <v>4102</v>
      </c>
      <c r="AF498">
        <v>0</v>
      </c>
    </row>
    <row r="499" spans="1:32">
      <c r="A499" t="str">
        <f t="shared" si="44"/>
        <v>ENFERMEIRO AUDITOR</v>
      </c>
      <c r="B499" t="s">
        <v>610</v>
      </c>
      <c r="C499">
        <v>0</v>
      </c>
      <c r="D499">
        <v>0</v>
      </c>
      <c r="E499">
        <v>2</v>
      </c>
      <c r="F499">
        <v>1</v>
      </c>
      <c r="G499">
        <v>3</v>
      </c>
      <c r="J499" t="str">
        <f t="shared" si="45"/>
        <v>ENFERMEIRO AUDITOR</v>
      </c>
      <c r="K499" t="s">
        <v>610</v>
      </c>
      <c r="L499">
        <v>2</v>
      </c>
      <c r="N499" t="str">
        <f t="shared" si="46"/>
        <v>ENFERMEIRO AUDITOR</v>
      </c>
      <c r="O499" t="s">
        <v>610</v>
      </c>
      <c r="P499">
        <v>1</v>
      </c>
      <c r="R499" t="str">
        <f t="shared" si="49"/>
        <v>FABRICACAO DE MATERIAL ELETRICO PARA INSTALACOES EM CIRCUITO DE CONSUMO</v>
      </c>
      <c r="S499" t="s">
        <v>4103</v>
      </c>
      <c r="V499">
        <v>0</v>
      </c>
      <c r="W499">
        <v>0</v>
      </c>
      <c r="X499">
        <v>0</v>
      </c>
      <c r="Z499" t="str">
        <f t="shared" si="47"/>
        <v>FABRICACAO DE MATERIAL ELETRICO PARA INSTALACOES EM CIRCUITO DE CONSUMO</v>
      </c>
      <c r="AA499" t="s">
        <v>4103</v>
      </c>
      <c r="AB499">
        <v>0</v>
      </c>
      <c r="AD499" t="str">
        <f t="shared" si="48"/>
        <v>FABRICACAO DE MATERIAL ELETRICO PARA INSTALACOES EM CIRCUITO DE CONSUMO</v>
      </c>
      <c r="AE499" t="s">
        <v>4103</v>
      </c>
      <c r="AF499">
        <v>0</v>
      </c>
    </row>
    <row r="500" spans="1:32">
      <c r="A500" t="str">
        <f t="shared" si="44"/>
        <v>ENFERMEIRO DE BORDO</v>
      </c>
      <c r="B500" t="s">
        <v>611</v>
      </c>
      <c r="C500">
        <v>0</v>
      </c>
      <c r="D500">
        <v>0</v>
      </c>
      <c r="E500">
        <v>0</v>
      </c>
      <c r="F500">
        <v>0</v>
      </c>
      <c r="G500">
        <v>0</v>
      </c>
      <c r="J500" t="str">
        <f t="shared" si="45"/>
        <v>ENFERMEIRO DE BORDO</v>
      </c>
      <c r="K500" t="s">
        <v>611</v>
      </c>
      <c r="L500">
        <v>0</v>
      </c>
      <c r="N500" t="str">
        <f t="shared" si="46"/>
        <v>ENFERMEIRO DE BORDO</v>
      </c>
      <c r="O500" t="s">
        <v>611</v>
      </c>
      <c r="P500">
        <v>0</v>
      </c>
      <c r="R500" t="str">
        <f t="shared" si="49"/>
        <v>FABRICACAO DE FIOS, CABOS E CONDUTORES ELETRICOS ISOLADOS</v>
      </c>
      <c r="S500" t="s">
        <v>4104</v>
      </c>
      <c r="V500">
        <v>0</v>
      </c>
      <c r="W500">
        <v>0</v>
      </c>
      <c r="X500">
        <v>0</v>
      </c>
      <c r="Z500" t="str">
        <f t="shared" si="47"/>
        <v>FABRICACAO DE FIOS, CABOS E CONDUTORES ELETRICOS ISOLADOS</v>
      </c>
      <c r="AA500" t="s">
        <v>4104</v>
      </c>
      <c r="AB500">
        <v>0</v>
      </c>
      <c r="AD500" t="str">
        <f t="shared" si="48"/>
        <v>FABRICACAO DE FIOS, CABOS E CONDUTORES ELETRICOS ISOLADOS</v>
      </c>
      <c r="AE500" t="s">
        <v>4104</v>
      </c>
      <c r="AF500">
        <v>0</v>
      </c>
    </row>
    <row r="501" spans="1:32">
      <c r="A501" t="str">
        <f t="shared" si="44"/>
        <v>ENFERMEIRO DE CENTRO CIRURGICO</v>
      </c>
      <c r="B501" t="s">
        <v>612</v>
      </c>
      <c r="C501">
        <v>0</v>
      </c>
      <c r="D501">
        <v>0</v>
      </c>
      <c r="E501">
        <v>0</v>
      </c>
      <c r="F501">
        <v>0</v>
      </c>
      <c r="G501">
        <v>0</v>
      </c>
      <c r="J501" t="str">
        <f t="shared" si="45"/>
        <v>ENFERMEIRO DE CENTRO CIRURGICO</v>
      </c>
      <c r="K501" t="s">
        <v>612</v>
      </c>
      <c r="L501">
        <v>0</v>
      </c>
      <c r="N501" t="str">
        <f t="shared" si="46"/>
        <v>ENFERMEIRO DE CENTRO CIRURGICO</v>
      </c>
      <c r="O501" t="s">
        <v>612</v>
      </c>
      <c r="P501">
        <v>0</v>
      </c>
      <c r="R501" t="str">
        <f t="shared" si="49"/>
        <v>FABRICACAO DE PILHAS, BATERIAS E ACUMULADORES ELETRICOS - EXCETO PARA VEICULOS</v>
      </c>
      <c r="S501" t="s">
        <v>4105</v>
      </c>
      <c r="V501">
        <v>0</v>
      </c>
      <c r="W501">
        <v>0</v>
      </c>
      <c r="X501">
        <v>0</v>
      </c>
      <c r="Z501" t="str">
        <f t="shared" si="47"/>
        <v>FABRICACAO DE PILHAS, BATERIAS E ACUMULADORES ELETRICOS - EXCETO PARA VEICULOS</v>
      </c>
      <c r="AA501" t="s">
        <v>4105</v>
      </c>
      <c r="AB501">
        <v>0</v>
      </c>
      <c r="AD501" t="str">
        <f t="shared" si="48"/>
        <v>FABRICACAO DE PILHAS, BATERIAS E ACUMULADORES ELETRICOS - EXCETO PARA VEICULOS</v>
      </c>
      <c r="AE501" t="s">
        <v>4105</v>
      </c>
      <c r="AF501">
        <v>0</v>
      </c>
    </row>
    <row r="502" spans="1:32">
      <c r="A502" t="str">
        <f t="shared" si="44"/>
        <v>ENFERMEIRO DE TERAPIA INTENSIVA</v>
      </c>
      <c r="B502" t="s">
        <v>613</v>
      </c>
      <c r="C502">
        <v>0</v>
      </c>
      <c r="D502">
        <v>0</v>
      </c>
      <c r="E502">
        <v>1</v>
      </c>
      <c r="F502">
        <v>0</v>
      </c>
      <c r="G502">
        <v>1</v>
      </c>
      <c r="J502" t="str">
        <f t="shared" si="45"/>
        <v>ENFERMEIRO DE TERAPIA INTENSIVA</v>
      </c>
      <c r="K502" t="s">
        <v>613</v>
      </c>
      <c r="L502">
        <v>1</v>
      </c>
      <c r="N502" t="str">
        <f t="shared" si="46"/>
        <v>ENFERMEIRO DE TERAPIA INTENSIVA</v>
      </c>
      <c r="O502" t="s">
        <v>613</v>
      </c>
      <c r="P502">
        <v>0</v>
      </c>
      <c r="R502" t="str">
        <f t="shared" si="49"/>
        <v>FABRICACAO DE BATERIAS E ACUMULADORES PARA VEICULOS</v>
      </c>
      <c r="S502" t="s">
        <v>4106</v>
      </c>
      <c r="V502">
        <v>0</v>
      </c>
      <c r="W502">
        <v>0</v>
      </c>
      <c r="X502">
        <v>0</v>
      </c>
      <c r="Z502" t="str">
        <f t="shared" si="47"/>
        <v>FABRICACAO DE BATERIAS E ACUMULADORES PARA VEICULOS</v>
      </c>
      <c r="AA502" t="s">
        <v>4106</v>
      </c>
      <c r="AB502">
        <v>0</v>
      </c>
      <c r="AD502" t="str">
        <f t="shared" si="48"/>
        <v>FABRICACAO DE BATERIAS E ACUMULADORES PARA VEICULOS</v>
      </c>
      <c r="AE502" t="s">
        <v>4106</v>
      </c>
      <c r="AF502">
        <v>0</v>
      </c>
    </row>
    <row r="503" spans="1:32">
      <c r="A503" t="str">
        <f t="shared" si="44"/>
        <v>ENFERMEIRO DO TRABALHO</v>
      </c>
      <c r="B503" t="s">
        <v>614</v>
      </c>
      <c r="C503">
        <v>0</v>
      </c>
      <c r="D503">
        <v>0</v>
      </c>
      <c r="E503">
        <v>0</v>
      </c>
      <c r="F503">
        <v>0</v>
      </c>
      <c r="G503">
        <v>0</v>
      </c>
      <c r="J503" t="str">
        <f t="shared" si="45"/>
        <v>ENFERMEIRO DO TRABALHO</v>
      </c>
      <c r="K503" t="s">
        <v>614</v>
      </c>
      <c r="L503">
        <v>0</v>
      </c>
      <c r="N503" t="str">
        <f t="shared" si="46"/>
        <v>ENFERMEIRO DO TRABALHO</v>
      </c>
      <c r="O503" t="s">
        <v>614</v>
      </c>
      <c r="P503">
        <v>0</v>
      </c>
      <c r="R503" t="str">
        <f t="shared" si="49"/>
        <v>FABRICACAO DE LAMPADAS</v>
      </c>
      <c r="S503" t="s">
        <v>4107</v>
      </c>
      <c r="V503">
        <v>0</v>
      </c>
      <c r="W503">
        <v>0</v>
      </c>
      <c r="X503">
        <v>0</v>
      </c>
      <c r="Z503" t="str">
        <f t="shared" si="47"/>
        <v>FABRICACAO DE LAMPADAS</v>
      </c>
      <c r="AA503" t="s">
        <v>4107</v>
      </c>
      <c r="AB503">
        <v>0</v>
      </c>
      <c r="AD503" t="str">
        <f t="shared" si="48"/>
        <v>FABRICACAO DE LAMPADAS</v>
      </c>
      <c r="AE503" t="s">
        <v>4107</v>
      </c>
      <c r="AF503">
        <v>0</v>
      </c>
    </row>
    <row r="504" spans="1:32">
      <c r="A504" t="str">
        <f t="shared" si="44"/>
        <v>ENFERMEIRO NEFROLOGISTA</v>
      </c>
      <c r="B504" t="s">
        <v>615</v>
      </c>
      <c r="C504">
        <v>0</v>
      </c>
      <c r="D504">
        <v>0</v>
      </c>
      <c r="E504">
        <v>0</v>
      </c>
      <c r="F504">
        <v>0</v>
      </c>
      <c r="G504">
        <v>0</v>
      </c>
      <c r="J504" t="str">
        <f t="shared" si="45"/>
        <v>ENFERMEIRO NEFROLOGISTA</v>
      </c>
      <c r="K504" t="s">
        <v>615</v>
      </c>
      <c r="L504">
        <v>0</v>
      </c>
      <c r="N504" t="str">
        <f t="shared" si="46"/>
        <v>ENFERMEIRO NEFROLOGISTA</v>
      </c>
      <c r="O504" t="s">
        <v>615</v>
      </c>
      <c r="P504">
        <v>0</v>
      </c>
      <c r="R504" t="str">
        <f t="shared" si="49"/>
        <v>FABRICACAO DE LUMINARIAS E EQUIPAMENTOS DE ILUMINACAO - EXCETO PARA VEICULOS</v>
      </c>
      <c r="S504" t="s">
        <v>4108</v>
      </c>
      <c r="V504">
        <v>0</v>
      </c>
      <c r="W504">
        <v>0</v>
      </c>
      <c r="X504">
        <v>0</v>
      </c>
      <c r="Z504" t="str">
        <f t="shared" si="47"/>
        <v>FABRICACAO DE LUMINARIAS E EQUIPAMENTOS DE ILUMINACAO - EXCETO PARA VEICULOS</v>
      </c>
      <c r="AA504" t="s">
        <v>4108</v>
      </c>
      <c r="AB504">
        <v>0</v>
      </c>
      <c r="AD504" t="str">
        <f t="shared" si="48"/>
        <v>FABRICACAO DE LUMINARIAS E EQUIPAMENTOS DE ILUMINACAO - EXCETO PARA VEICULOS</v>
      </c>
      <c r="AE504" t="s">
        <v>4108</v>
      </c>
      <c r="AF504">
        <v>0</v>
      </c>
    </row>
    <row r="505" spans="1:32">
      <c r="A505" t="str">
        <f t="shared" si="44"/>
        <v>ENFERMEIRO NEONATOLOGISTA</v>
      </c>
      <c r="B505" t="s">
        <v>616</v>
      </c>
      <c r="C505">
        <v>0</v>
      </c>
      <c r="D505">
        <v>0</v>
      </c>
      <c r="E505">
        <v>0</v>
      </c>
      <c r="F505">
        <v>0</v>
      </c>
      <c r="G505">
        <v>0</v>
      </c>
      <c r="J505" t="str">
        <f t="shared" si="45"/>
        <v>ENFERMEIRO NEONATOLOGISTA</v>
      </c>
      <c r="K505" t="s">
        <v>616</v>
      </c>
      <c r="L505">
        <v>0</v>
      </c>
      <c r="N505" t="str">
        <f t="shared" si="46"/>
        <v>ENFERMEIRO NEONATOLOGISTA</v>
      </c>
      <c r="O505" t="s">
        <v>616</v>
      </c>
      <c r="P505">
        <v>0</v>
      </c>
      <c r="R505" t="str">
        <f t="shared" si="49"/>
        <v>FABRICACAO DE MATERIAL ELETRICO PARA VEICULOS - EXCETO BATERIAS</v>
      </c>
      <c r="S505" t="s">
        <v>4109</v>
      </c>
      <c r="V505">
        <v>0</v>
      </c>
      <c r="W505">
        <v>0</v>
      </c>
      <c r="X505">
        <v>0</v>
      </c>
      <c r="Z505" t="str">
        <f t="shared" si="47"/>
        <v>FABRICACAO DE MATERIAL ELETRICO PARA VEICULOS - EXCETO BATERIAS</v>
      </c>
      <c r="AA505" t="s">
        <v>4109</v>
      </c>
      <c r="AB505">
        <v>0</v>
      </c>
      <c r="AD505" t="str">
        <f t="shared" si="48"/>
        <v>FABRICACAO DE MATERIAL ELETRICO PARA VEICULOS - EXCETO BATERIAS</v>
      </c>
      <c r="AE505" t="s">
        <v>4109</v>
      </c>
      <c r="AF505">
        <v>0</v>
      </c>
    </row>
    <row r="506" spans="1:32">
      <c r="A506" t="str">
        <f t="shared" si="44"/>
        <v>ENFERMEIRO OBSTETRICO</v>
      </c>
      <c r="B506" t="s">
        <v>617</v>
      </c>
      <c r="C506">
        <v>0</v>
      </c>
      <c r="D506">
        <v>0</v>
      </c>
      <c r="E506">
        <v>0</v>
      </c>
      <c r="F506">
        <v>0</v>
      </c>
      <c r="G506">
        <v>0</v>
      </c>
      <c r="J506" t="str">
        <f t="shared" si="45"/>
        <v>ENFERMEIRO OBSTETRICO</v>
      </c>
      <c r="K506" t="s">
        <v>617</v>
      </c>
      <c r="L506">
        <v>0</v>
      </c>
      <c r="N506" t="str">
        <f t="shared" si="46"/>
        <v>ENFERMEIRO OBSTETRICO</v>
      </c>
      <c r="O506" t="s">
        <v>617</v>
      </c>
      <c r="P506">
        <v>0</v>
      </c>
      <c r="R506" t="str">
        <f t="shared" si="49"/>
        <v>MANUTENCAO E REPARACAO DE GERADORES, TRANSFORMADORES E MOTORES ELETRICOS</v>
      </c>
      <c r="S506" t="s">
        <v>4110</v>
      </c>
      <c r="V506">
        <v>0</v>
      </c>
      <c r="W506">
        <v>0</v>
      </c>
      <c r="X506">
        <v>0</v>
      </c>
      <c r="Z506" t="str">
        <f t="shared" si="47"/>
        <v>MANUTENCAO E REPARACAO DE GERADORES, TRANSFORMADORES E MOTORES ELETRICOS</v>
      </c>
      <c r="AA506" t="s">
        <v>4110</v>
      </c>
      <c r="AB506">
        <v>0</v>
      </c>
      <c r="AD506" t="str">
        <f t="shared" si="48"/>
        <v>MANUTENCAO E REPARACAO DE GERADORES, TRANSFORMADORES E MOTORES ELETRICOS</v>
      </c>
      <c r="AE506" t="s">
        <v>4110</v>
      </c>
      <c r="AF506">
        <v>0</v>
      </c>
    </row>
    <row r="507" spans="1:32">
      <c r="A507" t="str">
        <f t="shared" si="44"/>
        <v>ENFERMEIRO PSIQUIATRICO</v>
      </c>
      <c r="B507" t="s">
        <v>618</v>
      </c>
      <c r="C507">
        <v>0</v>
      </c>
      <c r="D507">
        <v>0</v>
      </c>
      <c r="E507">
        <v>0</v>
      </c>
      <c r="F507">
        <v>0</v>
      </c>
      <c r="G507">
        <v>0</v>
      </c>
      <c r="J507" t="str">
        <f t="shared" si="45"/>
        <v>ENFERMEIRO PSIQUIATRICO</v>
      </c>
      <c r="K507" t="s">
        <v>618</v>
      </c>
      <c r="L507">
        <v>0</v>
      </c>
      <c r="N507" t="str">
        <f t="shared" si="46"/>
        <v>ENFERMEIRO PSIQUIATRICO</v>
      </c>
      <c r="O507" t="s">
        <v>618</v>
      </c>
      <c r="P507">
        <v>0</v>
      </c>
      <c r="R507" t="str">
        <f t="shared" si="49"/>
        <v>MANUTENCAO E REPARACAO DE BATERIAS E ACUMULADORES ELETRICOS - EXCETO PARA VEICULOS</v>
      </c>
      <c r="S507" t="s">
        <v>4111</v>
      </c>
      <c r="V507">
        <v>0</v>
      </c>
      <c r="W507">
        <v>0</v>
      </c>
      <c r="X507">
        <v>0</v>
      </c>
      <c r="Z507" t="str">
        <f t="shared" si="47"/>
        <v>MANUTENCAO E REPARACAO DE BATERIAS E ACUMULADORES ELETRICOS - EXCETO PARA VEICULOS</v>
      </c>
      <c r="AA507" t="s">
        <v>4111</v>
      </c>
      <c r="AB507">
        <v>0</v>
      </c>
      <c r="AD507" t="str">
        <f t="shared" si="48"/>
        <v>MANUTENCAO E REPARACAO DE BATERIAS E ACUMULADORES ELETRICOS - EXCETO PARA VEICULOS</v>
      </c>
      <c r="AE507" t="s">
        <v>4111</v>
      </c>
      <c r="AF507">
        <v>0</v>
      </c>
    </row>
    <row r="508" spans="1:32">
      <c r="A508" t="str">
        <f t="shared" si="44"/>
        <v>ENFERMEIRO PUERICULTOR E PEDIATRICO</v>
      </c>
      <c r="B508" t="s">
        <v>619</v>
      </c>
      <c r="C508">
        <v>0</v>
      </c>
      <c r="D508">
        <v>0</v>
      </c>
      <c r="E508">
        <v>0</v>
      </c>
      <c r="F508">
        <v>0</v>
      </c>
      <c r="G508">
        <v>0</v>
      </c>
      <c r="J508" t="str">
        <f t="shared" si="45"/>
        <v>ENFERMEIRO PUERICULTOR E PEDIATRICO</v>
      </c>
      <c r="K508" t="s">
        <v>619</v>
      </c>
      <c r="L508">
        <v>0</v>
      </c>
      <c r="N508" t="str">
        <f t="shared" si="46"/>
        <v>ENFERMEIRO PUERICULTOR E PEDIATRICO</v>
      </c>
      <c r="O508" t="s">
        <v>619</v>
      </c>
      <c r="P508">
        <v>0</v>
      </c>
      <c r="R508" t="str">
        <f t="shared" si="49"/>
        <v>MANUTENCAO E REPARACAO DE MAQUINAS, APARELHOS E MATERIAIS ELETRICOS NAO ESPECIFICADOS ANTERIORMENTE</v>
      </c>
      <c r="S508" t="s">
        <v>4112</v>
      </c>
      <c r="V508">
        <v>0</v>
      </c>
      <c r="W508">
        <v>0</v>
      </c>
      <c r="X508">
        <v>0</v>
      </c>
      <c r="Z508" t="str">
        <f t="shared" si="47"/>
        <v>MANUTENCAO E REPARACAO DE MAQUINAS, APARELHOS E MATERIAIS ELETRICOS NAO ESPECIFICADOS ANTERIORMENTE</v>
      </c>
      <c r="AA508" t="s">
        <v>4112</v>
      </c>
      <c r="AB508">
        <v>0</v>
      </c>
      <c r="AD508" t="str">
        <f t="shared" si="48"/>
        <v>MANUTENCAO E REPARACAO DE MAQUINAS, APARELHOS E MATERIAIS ELETRICOS NAO ESPECIFICADOS ANTERIORMENTE</v>
      </c>
      <c r="AE508" t="s">
        <v>4112</v>
      </c>
      <c r="AF508">
        <v>0</v>
      </c>
    </row>
    <row r="509" spans="1:32">
      <c r="A509" t="str">
        <f t="shared" si="44"/>
        <v>ENFERMEIRO SANITARISTA</v>
      </c>
      <c r="B509" t="s">
        <v>620</v>
      </c>
      <c r="C509">
        <v>0</v>
      </c>
      <c r="D509">
        <v>0</v>
      </c>
      <c r="E509">
        <v>0</v>
      </c>
      <c r="F509">
        <v>0</v>
      </c>
      <c r="G509">
        <v>0</v>
      </c>
      <c r="J509" t="str">
        <f t="shared" si="45"/>
        <v>ENFERMEIRO SANITARISTA</v>
      </c>
      <c r="K509" t="s">
        <v>620</v>
      </c>
      <c r="L509">
        <v>0</v>
      </c>
      <c r="N509" t="str">
        <f t="shared" si="46"/>
        <v>ENFERMEIRO SANITARISTA</v>
      </c>
      <c r="O509" t="s">
        <v>620</v>
      </c>
      <c r="P509">
        <v>0</v>
      </c>
      <c r="R509" t="str">
        <f t="shared" si="49"/>
        <v>FABRICACAO DE ELETRODOS, CONTATOS E OUTROS ARTIGOS DE CARVAO E GRAFITA PARA USO ELETRICO, ELETROIMAS</v>
      </c>
      <c r="S509" t="s">
        <v>4113</v>
      </c>
      <c r="V509">
        <v>0</v>
      </c>
      <c r="W509">
        <v>0</v>
      </c>
      <c r="X509">
        <v>0</v>
      </c>
      <c r="Z509" t="str">
        <f t="shared" si="47"/>
        <v>FABRICACAO DE ELETRODOS, CONTATOS E OUTROS ARTIGOS DE CARVAO E GRAFITA PARA USO ELETRICO, ELETROIMAS</v>
      </c>
      <c r="AA509" t="s">
        <v>4113</v>
      </c>
      <c r="AB509">
        <v>0</v>
      </c>
      <c r="AD509" t="str">
        <f t="shared" si="48"/>
        <v>FABRICACAO DE ELETRODOS, CONTATOS E OUTROS ARTIGOS DE CARVAO E GRAFITA PARA USO ELETRICO, ELETROIMAS</v>
      </c>
      <c r="AE509" t="s">
        <v>4113</v>
      </c>
      <c r="AF509">
        <v>0</v>
      </c>
    </row>
    <row r="510" spans="1:32">
      <c r="A510" t="str">
        <f t="shared" si="44"/>
        <v>ENFERMEIRO DA ESTRATEGIA DE SAUDE DA FAMILIA</v>
      </c>
      <c r="B510" t="s">
        <v>621</v>
      </c>
      <c r="C510">
        <v>0</v>
      </c>
      <c r="D510">
        <v>0</v>
      </c>
      <c r="E510">
        <v>0</v>
      </c>
      <c r="F510">
        <v>0</v>
      </c>
      <c r="G510">
        <v>0</v>
      </c>
      <c r="J510" t="str">
        <f t="shared" si="45"/>
        <v>ENFERMEIRO DA ESTRATEGIA DE SAUDE DA FAMILIA</v>
      </c>
      <c r="K510" t="s">
        <v>621</v>
      </c>
      <c r="L510">
        <v>0</v>
      </c>
      <c r="N510" t="str">
        <f t="shared" si="46"/>
        <v>ENFERMEIRO DA ESTRATEGIA DE SAUDE DA FAMILIA</v>
      </c>
      <c r="O510" t="s">
        <v>621</v>
      </c>
      <c r="P510">
        <v>0</v>
      </c>
      <c r="R510" t="str">
        <f t="shared" si="49"/>
        <v>FABRICACAO DE APARELHOS E UTENSILIOS PARA SINALIZACAO E ALARME</v>
      </c>
      <c r="S510" t="s">
        <v>4114</v>
      </c>
      <c r="V510">
        <v>0</v>
      </c>
      <c r="W510">
        <v>0</v>
      </c>
      <c r="X510">
        <v>0</v>
      </c>
      <c r="Z510" t="str">
        <f t="shared" si="47"/>
        <v>FABRICACAO DE APARELHOS E UTENSILIOS PARA SINALIZACAO E ALARME</v>
      </c>
      <c r="AA510" t="s">
        <v>4114</v>
      </c>
      <c r="AB510">
        <v>0</v>
      </c>
      <c r="AD510" t="str">
        <f t="shared" si="48"/>
        <v>FABRICACAO DE APARELHOS E UTENSILIOS PARA SINALIZACAO E ALARME</v>
      </c>
      <c r="AE510" t="s">
        <v>4114</v>
      </c>
      <c r="AF510">
        <v>0</v>
      </c>
    </row>
    <row r="511" spans="1:32">
      <c r="A511" t="str">
        <f t="shared" si="44"/>
        <v>PERFUSIONISTA</v>
      </c>
      <c r="B511" t="s">
        <v>622</v>
      </c>
      <c r="C511">
        <v>0</v>
      </c>
      <c r="D511">
        <v>0</v>
      </c>
      <c r="E511">
        <v>0</v>
      </c>
      <c r="F511">
        <v>0</v>
      </c>
      <c r="G511">
        <v>0</v>
      </c>
      <c r="J511" t="str">
        <f t="shared" si="45"/>
        <v>PERFUSIONISTA</v>
      </c>
      <c r="K511" t="s">
        <v>622</v>
      </c>
      <c r="L511">
        <v>0</v>
      </c>
      <c r="N511" t="str">
        <f t="shared" si="46"/>
        <v>PERFUSIONISTA</v>
      </c>
      <c r="O511" t="s">
        <v>622</v>
      </c>
      <c r="P511">
        <v>0</v>
      </c>
      <c r="R511" t="str">
        <f t="shared" si="49"/>
        <v>FABRICACAO DE OUTROS APARELHOS OU EQUIPAMENTOS ELETRICOS</v>
      </c>
      <c r="S511" t="s">
        <v>4115</v>
      </c>
      <c r="V511">
        <v>0</v>
      </c>
      <c r="W511">
        <v>0</v>
      </c>
      <c r="X511">
        <v>0</v>
      </c>
      <c r="Z511" t="str">
        <f t="shared" si="47"/>
        <v>FABRICACAO DE OUTROS APARELHOS OU EQUIPAMENTOS ELETRICOS</v>
      </c>
      <c r="AA511" t="s">
        <v>4115</v>
      </c>
      <c r="AB511">
        <v>0</v>
      </c>
      <c r="AD511" t="str">
        <f t="shared" si="48"/>
        <v>FABRICACAO DE OUTROS APARELHOS OU EQUIPAMENTOS ELETRICOS</v>
      </c>
      <c r="AE511" t="s">
        <v>4115</v>
      </c>
      <c r="AF511">
        <v>0</v>
      </c>
    </row>
    <row r="512" spans="1:32">
      <c r="A512" t="str">
        <f t="shared" si="44"/>
        <v>ENFERMEIRO SAUDE DA FAMILIA</v>
      </c>
      <c r="B512" t="s">
        <v>623</v>
      </c>
      <c r="C512">
        <v>0</v>
      </c>
      <c r="D512">
        <v>0</v>
      </c>
      <c r="E512">
        <v>0</v>
      </c>
      <c r="F512">
        <v>0</v>
      </c>
      <c r="G512">
        <v>0</v>
      </c>
      <c r="J512" t="str">
        <f t="shared" si="45"/>
        <v>ENFERMEIRO SAUDE DA FAMILIA</v>
      </c>
      <c r="K512" t="s">
        <v>623</v>
      </c>
      <c r="L512">
        <v>0</v>
      </c>
      <c r="N512" t="str">
        <f t="shared" si="46"/>
        <v>ENFERMEIRO SAUDE DA FAMILIA</v>
      </c>
      <c r="O512" t="s">
        <v>623</v>
      </c>
      <c r="P512">
        <v>0</v>
      </c>
      <c r="R512" t="str">
        <f t="shared" si="49"/>
        <v>FABRICACAO DE MATERIAL ELETRONICO BASICO</v>
      </c>
      <c r="S512" t="s">
        <v>4116</v>
      </c>
      <c r="V512">
        <v>0</v>
      </c>
      <c r="W512">
        <v>0</v>
      </c>
      <c r="X512">
        <v>0</v>
      </c>
      <c r="Z512" t="str">
        <f t="shared" si="47"/>
        <v>FABRICACAO DE MATERIAL ELETRONICO BASICO</v>
      </c>
      <c r="AA512" t="s">
        <v>4116</v>
      </c>
      <c r="AB512">
        <v>0</v>
      </c>
      <c r="AD512" t="str">
        <f t="shared" si="48"/>
        <v>FABRICACAO DE MATERIAL ELETRONICO BASICO</v>
      </c>
      <c r="AE512" t="s">
        <v>4116</v>
      </c>
      <c r="AF512">
        <v>0</v>
      </c>
    </row>
    <row r="513" spans="1:32">
      <c r="A513" t="str">
        <f t="shared" si="44"/>
        <v>ENFERMEIRO DA ESTRATEGIA DE AGENTE COMUNITARIO DE SAUDE</v>
      </c>
      <c r="B513" t="s">
        <v>624</v>
      </c>
      <c r="C513">
        <v>0</v>
      </c>
      <c r="D513">
        <v>0</v>
      </c>
      <c r="E513">
        <v>0</v>
      </c>
      <c r="F513">
        <v>0</v>
      </c>
      <c r="G513">
        <v>0</v>
      </c>
      <c r="J513" t="str">
        <f t="shared" si="45"/>
        <v>ENFERMEIRO DA ESTRATEGIA DE AGENTE COMUNITARIO DE SAUDE</v>
      </c>
      <c r="K513" t="s">
        <v>624</v>
      </c>
      <c r="L513">
        <v>0</v>
      </c>
      <c r="N513" t="str">
        <f t="shared" si="46"/>
        <v>ENFERMEIRO DA ESTRATEGIA DE AGENTE COMUNITARIO DE SAUDE</v>
      </c>
      <c r="O513" t="s">
        <v>624</v>
      </c>
      <c r="P513">
        <v>0</v>
      </c>
      <c r="R513" t="str">
        <f t="shared" si="49"/>
        <v>LAPIDACAO DE GEMAS E FABRICACAO DE ARTEFATOS DE OURIVESARIA E JOALHERIA</v>
      </c>
      <c r="S513" t="s">
        <v>4117</v>
      </c>
      <c r="V513">
        <v>0</v>
      </c>
      <c r="W513">
        <v>0</v>
      </c>
      <c r="X513">
        <v>0</v>
      </c>
      <c r="Z513" t="str">
        <f t="shared" si="47"/>
        <v>LAPIDACAO DE GEMAS E FABRICACAO DE ARTEFATOS DE OURIVESARIA E JOALHERIA</v>
      </c>
      <c r="AA513" t="s">
        <v>4117</v>
      </c>
      <c r="AB513">
        <v>0</v>
      </c>
      <c r="AD513" t="str">
        <f t="shared" si="48"/>
        <v>LAPIDACAO DE GEMAS E FABRICACAO DE ARTEFATOS DE OURIVESARIA E JOALHERIA</v>
      </c>
      <c r="AE513" t="s">
        <v>4117</v>
      </c>
      <c r="AF513">
        <v>0</v>
      </c>
    </row>
    <row r="514" spans="1:32">
      <c r="A514" t="str">
        <f t="shared" si="44"/>
        <v>FISIOTERAPEUTA</v>
      </c>
      <c r="B514" t="s">
        <v>98</v>
      </c>
      <c r="C514">
        <v>0</v>
      </c>
      <c r="D514">
        <v>0</v>
      </c>
      <c r="E514">
        <v>4</v>
      </c>
      <c r="F514">
        <v>9</v>
      </c>
      <c r="G514">
        <v>13</v>
      </c>
      <c r="J514" t="str">
        <f t="shared" si="45"/>
        <v>FISIOTERAPEUTA</v>
      </c>
      <c r="K514" t="s">
        <v>98</v>
      </c>
      <c r="L514">
        <v>4</v>
      </c>
      <c r="N514" t="str">
        <f t="shared" si="46"/>
        <v>FISIOTERAPEUTA</v>
      </c>
      <c r="O514" t="s">
        <v>98</v>
      </c>
      <c r="P514">
        <v>9</v>
      </c>
      <c r="R514" t="str">
        <f t="shared" si="49"/>
        <v>FABRICACAO DE BIJUTERIAS E ARTEFATOS SEMELHANTES</v>
      </c>
      <c r="S514" t="s">
        <v>4118</v>
      </c>
      <c r="V514">
        <v>0</v>
      </c>
      <c r="W514">
        <v>0</v>
      </c>
      <c r="X514">
        <v>0</v>
      </c>
      <c r="Z514" t="str">
        <f t="shared" si="47"/>
        <v>FABRICACAO DE BIJUTERIAS E ARTEFATOS SEMELHANTES</v>
      </c>
      <c r="AA514" t="s">
        <v>4118</v>
      </c>
      <c r="AB514">
        <v>0</v>
      </c>
      <c r="AD514" t="str">
        <f t="shared" si="48"/>
        <v>FABRICACAO DE BIJUTERIAS E ARTEFATOS SEMELHANTES</v>
      </c>
      <c r="AE514" t="s">
        <v>4118</v>
      </c>
      <c r="AF514">
        <v>0</v>
      </c>
    </row>
    <row r="515" spans="1:32">
      <c r="A515" t="str">
        <f t="shared" si="44"/>
        <v>FONOAUDIOLOGO</v>
      </c>
      <c r="B515" t="s">
        <v>625</v>
      </c>
      <c r="C515">
        <v>0</v>
      </c>
      <c r="D515">
        <v>0</v>
      </c>
      <c r="E515">
        <v>0</v>
      </c>
      <c r="F515">
        <v>0</v>
      </c>
      <c r="G515">
        <v>0</v>
      </c>
      <c r="J515" t="str">
        <f t="shared" si="45"/>
        <v>FONOAUDIOLOGO</v>
      </c>
      <c r="K515" t="s">
        <v>625</v>
      </c>
      <c r="L515">
        <v>0</v>
      </c>
      <c r="N515" t="str">
        <f t="shared" si="46"/>
        <v>FONOAUDIOLOGO</v>
      </c>
      <c r="O515" t="s">
        <v>625</v>
      </c>
      <c r="P515">
        <v>0</v>
      </c>
      <c r="R515" t="str">
        <f t="shared" si="49"/>
        <v>FABRICACAO DE EQUIPAMENTOS TRANSMISSORES DE RADIO E TELEVISAO E DE EQUIPAMENTOS PARA ESTACOES TELEFO</v>
      </c>
      <c r="S515" t="s">
        <v>4119</v>
      </c>
      <c r="V515">
        <v>0</v>
      </c>
      <c r="W515">
        <v>0</v>
      </c>
      <c r="X515">
        <v>0</v>
      </c>
      <c r="Z515" t="str">
        <f t="shared" si="47"/>
        <v>FABRICACAO DE EQUIPAMENTOS TRANSMISSORES DE RADIO E TELEVISAO E DE EQUIPAMENTOS PARA ESTACOES TELEFO</v>
      </c>
      <c r="AA515" t="s">
        <v>4119</v>
      </c>
      <c r="AB515">
        <v>0</v>
      </c>
      <c r="AD515" t="str">
        <f t="shared" si="48"/>
        <v>FABRICACAO DE EQUIPAMENTOS TRANSMISSORES DE RADIO E TELEVISAO E DE EQUIPAMENTOS PARA ESTACOES TELEFO</v>
      </c>
      <c r="AE515" t="s">
        <v>4119</v>
      </c>
      <c r="AF515">
        <v>0</v>
      </c>
    </row>
    <row r="516" spans="1:32">
      <c r="A516" t="str">
        <f t="shared" si="44"/>
        <v>ORTOPTISTA</v>
      </c>
      <c r="B516" t="s">
        <v>626</v>
      </c>
      <c r="C516">
        <v>0</v>
      </c>
      <c r="D516">
        <v>0</v>
      </c>
      <c r="E516">
        <v>0</v>
      </c>
      <c r="F516">
        <v>0</v>
      </c>
      <c r="G516">
        <v>0</v>
      </c>
      <c r="J516" t="str">
        <f t="shared" si="45"/>
        <v>ORTOPTISTA</v>
      </c>
      <c r="K516" t="s">
        <v>626</v>
      </c>
      <c r="L516">
        <v>0</v>
      </c>
      <c r="N516" t="str">
        <f t="shared" si="46"/>
        <v>ORTOPTISTA</v>
      </c>
      <c r="O516" t="s">
        <v>626</v>
      </c>
      <c r="P516">
        <v>0</v>
      </c>
      <c r="R516" t="str">
        <f t="shared" si="49"/>
        <v>FABRICACAO DE APARELHOS TELEFONICOS, SISTEMAS DE INTERCOMUNICACAO E SEMELHANTES</v>
      </c>
      <c r="S516" t="s">
        <v>4120</v>
      </c>
      <c r="V516">
        <v>0</v>
      </c>
      <c r="W516">
        <v>0</v>
      </c>
      <c r="X516">
        <v>0</v>
      </c>
      <c r="Z516" t="str">
        <f t="shared" si="47"/>
        <v>FABRICACAO DE APARELHOS TELEFONICOS, SISTEMAS DE INTERCOMUNICACAO E SEMELHANTES</v>
      </c>
      <c r="AA516" t="s">
        <v>4120</v>
      </c>
      <c r="AB516">
        <v>0</v>
      </c>
      <c r="AD516" t="str">
        <f t="shared" si="48"/>
        <v>FABRICACAO DE APARELHOS TELEFONICOS, SISTEMAS DE INTERCOMUNICACAO E SEMELHANTES</v>
      </c>
      <c r="AE516" t="s">
        <v>4120</v>
      </c>
      <c r="AF516">
        <v>0</v>
      </c>
    </row>
    <row r="517" spans="1:32">
      <c r="A517" t="str">
        <f t="shared" si="44"/>
        <v>TERAPEUTA OCUPACIONAL</v>
      </c>
      <c r="B517" t="s">
        <v>99</v>
      </c>
      <c r="C517">
        <v>0</v>
      </c>
      <c r="D517">
        <v>0</v>
      </c>
      <c r="E517">
        <v>0</v>
      </c>
      <c r="F517">
        <v>1</v>
      </c>
      <c r="G517">
        <v>1</v>
      </c>
      <c r="J517" t="str">
        <f t="shared" si="45"/>
        <v>TERAPEUTA OCUPACIONAL</v>
      </c>
      <c r="K517" t="s">
        <v>99</v>
      </c>
      <c r="L517">
        <v>0</v>
      </c>
      <c r="N517" t="str">
        <f t="shared" si="46"/>
        <v>TERAPEUTA OCUPACIONAL</v>
      </c>
      <c r="O517" t="s">
        <v>99</v>
      </c>
      <c r="P517">
        <v>1</v>
      </c>
      <c r="R517" t="str">
        <f t="shared" si="49"/>
        <v>FABRICACAO DE APARELHOS RECEPTORES DE RADIO E TELEVISAO E DE REPRODUCAO, GRAVACAO OU AMPLIFICACAO DE</v>
      </c>
      <c r="S517" t="s">
        <v>4121</v>
      </c>
      <c r="V517">
        <v>0</v>
      </c>
      <c r="W517">
        <v>0</v>
      </c>
      <c r="X517">
        <v>0</v>
      </c>
      <c r="Z517" t="str">
        <f t="shared" si="47"/>
        <v>FABRICACAO DE APARELHOS RECEPTORES DE RADIO E TELEVISAO E DE REPRODUCAO, GRAVACAO OU AMPLIFICACAO DE</v>
      </c>
      <c r="AA517" t="s">
        <v>4121</v>
      </c>
      <c r="AB517">
        <v>0</v>
      </c>
      <c r="AD517" t="str">
        <f t="shared" si="48"/>
        <v>FABRICACAO DE APARELHOS RECEPTORES DE RADIO E TELEVISAO E DE REPRODUCAO, GRAVACAO OU AMPLIFICACAO DE</v>
      </c>
      <c r="AE517" t="s">
        <v>4121</v>
      </c>
      <c r="AF517">
        <v>0</v>
      </c>
    </row>
    <row r="518" spans="1:32">
      <c r="A518" t="str">
        <f t="shared" si="44"/>
        <v>FISIOTERAPEUTA RESPIRATORIA</v>
      </c>
      <c r="B518" t="s">
        <v>627</v>
      </c>
      <c r="C518">
        <v>0</v>
      </c>
      <c r="D518">
        <v>0</v>
      </c>
      <c r="E518">
        <v>0</v>
      </c>
      <c r="F518">
        <v>0</v>
      </c>
      <c r="G518">
        <v>0</v>
      </c>
      <c r="J518" t="str">
        <f t="shared" si="45"/>
        <v>FISIOTERAPEUTA RESPIRATORIA</v>
      </c>
      <c r="K518" t="s">
        <v>627</v>
      </c>
      <c r="L518">
        <v>0</v>
      </c>
      <c r="N518" t="str">
        <f t="shared" si="46"/>
        <v>FISIOTERAPEUTA RESPIRATORIA</v>
      </c>
      <c r="O518" t="s">
        <v>627</v>
      </c>
      <c r="P518">
        <v>0</v>
      </c>
      <c r="R518" t="str">
        <f t="shared" si="49"/>
        <v>FABRICACAO DE ARTEFATOS PARA PESCA E ESPORTE</v>
      </c>
      <c r="S518" t="s">
        <v>4122</v>
      </c>
      <c r="V518">
        <v>0</v>
      </c>
      <c r="W518">
        <v>0</v>
      </c>
      <c r="X518">
        <v>0</v>
      </c>
      <c r="Z518" t="str">
        <f t="shared" si="47"/>
        <v>FABRICACAO DE ARTEFATOS PARA PESCA E ESPORTE</v>
      </c>
      <c r="AA518" t="s">
        <v>4122</v>
      </c>
      <c r="AB518">
        <v>0</v>
      </c>
      <c r="AD518" t="str">
        <f t="shared" si="48"/>
        <v>FABRICACAO DE ARTEFATOS PARA PESCA E ESPORTE</v>
      </c>
      <c r="AE518" t="s">
        <v>4122</v>
      </c>
      <c r="AF518">
        <v>0</v>
      </c>
    </row>
    <row r="519" spans="1:32">
      <c r="A519" t="str">
        <f t="shared" si="44"/>
        <v>FISIOTERAPEUTA NEUROFUNCIONAL</v>
      </c>
      <c r="B519" t="s">
        <v>628</v>
      </c>
      <c r="C519">
        <v>0</v>
      </c>
      <c r="D519">
        <v>0</v>
      </c>
      <c r="E519">
        <v>0</v>
      </c>
      <c r="F519">
        <v>0</v>
      </c>
      <c r="G519">
        <v>0</v>
      </c>
      <c r="J519" t="str">
        <f t="shared" si="45"/>
        <v>FISIOTERAPEUTA NEUROFUNCIONAL</v>
      </c>
      <c r="K519" t="s">
        <v>628</v>
      </c>
      <c r="L519">
        <v>0</v>
      </c>
      <c r="N519" t="str">
        <f t="shared" si="46"/>
        <v>FISIOTERAPEUTA NEUROFUNCIONAL</v>
      </c>
      <c r="O519" t="s">
        <v>628</v>
      </c>
      <c r="P519">
        <v>0</v>
      </c>
      <c r="R519" t="str">
        <f t="shared" si="49"/>
        <v>FABRICACAO DE BRINQUEDOS E JOGOS RECREATIVOS</v>
      </c>
      <c r="S519" t="s">
        <v>4123</v>
      </c>
      <c r="V519">
        <v>0</v>
      </c>
      <c r="W519">
        <v>0</v>
      </c>
      <c r="X519">
        <v>0</v>
      </c>
      <c r="Z519" t="str">
        <f t="shared" si="47"/>
        <v>FABRICACAO DE BRINQUEDOS E JOGOS RECREATIVOS</v>
      </c>
      <c r="AA519" t="s">
        <v>4123</v>
      </c>
      <c r="AB519">
        <v>0</v>
      </c>
      <c r="AD519" t="str">
        <f t="shared" si="48"/>
        <v>FABRICACAO DE BRINQUEDOS E JOGOS RECREATIVOS</v>
      </c>
      <c r="AE519" t="s">
        <v>4123</v>
      </c>
      <c r="AF519">
        <v>0</v>
      </c>
    </row>
    <row r="520" spans="1:32">
      <c r="A520" t="str">
        <f t="shared" si="44"/>
        <v>FISIOTERAPEUTA TRAUMATO-ORTOPEDICA FUNCIONAL</v>
      </c>
      <c r="B520" t="s">
        <v>629</v>
      </c>
      <c r="C520">
        <v>0</v>
      </c>
      <c r="D520">
        <v>0</v>
      </c>
      <c r="E520">
        <v>0</v>
      </c>
      <c r="F520">
        <v>0</v>
      </c>
      <c r="G520">
        <v>0</v>
      </c>
      <c r="J520" t="str">
        <f t="shared" si="45"/>
        <v>FISIOTERAPEUTA TRAUMATO-ORTOPEDICA FUNCIONAL</v>
      </c>
      <c r="K520" t="s">
        <v>629</v>
      </c>
      <c r="L520">
        <v>0</v>
      </c>
      <c r="N520" t="str">
        <f t="shared" si="46"/>
        <v>FISIOTERAPEUTA TRAUMATO-ORTOPEDICA FUNCIONAL</v>
      </c>
      <c r="O520" t="s">
        <v>629</v>
      </c>
      <c r="P520">
        <v>0</v>
      </c>
      <c r="R520" t="str">
        <f t="shared" si="49"/>
        <v>FABRICACAO DE INSTRUMENTOS E MATERIAIS PARA USO MEDICO E ODONTOLOGICO E DE ARTIGOS OPTICOS</v>
      </c>
      <c r="S520" t="s">
        <v>4124</v>
      </c>
      <c r="V520">
        <v>0</v>
      </c>
      <c r="W520">
        <v>0</v>
      </c>
      <c r="X520">
        <v>0</v>
      </c>
      <c r="Z520" t="str">
        <f t="shared" si="47"/>
        <v>FABRICACAO DE INSTRUMENTOS E MATERIAIS PARA USO MEDICO E ODONTOLOGICO E DE ARTIGOS OPTICOS</v>
      </c>
      <c r="AA520" t="s">
        <v>4124</v>
      </c>
      <c r="AB520">
        <v>0</v>
      </c>
      <c r="AD520" t="str">
        <f t="shared" si="48"/>
        <v>FABRICACAO DE INSTRUMENTOS E MATERIAIS PARA USO MEDICO E ODONTOLOGICO E DE ARTIGOS OPTICOS</v>
      </c>
      <c r="AE520" t="s">
        <v>4124</v>
      </c>
      <c r="AF520">
        <v>0</v>
      </c>
    </row>
    <row r="521" spans="1:32">
      <c r="A521" t="str">
        <f t="shared" si="44"/>
        <v>FISIOTERAPEUTA OSTEOPATA</v>
      </c>
      <c r="B521" t="s">
        <v>630</v>
      </c>
      <c r="C521">
        <v>0</v>
      </c>
      <c r="D521">
        <v>0</v>
      </c>
      <c r="E521">
        <v>0</v>
      </c>
      <c r="F521">
        <v>0</v>
      </c>
      <c r="G521">
        <v>0</v>
      </c>
      <c r="J521" t="str">
        <f t="shared" si="45"/>
        <v>FISIOTERAPEUTA OSTEOPATA</v>
      </c>
      <c r="K521" t="s">
        <v>630</v>
      </c>
      <c r="L521">
        <v>0</v>
      </c>
      <c r="N521" t="str">
        <f t="shared" si="46"/>
        <v>FISIOTERAPEUTA OSTEOPATA</v>
      </c>
      <c r="O521" t="s">
        <v>630</v>
      </c>
      <c r="P521">
        <v>0</v>
      </c>
      <c r="R521" t="str">
        <f t="shared" si="49"/>
        <v xml:space="preserve">MANUTENCAO E REPARACAO DE APARELHOS E EQUIPAMENTOS DE TELEFONIA E RADIOTELEFONIA E DE TRANSMISSORES </v>
      </c>
      <c r="S521" t="s">
        <v>4125</v>
      </c>
      <c r="V521">
        <v>0</v>
      </c>
      <c r="W521">
        <v>0</v>
      </c>
      <c r="X521">
        <v>0</v>
      </c>
      <c r="Z521" t="str">
        <f t="shared" si="47"/>
        <v xml:space="preserve">MANUTENCAO E REPARACAO DE APARELHOS E EQUIPAMENTOS DE TELEFONIA E RADIOTELEFONIA E DE TRANSMISSORES </v>
      </c>
      <c r="AA521" t="s">
        <v>4125</v>
      </c>
      <c r="AB521">
        <v>0</v>
      </c>
      <c r="AD521" t="str">
        <f t="shared" si="48"/>
        <v xml:space="preserve">MANUTENCAO E REPARACAO DE APARELHOS E EQUIPAMENTOS DE TELEFONIA E RADIOTELEFONIA E DE TRANSMISSORES </v>
      </c>
      <c r="AE521" t="s">
        <v>4125</v>
      </c>
      <c r="AF521">
        <v>0</v>
      </c>
    </row>
    <row r="522" spans="1:32">
      <c r="A522" t="str">
        <f t="shared" si="44"/>
        <v>FISIOTERAPEUTA QUIROPRAXISTA</v>
      </c>
      <c r="B522" t="s">
        <v>631</v>
      </c>
      <c r="C522">
        <v>0</v>
      </c>
      <c r="D522">
        <v>0</v>
      </c>
      <c r="E522">
        <v>0</v>
      </c>
      <c r="F522">
        <v>0</v>
      </c>
      <c r="G522">
        <v>0</v>
      </c>
      <c r="J522" t="str">
        <f t="shared" si="45"/>
        <v>FISIOTERAPEUTA QUIROPRAXISTA</v>
      </c>
      <c r="K522" t="s">
        <v>631</v>
      </c>
      <c r="L522">
        <v>0</v>
      </c>
      <c r="N522" t="str">
        <f t="shared" si="46"/>
        <v>FISIOTERAPEUTA QUIROPRAXISTA</v>
      </c>
      <c r="O522" t="s">
        <v>631</v>
      </c>
      <c r="P522">
        <v>0</v>
      </c>
      <c r="R522" t="str">
        <f t="shared" si="49"/>
        <v>FABRICACAO DE EQUIPAMENTOS E ACESSORIOS PARA SEGURANCA E PROTECAO PESSOAL E PROFISSIONAL</v>
      </c>
      <c r="S522" t="s">
        <v>4126</v>
      </c>
      <c r="V522">
        <v>0</v>
      </c>
      <c r="W522">
        <v>0</v>
      </c>
      <c r="X522">
        <v>0</v>
      </c>
      <c r="Z522" t="str">
        <f t="shared" si="47"/>
        <v>FABRICACAO DE EQUIPAMENTOS E ACESSORIOS PARA SEGURANCA E PROTECAO PESSOAL E PROFISSIONAL</v>
      </c>
      <c r="AA522" t="s">
        <v>4126</v>
      </c>
      <c r="AB522">
        <v>0</v>
      </c>
      <c r="AD522" t="str">
        <f t="shared" si="48"/>
        <v>FABRICACAO DE EQUIPAMENTOS E ACESSORIOS PARA SEGURANCA E PROTECAO PESSOAL E PROFISSIONAL</v>
      </c>
      <c r="AE522" t="s">
        <v>4126</v>
      </c>
      <c r="AF522">
        <v>0</v>
      </c>
    </row>
    <row r="523" spans="1:32">
      <c r="A523" t="str">
        <f t="shared" si="44"/>
        <v>FISIOTERAPEUTA ACUPUNTURISTA</v>
      </c>
      <c r="B523" t="s">
        <v>632</v>
      </c>
      <c r="C523">
        <v>0</v>
      </c>
      <c r="D523">
        <v>0</v>
      </c>
      <c r="E523">
        <v>0</v>
      </c>
      <c r="F523">
        <v>0</v>
      </c>
      <c r="G523">
        <v>0</v>
      </c>
      <c r="J523" t="str">
        <f t="shared" si="45"/>
        <v>FISIOTERAPEUTA ACUPUNTURISTA</v>
      </c>
      <c r="K523" t="s">
        <v>632</v>
      </c>
      <c r="L523">
        <v>0</v>
      </c>
      <c r="N523" t="str">
        <f t="shared" si="46"/>
        <v>FISIOTERAPEUTA ACUPUNTURISTA</v>
      </c>
      <c r="O523" t="s">
        <v>632</v>
      </c>
      <c r="P523">
        <v>0</v>
      </c>
      <c r="R523" t="str">
        <f t="shared" si="49"/>
        <v>FABRICACAO DE PRODUTOS DIVERSOS NAO ESPECIFICADOS ANTERIORMENTE</v>
      </c>
      <c r="S523" t="s">
        <v>4127</v>
      </c>
      <c r="V523">
        <v>0</v>
      </c>
      <c r="W523">
        <v>0</v>
      </c>
      <c r="X523">
        <v>0</v>
      </c>
      <c r="Z523" t="str">
        <f t="shared" si="47"/>
        <v>FABRICACAO DE PRODUTOS DIVERSOS NAO ESPECIFICADOS ANTERIORMENTE</v>
      </c>
      <c r="AA523" t="s">
        <v>4127</v>
      </c>
      <c r="AB523">
        <v>0</v>
      </c>
      <c r="AD523" t="str">
        <f t="shared" si="48"/>
        <v>FABRICACAO DE PRODUTOS DIVERSOS NAO ESPECIFICADOS ANTERIORMENTE</v>
      </c>
      <c r="AE523" t="s">
        <v>4127</v>
      </c>
      <c r="AF523">
        <v>0</v>
      </c>
    </row>
    <row r="524" spans="1:32">
      <c r="A524" t="str">
        <f t="shared" si="44"/>
        <v>FISIOTERAPEUTA ESPORTIVO</v>
      </c>
      <c r="B524" t="s">
        <v>633</v>
      </c>
      <c r="C524">
        <v>0</v>
      </c>
      <c r="D524">
        <v>0</v>
      </c>
      <c r="E524">
        <v>0</v>
      </c>
      <c r="F524">
        <v>0</v>
      </c>
      <c r="G524">
        <v>0</v>
      </c>
      <c r="J524" t="str">
        <f t="shared" si="45"/>
        <v>FISIOTERAPEUTA ESPORTIVO</v>
      </c>
      <c r="K524" t="s">
        <v>633</v>
      </c>
      <c r="L524">
        <v>0</v>
      </c>
      <c r="N524" t="str">
        <f t="shared" si="46"/>
        <v>FISIOTERAPEUTA ESPORTIVO</v>
      </c>
      <c r="O524" t="s">
        <v>633</v>
      </c>
      <c r="P524">
        <v>0</v>
      </c>
      <c r="R524" t="str">
        <f t="shared" si="49"/>
        <v>FABRICACAO DE APARELHOS E INSTRUMENTOS PARA USOS MEDICO-HOSPITALARES, ODONTOLOGICOS E DE LABORATORIO</v>
      </c>
      <c r="S524" t="s">
        <v>4128</v>
      </c>
      <c r="V524">
        <v>0</v>
      </c>
      <c r="W524">
        <v>0</v>
      </c>
      <c r="X524">
        <v>0</v>
      </c>
      <c r="Z524" t="str">
        <f t="shared" si="47"/>
        <v>FABRICACAO DE APARELHOS E INSTRUMENTOS PARA USOS MEDICO-HOSPITALARES, ODONTOLOGICOS E DE LABORATORIO</v>
      </c>
      <c r="AA524" t="s">
        <v>4128</v>
      </c>
      <c r="AB524">
        <v>0</v>
      </c>
      <c r="AD524" t="str">
        <f t="shared" si="48"/>
        <v>FABRICACAO DE APARELHOS E INSTRUMENTOS PARA USOS MEDICO-HOSPITALARES, ODONTOLOGICOS E DE LABORATORIO</v>
      </c>
      <c r="AE524" t="s">
        <v>4128</v>
      </c>
      <c r="AF524">
        <v>0</v>
      </c>
    </row>
    <row r="525" spans="1:32">
      <c r="A525" t="str">
        <f t="shared" si="44"/>
        <v>FISIOTERAPEUTA DO TRABALHO</v>
      </c>
      <c r="B525" t="s">
        <v>634</v>
      </c>
      <c r="C525">
        <v>0</v>
      </c>
      <c r="D525">
        <v>0</v>
      </c>
      <c r="E525">
        <v>0</v>
      </c>
      <c r="F525">
        <v>0</v>
      </c>
      <c r="G525">
        <v>0</v>
      </c>
      <c r="J525" t="str">
        <f t="shared" si="45"/>
        <v>FISIOTERAPEUTA DO TRABALHO</v>
      </c>
      <c r="K525" t="s">
        <v>634</v>
      </c>
      <c r="L525">
        <v>0</v>
      </c>
      <c r="N525" t="str">
        <f t="shared" si="46"/>
        <v>FISIOTERAPEUTA DO TRABALHO</v>
      </c>
      <c r="O525" t="s">
        <v>634</v>
      </c>
      <c r="P525">
        <v>0</v>
      </c>
      <c r="R525" t="str">
        <f t="shared" si="49"/>
        <v>MANUTENCAO E REPARACAO DE TANQUES, RESERVATORIOS METALICOS E CALDEIRAS, EXCETO PARA VEICULOS</v>
      </c>
      <c r="S525" t="s">
        <v>4129</v>
      </c>
      <c r="V525">
        <v>0</v>
      </c>
      <c r="W525">
        <v>0</v>
      </c>
      <c r="X525">
        <v>0</v>
      </c>
      <c r="Z525" t="str">
        <f t="shared" si="47"/>
        <v>MANUTENCAO E REPARACAO DE TANQUES, RESERVATORIOS METALICOS E CALDEIRAS, EXCETO PARA VEICULOS</v>
      </c>
      <c r="AA525" t="s">
        <v>4129</v>
      </c>
      <c r="AB525">
        <v>0</v>
      </c>
      <c r="AD525" t="str">
        <f t="shared" si="48"/>
        <v>MANUTENCAO E REPARACAO DE TANQUES, RESERVATORIOS METALICOS E CALDEIRAS, EXCETO PARA VEICULOS</v>
      </c>
      <c r="AE525" t="s">
        <v>4129</v>
      </c>
      <c r="AF525">
        <v>0</v>
      </c>
    </row>
    <row r="526" spans="1:32">
      <c r="A526" t="str">
        <f t="shared" si="44"/>
        <v>TECNICO EM ORIENTACAO E MOBILIDADE DE CEGOS E DEF VISUAIS</v>
      </c>
      <c r="B526" t="s">
        <v>635</v>
      </c>
      <c r="C526">
        <v>0</v>
      </c>
      <c r="D526">
        <v>0</v>
      </c>
      <c r="E526">
        <v>0</v>
      </c>
      <c r="F526">
        <v>0</v>
      </c>
      <c r="G526">
        <v>0</v>
      </c>
      <c r="J526" t="str">
        <f t="shared" si="45"/>
        <v>TECNICO EM ORIENTACAO E MOBILIDADE DE CEGOS E DEF VISUAIS</v>
      </c>
      <c r="K526" t="s">
        <v>635</v>
      </c>
      <c r="L526">
        <v>0</v>
      </c>
      <c r="N526" t="str">
        <f t="shared" si="46"/>
        <v>TECNICO EM ORIENTACAO E MOBILIDADE DE CEGOS E DEF VISUAIS</v>
      </c>
      <c r="O526" t="s">
        <v>635</v>
      </c>
      <c r="P526">
        <v>0</v>
      </c>
      <c r="R526" t="str">
        <f t="shared" si="49"/>
        <v>MANUTENCAO E REPARACAO DE EQUIPAMENTOS ELETRONICOS E OPTICOS</v>
      </c>
      <c r="S526" t="s">
        <v>4130</v>
      </c>
      <c r="V526">
        <v>0</v>
      </c>
      <c r="W526">
        <v>0</v>
      </c>
      <c r="X526">
        <v>0</v>
      </c>
      <c r="Z526" t="str">
        <f t="shared" si="47"/>
        <v>MANUTENCAO E REPARACAO DE EQUIPAMENTOS ELETRONICOS E OPTICOS</v>
      </c>
      <c r="AA526" t="s">
        <v>4130</v>
      </c>
      <c r="AB526">
        <v>0</v>
      </c>
      <c r="AD526" t="str">
        <f t="shared" si="48"/>
        <v>MANUTENCAO E REPARACAO DE EQUIPAMENTOS ELETRONICOS E OPTICOS</v>
      </c>
      <c r="AE526" t="s">
        <v>4130</v>
      </c>
      <c r="AF526">
        <v>0</v>
      </c>
    </row>
    <row r="527" spans="1:32">
      <c r="A527" t="str">
        <f t="shared" si="44"/>
        <v>DIETISTA</v>
      </c>
      <c r="B527" t="s">
        <v>636</v>
      </c>
      <c r="C527">
        <v>0</v>
      </c>
      <c r="D527">
        <v>0</v>
      </c>
      <c r="E527">
        <v>1</v>
      </c>
      <c r="F527">
        <v>0</v>
      </c>
      <c r="G527">
        <v>1</v>
      </c>
      <c r="J527" t="str">
        <f t="shared" si="45"/>
        <v>DIETISTA</v>
      </c>
      <c r="K527" t="s">
        <v>636</v>
      </c>
      <c r="L527">
        <v>1</v>
      </c>
      <c r="N527" t="str">
        <f t="shared" si="46"/>
        <v>DIETISTA</v>
      </c>
      <c r="O527" t="s">
        <v>636</v>
      </c>
      <c r="P527">
        <v>0</v>
      </c>
      <c r="R527" t="str">
        <f t="shared" si="49"/>
        <v>MANUTENCAO E REPARACAO DE MAQUINAS E EQUIPAMENTOS ELETRICOS</v>
      </c>
      <c r="S527" t="s">
        <v>4131</v>
      </c>
      <c r="V527">
        <v>0</v>
      </c>
      <c r="W527">
        <v>0</v>
      </c>
      <c r="X527">
        <v>0</v>
      </c>
      <c r="Z527" t="str">
        <f t="shared" si="47"/>
        <v>MANUTENCAO E REPARACAO DE MAQUINAS E EQUIPAMENTOS ELETRICOS</v>
      </c>
      <c r="AA527" t="s">
        <v>4131</v>
      </c>
      <c r="AB527">
        <v>0</v>
      </c>
      <c r="AD527" t="str">
        <f t="shared" si="48"/>
        <v>MANUTENCAO E REPARACAO DE MAQUINAS E EQUIPAMENTOS ELETRICOS</v>
      </c>
      <c r="AE527" t="s">
        <v>4131</v>
      </c>
      <c r="AF527">
        <v>0</v>
      </c>
    </row>
    <row r="528" spans="1:32">
      <c r="A528" t="str">
        <f t="shared" si="44"/>
        <v>NUTRICIONISTA</v>
      </c>
      <c r="B528" t="s">
        <v>100</v>
      </c>
      <c r="C528">
        <v>0</v>
      </c>
      <c r="D528">
        <v>0</v>
      </c>
      <c r="E528">
        <v>0</v>
      </c>
      <c r="F528">
        <v>3</v>
      </c>
      <c r="G528">
        <v>3</v>
      </c>
      <c r="J528" t="str">
        <f t="shared" si="45"/>
        <v>NUTRICIONISTA</v>
      </c>
      <c r="K528" t="s">
        <v>100</v>
      </c>
      <c r="L528">
        <v>0</v>
      </c>
      <c r="N528" t="str">
        <f t="shared" si="46"/>
        <v>NUTRICIONISTA</v>
      </c>
      <c r="O528" t="s">
        <v>100</v>
      </c>
      <c r="P528">
        <v>3</v>
      </c>
      <c r="R528" t="str">
        <f t="shared" si="49"/>
        <v>MANUTENCAO E REPARACAO DE MAQUINAS E EQUIPAMENTOS DA INDUSTRIA MECANICA</v>
      </c>
      <c r="S528" t="s">
        <v>4132</v>
      </c>
      <c r="V528">
        <v>0</v>
      </c>
      <c r="W528">
        <v>0</v>
      </c>
      <c r="X528">
        <v>0</v>
      </c>
      <c r="Z528" t="str">
        <f t="shared" si="47"/>
        <v>MANUTENCAO E REPARACAO DE MAQUINAS E EQUIPAMENTOS DA INDUSTRIA MECANICA</v>
      </c>
      <c r="AA528" t="s">
        <v>4132</v>
      </c>
      <c r="AB528">
        <v>0</v>
      </c>
      <c r="AD528" t="str">
        <f t="shared" si="48"/>
        <v>MANUTENCAO E REPARACAO DE MAQUINAS E EQUIPAMENTOS DA INDUSTRIA MECANICA</v>
      </c>
      <c r="AE528" t="s">
        <v>4132</v>
      </c>
      <c r="AF528">
        <v>0</v>
      </c>
    </row>
    <row r="529" spans="1:32">
      <c r="A529" t="str">
        <f t="shared" si="44"/>
        <v>FONOAUDIOLOGO GERAL</v>
      </c>
      <c r="B529" t="s">
        <v>637</v>
      </c>
      <c r="C529">
        <v>0</v>
      </c>
      <c r="D529">
        <v>0</v>
      </c>
      <c r="E529">
        <v>0</v>
      </c>
      <c r="F529">
        <v>0</v>
      </c>
      <c r="G529">
        <v>0</v>
      </c>
      <c r="J529" t="str">
        <f t="shared" si="45"/>
        <v>FONOAUDIOLOGO GERAL</v>
      </c>
      <c r="K529" t="s">
        <v>637</v>
      </c>
      <c r="L529">
        <v>0</v>
      </c>
      <c r="N529" t="str">
        <f t="shared" si="46"/>
        <v>FONOAUDIOLOGO GERAL</v>
      </c>
      <c r="O529" t="s">
        <v>637</v>
      </c>
      <c r="P529">
        <v>0</v>
      </c>
      <c r="R529" t="str">
        <f t="shared" si="49"/>
        <v>MANUTENCAO E REPARACAO DE VEICULOS FERROVIARIOS</v>
      </c>
      <c r="S529" t="s">
        <v>4133</v>
      </c>
      <c r="V529">
        <v>0</v>
      </c>
      <c r="W529">
        <v>0</v>
      </c>
      <c r="X529">
        <v>0</v>
      </c>
      <c r="Z529" t="str">
        <f t="shared" si="47"/>
        <v>MANUTENCAO E REPARACAO DE VEICULOS FERROVIARIOS</v>
      </c>
      <c r="AA529" t="s">
        <v>4133</v>
      </c>
      <c r="AB529">
        <v>0</v>
      </c>
      <c r="AD529" t="str">
        <f t="shared" si="48"/>
        <v>MANUTENCAO E REPARACAO DE VEICULOS FERROVIARIOS</v>
      </c>
      <c r="AE529" t="s">
        <v>4133</v>
      </c>
      <c r="AF529">
        <v>0</v>
      </c>
    </row>
    <row r="530" spans="1:32">
      <c r="A530" t="str">
        <f t="shared" si="44"/>
        <v>FONOAUDIOLOGO EDUCACIONAL</v>
      </c>
      <c r="B530" t="s">
        <v>638</v>
      </c>
      <c r="C530">
        <v>0</v>
      </c>
      <c r="D530">
        <v>0</v>
      </c>
      <c r="E530">
        <v>0</v>
      </c>
      <c r="F530">
        <v>0</v>
      </c>
      <c r="G530">
        <v>0</v>
      </c>
      <c r="J530" t="str">
        <f t="shared" si="45"/>
        <v>FONOAUDIOLOGO EDUCACIONAL</v>
      </c>
      <c r="K530" t="s">
        <v>638</v>
      </c>
      <c r="L530">
        <v>0</v>
      </c>
      <c r="N530" t="str">
        <f t="shared" si="46"/>
        <v>FONOAUDIOLOGO EDUCACIONAL</v>
      </c>
      <c r="O530" t="s">
        <v>638</v>
      </c>
      <c r="P530">
        <v>0</v>
      </c>
      <c r="R530" t="str">
        <f t="shared" si="49"/>
        <v>MANUTENCAO E REPARACAO DE AERONAVES</v>
      </c>
      <c r="S530" t="s">
        <v>4134</v>
      </c>
      <c r="V530">
        <v>0</v>
      </c>
      <c r="W530">
        <v>0</v>
      </c>
      <c r="X530">
        <v>0</v>
      </c>
      <c r="Z530" t="str">
        <f t="shared" si="47"/>
        <v>MANUTENCAO E REPARACAO DE AERONAVES</v>
      </c>
      <c r="AA530" t="s">
        <v>4134</v>
      </c>
      <c r="AB530">
        <v>0</v>
      </c>
      <c r="AD530" t="str">
        <f t="shared" si="48"/>
        <v>MANUTENCAO E REPARACAO DE AERONAVES</v>
      </c>
      <c r="AE530" t="s">
        <v>4134</v>
      </c>
      <c r="AF530">
        <v>0</v>
      </c>
    </row>
    <row r="531" spans="1:32">
      <c r="A531" t="str">
        <f t="shared" si="44"/>
        <v>FONOAUDIOLOGO EM AUDIOLOGIA</v>
      </c>
      <c r="B531" t="s">
        <v>639</v>
      </c>
      <c r="C531">
        <v>0</v>
      </c>
      <c r="D531">
        <v>0</v>
      </c>
      <c r="E531">
        <v>0</v>
      </c>
      <c r="F531">
        <v>0</v>
      </c>
      <c r="G531">
        <v>0</v>
      </c>
      <c r="J531" t="str">
        <f t="shared" si="45"/>
        <v>FONOAUDIOLOGO EM AUDIOLOGIA</v>
      </c>
      <c r="K531" t="s">
        <v>639</v>
      </c>
      <c r="L531">
        <v>0</v>
      </c>
      <c r="N531" t="str">
        <f t="shared" si="46"/>
        <v>FONOAUDIOLOGO EM AUDIOLOGIA</v>
      </c>
      <c r="O531" t="s">
        <v>639</v>
      </c>
      <c r="P531">
        <v>0</v>
      </c>
      <c r="R531" t="str">
        <f t="shared" si="49"/>
        <v>MANUTENCAO E REPARACAO DE EMBARCACOES</v>
      </c>
      <c r="S531" t="s">
        <v>4135</v>
      </c>
      <c r="V531">
        <v>0</v>
      </c>
      <c r="W531">
        <v>0</v>
      </c>
      <c r="X531">
        <v>0</v>
      </c>
      <c r="Z531" t="str">
        <f t="shared" si="47"/>
        <v>MANUTENCAO E REPARACAO DE EMBARCACOES</v>
      </c>
      <c r="AA531" t="s">
        <v>4135</v>
      </c>
      <c r="AB531">
        <v>0</v>
      </c>
      <c r="AD531" t="str">
        <f t="shared" si="48"/>
        <v>MANUTENCAO E REPARACAO DE EMBARCACOES</v>
      </c>
      <c r="AE531" t="s">
        <v>4135</v>
      </c>
      <c r="AF531">
        <v>0</v>
      </c>
    </row>
    <row r="532" spans="1:32">
      <c r="A532" t="str">
        <f t="shared" si="44"/>
        <v>FONOAUDIOLOGO EM DISFAGIA</v>
      </c>
      <c r="B532" t="s">
        <v>640</v>
      </c>
      <c r="C532">
        <v>0</v>
      </c>
      <c r="D532">
        <v>0</v>
      </c>
      <c r="E532">
        <v>0</v>
      </c>
      <c r="F532">
        <v>0</v>
      </c>
      <c r="G532">
        <v>0</v>
      </c>
      <c r="J532" t="str">
        <f t="shared" si="45"/>
        <v>FONOAUDIOLOGO EM DISFAGIA</v>
      </c>
      <c r="K532" t="s">
        <v>640</v>
      </c>
      <c r="L532">
        <v>0</v>
      </c>
      <c r="N532" t="str">
        <f t="shared" si="46"/>
        <v>FONOAUDIOLOGO EM DISFAGIA</v>
      </c>
      <c r="O532" t="s">
        <v>640</v>
      </c>
      <c r="P532">
        <v>0</v>
      </c>
      <c r="R532" t="str">
        <f t="shared" si="49"/>
        <v>MANUTENCAO E REPARACAO DE EQUIPAMENTOS E PRODUTOS NAO ESPECIFICADOS ANTERIORMENTE</v>
      </c>
      <c r="S532" t="s">
        <v>4136</v>
      </c>
      <c r="V532">
        <v>0</v>
      </c>
      <c r="W532">
        <v>0</v>
      </c>
      <c r="X532">
        <v>0</v>
      </c>
      <c r="Z532" t="str">
        <f t="shared" si="47"/>
        <v>MANUTENCAO E REPARACAO DE EQUIPAMENTOS E PRODUTOS NAO ESPECIFICADOS ANTERIORMENTE</v>
      </c>
      <c r="AA532" t="s">
        <v>4136</v>
      </c>
      <c r="AB532">
        <v>0</v>
      </c>
      <c r="AD532" t="str">
        <f t="shared" si="48"/>
        <v>MANUTENCAO E REPARACAO DE EQUIPAMENTOS E PRODUTOS NAO ESPECIFICADOS ANTERIORMENTE</v>
      </c>
      <c r="AE532" t="s">
        <v>4136</v>
      </c>
      <c r="AF532">
        <v>0</v>
      </c>
    </row>
    <row r="533" spans="1:32">
      <c r="A533" t="str">
        <f t="shared" si="44"/>
        <v>FONOAUDIOLOGO EM LINGUAGEM</v>
      </c>
      <c r="B533" t="s">
        <v>641</v>
      </c>
      <c r="C533">
        <v>0</v>
      </c>
      <c r="D533">
        <v>0</v>
      </c>
      <c r="E533">
        <v>0</v>
      </c>
      <c r="F533">
        <v>0</v>
      </c>
      <c r="G533">
        <v>0</v>
      </c>
      <c r="J533" t="str">
        <f t="shared" si="45"/>
        <v>FONOAUDIOLOGO EM LINGUAGEM</v>
      </c>
      <c r="K533" t="s">
        <v>641</v>
      </c>
      <c r="L533">
        <v>0</v>
      </c>
      <c r="N533" t="str">
        <f t="shared" si="46"/>
        <v>FONOAUDIOLOGO EM LINGUAGEM</v>
      </c>
      <c r="O533" t="s">
        <v>641</v>
      </c>
      <c r="P533">
        <v>0</v>
      </c>
      <c r="R533" t="str">
        <f t="shared" si="49"/>
        <v>FABRICACAO DE APARELHOS E INSTRUMENTOS DE MEDIDA, TESTE E CONTROLE - EXCETO EQUIPAMENTOS PARA CONTRO</v>
      </c>
      <c r="S533" t="s">
        <v>4137</v>
      </c>
      <c r="V533">
        <v>0</v>
      </c>
      <c r="W533">
        <v>0</v>
      </c>
      <c r="X533">
        <v>0</v>
      </c>
      <c r="Z533" t="str">
        <f t="shared" si="47"/>
        <v>FABRICACAO DE APARELHOS E INSTRUMENTOS DE MEDIDA, TESTE E CONTROLE - EXCETO EQUIPAMENTOS PARA CONTRO</v>
      </c>
      <c r="AA533" t="s">
        <v>4137</v>
      </c>
      <c r="AB533">
        <v>0</v>
      </c>
      <c r="AD533" t="str">
        <f t="shared" si="48"/>
        <v>FABRICACAO DE APARELHOS E INSTRUMENTOS DE MEDIDA, TESTE E CONTROLE - EXCETO EQUIPAMENTOS PARA CONTRO</v>
      </c>
      <c r="AE533" t="s">
        <v>4137</v>
      </c>
      <c r="AF533">
        <v>0</v>
      </c>
    </row>
    <row r="534" spans="1:32">
      <c r="A534" t="str">
        <f t="shared" si="44"/>
        <v>FONOAUDIOLOGO EM MOTRICIDADE OROFACIAL</v>
      </c>
      <c r="B534" t="s">
        <v>642</v>
      </c>
      <c r="C534">
        <v>0</v>
      </c>
      <c r="D534">
        <v>0</v>
      </c>
      <c r="E534">
        <v>0</v>
      </c>
      <c r="F534">
        <v>0</v>
      </c>
      <c r="G534">
        <v>0</v>
      </c>
      <c r="J534" t="str">
        <f t="shared" si="45"/>
        <v>FONOAUDIOLOGO EM MOTRICIDADE OROFACIAL</v>
      </c>
      <c r="K534" t="s">
        <v>642</v>
      </c>
      <c r="L534">
        <v>0</v>
      </c>
      <c r="N534" t="str">
        <f t="shared" si="46"/>
        <v>FONOAUDIOLOGO EM MOTRICIDADE OROFACIAL</v>
      </c>
      <c r="O534" t="s">
        <v>642</v>
      </c>
      <c r="P534">
        <v>0</v>
      </c>
      <c r="R534" t="str">
        <f t="shared" si="49"/>
        <v>INSTALACAO DE MAQUINAS E EQUIPAMENTOS INDUSTRIAIS</v>
      </c>
      <c r="S534" t="s">
        <v>4138</v>
      </c>
      <c r="V534">
        <v>0</v>
      </c>
      <c r="W534">
        <v>0</v>
      </c>
      <c r="X534">
        <v>0</v>
      </c>
      <c r="Z534" t="str">
        <f t="shared" si="47"/>
        <v>INSTALACAO DE MAQUINAS E EQUIPAMENTOS INDUSTRIAIS</v>
      </c>
      <c r="AA534" t="s">
        <v>4138</v>
      </c>
      <c r="AB534">
        <v>0</v>
      </c>
      <c r="AD534" t="str">
        <f t="shared" si="48"/>
        <v>INSTALACAO DE MAQUINAS E EQUIPAMENTOS INDUSTRIAIS</v>
      </c>
      <c r="AE534" t="s">
        <v>4138</v>
      </c>
      <c r="AF534">
        <v>0</v>
      </c>
    </row>
    <row r="535" spans="1:32">
      <c r="A535" t="str">
        <f t="shared" si="44"/>
        <v>FONOAUDIOLOGO EM SAUDE COLETIVA</v>
      </c>
      <c r="B535" t="s">
        <v>643</v>
      </c>
      <c r="C535">
        <v>0</v>
      </c>
      <c r="D535">
        <v>0</v>
      </c>
      <c r="E535">
        <v>0</v>
      </c>
      <c r="F535">
        <v>0</v>
      </c>
      <c r="G535">
        <v>0</v>
      </c>
      <c r="J535" t="str">
        <f t="shared" si="45"/>
        <v>FONOAUDIOLOGO EM SAUDE COLETIVA</v>
      </c>
      <c r="K535" t="s">
        <v>643</v>
      </c>
      <c r="L535">
        <v>0</v>
      </c>
      <c r="N535" t="str">
        <f t="shared" si="46"/>
        <v>FONOAUDIOLOGO EM SAUDE COLETIVA</v>
      </c>
      <c r="O535" t="s">
        <v>643</v>
      </c>
      <c r="P535">
        <v>0</v>
      </c>
      <c r="R535" t="str">
        <f t="shared" si="49"/>
        <v>INSTALACAO DE EQUIPAMENTOS NAO ESPECIFICADOS ANTERIORMENTE</v>
      </c>
      <c r="S535" t="s">
        <v>4139</v>
      </c>
      <c r="V535">
        <v>0</v>
      </c>
      <c r="W535">
        <v>0</v>
      </c>
      <c r="X535">
        <v>0</v>
      </c>
      <c r="Z535" t="str">
        <f t="shared" si="47"/>
        <v>INSTALACAO DE EQUIPAMENTOS NAO ESPECIFICADOS ANTERIORMENTE</v>
      </c>
      <c r="AA535" t="s">
        <v>4139</v>
      </c>
      <c r="AB535">
        <v>0</v>
      </c>
      <c r="AD535" t="str">
        <f t="shared" si="48"/>
        <v>INSTALACAO DE EQUIPAMENTOS NAO ESPECIFICADOS ANTERIORMENTE</v>
      </c>
      <c r="AE535" t="s">
        <v>4139</v>
      </c>
      <c r="AF535">
        <v>0</v>
      </c>
    </row>
    <row r="536" spans="1:32">
      <c r="A536" t="str">
        <f t="shared" si="44"/>
        <v>FONOAUDIOLOGO EM VOZ</v>
      </c>
      <c r="B536" t="s">
        <v>644</v>
      </c>
      <c r="C536">
        <v>0</v>
      </c>
      <c r="D536">
        <v>0</v>
      </c>
      <c r="E536">
        <v>0</v>
      </c>
      <c r="F536">
        <v>0</v>
      </c>
      <c r="G536">
        <v>0</v>
      </c>
      <c r="J536" t="str">
        <f t="shared" si="45"/>
        <v>FONOAUDIOLOGO EM VOZ</v>
      </c>
      <c r="K536" t="s">
        <v>644</v>
      </c>
      <c r="L536">
        <v>0</v>
      </c>
      <c r="N536" t="str">
        <f t="shared" si="46"/>
        <v>FONOAUDIOLOGO EM VOZ</v>
      </c>
      <c r="O536" t="s">
        <v>644</v>
      </c>
      <c r="P536">
        <v>0</v>
      </c>
      <c r="R536" t="str">
        <f t="shared" si="49"/>
        <v>FABRICACAO DE MAQUINAS, APARELHOS E EQUIPAMENTOS DE SISTEMAS ELETRONICOS DEDICADOS A AUTOMACAO INDUS</v>
      </c>
      <c r="S536" t="s">
        <v>4140</v>
      </c>
      <c r="V536">
        <v>0</v>
      </c>
      <c r="W536">
        <v>0</v>
      </c>
      <c r="X536">
        <v>0</v>
      </c>
      <c r="Z536" t="str">
        <f t="shared" si="47"/>
        <v>FABRICACAO DE MAQUINAS, APARELHOS E EQUIPAMENTOS DE SISTEMAS ELETRONICOS DEDICADOS A AUTOMACAO INDUS</v>
      </c>
      <c r="AA536" t="s">
        <v>4140</v>
      </c>
      <c r="AB536">
        <v>0</v>
      </c>
      <c r="AD536" t="str">
        <f t="shared" si="48"/>
        <v>FABRICACAO DE MAQUINAS, APARELHOS E EQUIPAMENTOS DE SISTEMAS ELETRONICOS DEDICADOS A AUTOMACAO INDUS</v>
      </c>
      <c r="AE536" t="s">
        <v>4140</v>
      </c>
      <c r="AF536">
        <v>0</v>
      </c>
    </row>
    <row r="537" spans="1:32">
      <c r="A537" t="str">
        <f t="shared" si="44"/>
        <v>MUSICOTERAPEUTA</v>
      </c>
      <c r="B537" t="s">
        <v>645</v>
      </c>
      <c r="C537">
        <v>0</v>
      </c>
      <c r="D537">
        <v>0</v>
      </c>
      <c r="E537">
        <v>0</v>
      </c>
      <c r="F537">
        <v>0</v>
      </c>
      <c r="G537">
        <v>0</v>
      </c>
      <c r="J537" t="str">
        <f t="shared" si="45"/>
        <v>MUSICOTERAPEUTA</v>
      </c>
      <c r="K537" t="s">
        <v>645</v>
      </c>
      <c r="L537">
        <v>0</v>
      </c>
      <c r="N537" t="str">
        <f t="shared" si="46"/>
        <v>MUSICOTERAPEUTA</v>
      </c>
      <c r="O537" t="s">
        <v>645</v>
      </c>
      <c r="P537">
        <v>0</v>
      </c>
      <c r="R537" t="str">
        <f t="shared" si="49"/>
        <v>FABRICACAO DE APARELHOS, INSTRUMENTOS E MATERIAIS OPTICOS, FOTOGRAFICOS E CINEMATOGRAFICOS</v>
      </c>
      <c r="S537" t="s">
        <v>4141</v>
      </c>
      <c r="V537">
        <v>0</v>
      </c>
      <c r="W537">
        <v>0</v>
      </c>
      <c r="X537">
        <v>0</v>
      </c>
      <c r="Z537" t="str">
        <f t="shared" si="47"/>
        <v>FABRICACAO DE APARELHOS, INSTRUMENTOS E MATERIAIS OPTICOS, FOTOGRAFICOS E CINEMATOGRAFICOS</v>
      </c>
      <c r="AA537" t="s">
        <v>4141</v>
      </c>
      <c r="AB537">
        <v>0</v>
      </c>
      <c r="AD537" t="str">
        <f t="shared" si="48"/>
        <v>FABRICACAO DE APARELHOS, INSTRUMENTOS E MATERIAIS OPTICOS, FOTOGRAFICOS E CINEMATOGRAFICOS</v>
      </c>
      <c r="AE537" t="s">
        <v>4141</v>
      </c>
      <c r="AF537">
        <v>0</v>
      </c>
    </row>
    <row r="538" spans="1:32">
      <c r="A538" t="str">
        <f t="shared" si="44"/>
        <v>AVALIADOR FISICO</v>
      </c>
      <c r="B538" t="s">
        <v>646</v>
      </c>
      <c r="C538">
        <v>0</v>
      </c>
      <c r="D538">
        <v>0</v>
      </c>
      <c r="E538">
        <v>0</v>
      </c>
      <c r="F538">
        <v>0</v>
      </c>
      <c r="G538">
        <v>0</v>
      </c>
      <c r="J538" t="str">
        <f t="shared" si="45"/>
        <v>AVALIADOR FISICO</v>
      </c>
      <c r="K538" t="s">
        <v>646</v>
      </c>
      <c r="L538">
        <v>0</v>
      </c>
      <c r="N538" t="str">
        <f t="shared" si="46"/>
        <v>AVALIADOR FISICO</v>
      </c>
      <c r="O538" t="s">
        <v>646</v>
      </c>
      <c r="P538">
        <v>0</v>
      </c>
      <c r="R538" t="str">
        <f t="shared" si="49"/>
        <v>FABRICACAO DE CRONOMETROS E RELOGIOS</v>
      </c>
      <c r="S538" t="s">
        <v>4142</v>
      </c>
      <c r="V538">
        <v>0</v>
      </c>
      <c r="W538">
        <v>0</v>
      </c>
      <c r="X538">
        <v>0</v>
      </c>
      <c r="Z538" t="str">
        <f t="shared" si="47"/>
        <v>FABRICACAO DE CRONOMETROS E RELOGIOS</v>
      </c>
      <c r="AA538" t="s">
        <v>4142</v>
      </c>
      <c r="AB538">
        <v>0</v>
      </c>
      <c r="AD538" t="str">
        <f t="shared" si="48"/>
        <v>FABRICACAO DE CRONOMETROS E RELOGIOS</v>
      </c>
      <c r="AE538" t="s">
        <v>4142</v>
      </c>
      <c r="AF538">
        <v>0</v>
      </c>
    </row>
    <row r="539" spans="1:32">
      <c r="A539" t="str">
        <f t="shared" si="44"/>
        <v>LUDOMOTRICISTA</v>
      </c>
      <c r="B539" t="s">
        <v>647</v>
      </c>
      <c r="C539">
        <v>0</v>
      </c>
      <c r="D539">
        <v>0</v>
      </c>
      <c r="E539">
        <v>0</v>
      </c>
      <c r="F539">
        <v>0</v>
      </c>
      <c r="G539">
        <v>0</v>
      </c>
      <c r="J539" t="str">
        <f t="shared" si="45"/>
        <v>LUDOMOTRICISTA</v>
      </c>
      <c r="K539" t="s">
        <v>647</v>
      </c>
      <c r="L539">
        <v>0</v>
      </c>
      <c r="N539" t="str">
        <f t="shared" si="46"/>
        <v>LUDOMOTRICISTA</v>
      </c>
      <c r="O539" t="s">
        <v>647</v>
      </c>
      <c r="P539">
        <v>0</v>
      </c>
      <c r="R539" t="str">
        <f t="shared" si="49"/>
        <v>MANUTENCAO E REPARACAO DE EQUIPAMENTOS MEDICO-HOSPITALARES, ODONTOLOGICOS E DE LABORATORIO</v>
      </c>
      <c r="S539" t="s">
        <v>4143</v>
      </c>
      <c r="V539">
        <v>0</v>
      </c>
      <c r="W539">
        <v>0</v>
      </c>
      <c r="X539">
        <v>0</v>
      </c>
      <c r="Z539" t="str">
        <f t="shared" si="47"/>
        <v>MANUTENCAO E REPARACAO DE EQUIPAMENTOS MEDICO-HOSPITALARES, ODONTOLOGICOS E DE LABORATORIO</v>
      </c>
      <c r="AA539" t="s">
        <v>4143</v>
      </c>
      <c r="AB539">
        <v>0</v>
      </c>
      <c r="AD539" t="str">
        <f t="shared" si="48"/>
        <v>MANUTENCAO E REPARACAO DE EQUIPAMENTOS MEDICO-HOSPITALARES, ODONTOLOGICOS E DE LABORATORIO</v>
      </c>
      <c r="AE539" t="s">
        <v>4143</v>
      </c>
      <c r="AF539">
        <v>0</v>
      </c>
    </row>
    <row r="540" spans="1:32">
      <c r="A540" t="str">
        <f t="shared" si="44"/>
        <v>PREPARADOR DE ATLETA</v>
      </c>
      <c r="B540" t="s">
        <v>648</v>
      </c>
      <c r="C540">
        <v>0</v>
      </c>
      <c r="D540">
        <v>0</v>
      </c>
      <c r="E540">
        <v>0</v>
      </c>
      <c r="F540">
        <v>0</v>
      </c>
      <c r="G540">
        <v>0</v>
      </c>
      <c r="J540" t="str">
        <f t="shared" si="45"/>
        <v>PREPARADOR DE ATLETA</v>
      </c>
      <c r="K540" t="s">
        <v>648</v>
      </c>
      <c r="L540">
        <v>0</v>
      </c>
      <c r="N540" t="str">
        <f t="shared" si="46"/>
        <v>PREPARADOR DE ATLETA</v>
      </c>
      <c r="O540" t="s">
        <v>648</v>
      </c>
      <c r="P540">
        <v>0</v>
      </c>
      <c r="R540" t="str">
        <f t="shared" si="49"/>
        <v>MANUTENCAO E REPARACAO DE APARELHOS E INSTRUMENTOS DE MEDIDA, TESTE E CONTROLE - EXCETO EQUIPAMENTOS</v>
      </c>
      <c r="S540" t="s">
        <v>4144</v>
      </c>
      <c r="V540">
        <v>0</v>
      </c>
      <c r="W540">
        <v>0</v>
      </c>
      <c r="X540">
        <v>0</v>
      </c>
      <c r="Z540" t="str">
        <f t="shared" si="47"/>
        <v>MANUTENCAO E REPARACAO DE APARELHOS E INSTRUMENTOS DE MEDIDA, TESTE E CONTROLE - EXCETO EQUIPAMENTOS</v>
      </c>
      <c r="AA540" t="s">
        <v>4144</v>
      </c>
      <c r="AB540">
        <v>0</v>
      </c>
      <c r="AD540" t="str">
        <f t="shared" si="48"/>
        <v>MANUTENCAO E REPARACAO DE APARELHOS E INSTRUMENTOS DE MEDIDA, TESTE E CONTROLE - EXCETO EQUIPAMENTOS</v>
      </c>
      <c r="AE540" t="s">
        <v>4144</v>
      </c>
      <c r="AF540">
        <v>0</v>
      </c>
    </row>
    <row r="541" spans="1:32">
      <c r="A541" t="str">
        <f t="shared" si="44"/>
        <v>PREPARADOR FISICO</v>
      </c>
      <c r="B541" t="s">
        <v>649</v>
      </c>
      <c r="C541">
        <v>0</v>
      </c>
      <c r="D541">
        <v>0</v>
      </c>
      <c r="E541">
        <v>0</v>
      </c>
      <c r="F541">
        <v>0</v>
      </c>
      <c r="G541">
        <v>0</v>
      </c>
      <c r="J541" t="str">
        <f t="shared" si="45"/>
        <v>PREPARADOR FISICO</v>
      </c>
      <c r="K541" t="s">
        <v>649</v>
      </c>
      <c r="L541">
        <v>0</v>
      </c>
      <c r="N541" t="str">
        <f t="shared" si="46"/>
        <v>PREPARADOR FISICO</v>
      </c>
      <c r="O541" t="s">
        <v>649</v>
      </c>
      <c r="P541">
        <v>0</v>
      </c>
      <c r="R541" t="str">
        <f t="shared" si="49"/>
        <v>MANUTENCAO E REPARACAO DE MAQUINAS, APARELHOS E EQUIPAMENTOS DE SISTEMAS ELETRONICOS DEDICADOS A AUT</v>
      </c>
      <c r="S541" t="s">
        <v>4145</v>
      </c>
      <c r="V541">
        <v>0</v>
      </c>
      <c r="W541">
        <v>0</v>
      </c>
      <c r="X541">
        <v>0</v>
      </c>
      <c r="Z541" t="str">
        <f t="shared" si="47"/>
        <v>MANUTENCAO E REPARACAO DE MAQUINAS, APARELHOS E EQUIPAMENTOS DE SISTEMAS ELETRONICOS DEDICADOS A AUT</v>
      </c>
      <c r="AA541" t="s">
        <v>4145</v>
      </c>
      <c r="AB541">
        <v>0</v>
      </c>
      <c r="AD541" t="str">
        <f t="shared" si="48"/>
        <v>MANUTENCAO E REPARACAO DE MAQUINAS, APARELHOS E EQUIPAMENTOS DE SISTEMAS ELETRONICOS DEDICADOS A AUT</v>
      </c>
      <c r="AE541" t="s">
        <v>4145</v>
      </c>
      <c r="AF541">
        <v>0</v>
      </c>
    </row>
    <row r="542" spans="1:32">
      <c r="A542" t="str">
        <f t="shared" si="44"/>
        <v>TECNICO DE DESPORTO INDIVIDUAL E COLETIVO (EXCETO FUTEBOL)</v>
      </c>
      <c r="B542" t="s">
        <v>650</v>
      </c>
      <c r="C542">
        <v>0</v>
      </c>
      <c r="D542">
        <v>0</v>
      </c>
      <c r="E542">
        <v>0</v>
      </c>
      <c r="F542">
        <v>0</v>
      </c>
      <c r="G542">
        <v>0</v>
      </c>
      <c r="J542" t="str">
        <f t="shared" si="45"/>
        <v>TECNICO DE DESPORTO INDIVIDUAL E COLETIVO (EXCETO FUTEBOL)</v>
      </c>
      <c r="K542" t="s">
        <v>650</v>
      </c>
      <c r="L542">
        <v>0</v>
      </c>
      <c r="N542" t="str">
        <f t="shared" si="46"/>
        <v>TECNICO DE DESPORTO INDIVIDUAL E COLETIVO (EXCETO FUTEBOL)</v>
      </c>
      <c r="O542" t="s">
        <v>650</v>
      </c>
      <c r="P542">
        <v>0</v>
      </c>
      <c r="R542" t="str">
        <f t="shared" si="49"/>
        <v>MANUTENCAO E REPARACAO DE INSTRUMENTOS OPTICOS E CINEMATOGRAFICOS</v>
      </c>
      <c r="S542" t="s">
        <v>4146</v>
      </c>
      <c r="V542">
        <v>0</v>
      </c>
      <c r="W542">
        <v>0</v>
      </c>
      <c r="X542">
        <v>0</v>
      </c>
      <c r="Z542" t="str">
        <f t="shared" si="47"/>
        <v>MANUTENCAO E REPARACAO DE INSTRUMENTOS OPTICOS E CINEMATOGRAFICOS</v>
      </c>
      <c r="AA542" t="s">
        <v>4146</v>
      </c>
      <c r="AB542">
        <v>0</v>
      </c>
      <c r="AD542" t="str">
        <f t="shared" si="48"/>
        <v>MANUTENCAO E REPARACAO DE INSTRUMENTOS OPTICOS E CINEMATOGRAFICOS</v>
      </c>
      <c r="AE542" t="s">
        <v>4146</v>
      </c>
      <c r="AF542">
        <v>0</v>
      </c>
    </row>
    <row r="543" spans="1:32">
      <c r="A543" t="str">
        <f t="shared" si="44"/>
        <v>TECNICO DE LABORATORIO E FISCALIZACAO DESPORTIVA</v>
      </c>
      <c r="B543" t="s">
        <v>651</v>
      </c>
      <c r="C543">
        <v>0</v>
      </c>
      <c r="D543">
        <v>0</v>
      </c>
      <c r="E543">
        <v>0</v>
      </c>
      <c r="F543">
        <v>0</v>
      </c>
      <c r="G543">
        <v>0</v>
      </c>
      <c r="J543" t="str">
        <f t="shared" si="45"/>
        <v>TECNICO DE LABORATORIO E FISCALIZACAO DESPORTIVA</v>
      </c>
      <c r="K543" t="s">
        <v>651</v>
      </c>
      <c r="L543">
        <v>0</v>
      </c>
      <c r="N543" t="str">
        <f t="shared" si="46"/>
        <v>TECNICO DE LABORATORIO E FISCALIZACAO DESPORTIVA</v>
      </c>
      <c r="O543" t="s">
        <v>651</v>
      </c>
      <c r="P543">
        <v>0</v>
      </c>
      <c r="R543" t="str">
        <f t="shared" si="49"/>
        <v>FABRICACAO DE AUTOMOVEIS, CAMIONETAS E UTILITARIOS</v>
      </c>
      <c r="S543" t="s">
        <v>4147</v>
      </c>
      <c r="V543">
        <v>0</v>
      </c>
      <c r="W543">
        <v>0</v>
      </c>
      <c r="X543">
        <v>0</v>
      </c>
      <c r="Z543" t="str">
        <f t="shared" si="47"/>
        <v>FABRICACAO DE AUTOMOVEIS, CAMIONETAS E UTILITARIOS</v>
      </c>
      <c r="AA543" t="s">
        <v>4147</v>
      </c>
      <c r="AB543">
        <v>0</v>
      </c>
      <c r="AD543" t="str">
        <f t="shared" si="48"/>
        <v>FABRICACAO DE AUTOMOVEIS, CAMIONETAS E UTILITARIOS</v>
      </c>
      <c r="AE543" t="s">
        <v>4147</v>
      </c>
      <c r="AF543">
        <v>0</v>
      </c>
    </row>
    <row r="544" spans="1:32">
      <c r="A544" t="str">
        <f t="shared" si="44"/>
        <v>TREINADOR PROFISSIONAL DE FUTEBOL</v>
      </c>
      <c r="B544" t="s">
        <v>652</v>
      </c>
      <c r="C544">
        <v>0</v>
      </c>
      <c r="D544">
        <v>0</v>
      </c>
      <c r="E544">
        <v>0</v>
      </c>
      <c r="F544">
        <v>0</v>
      </c>
      <c r="G544">
        <v>0</v>
      </c>
      <c r="J544" t="str">
        <f t="shared" si="45"/>
        <v>TREINADOR PROFISSIONAL DE FUTEBOL</v>
      </c>
      <c r="K544" t="s">
        <v>652</v>
      </c>
      <c r="L544">
        <v>0</v>
      </c>
      <c r="N544" t="str">
        <f t="shared" si="46"/>
        <v>TREINADOR PROFISSIONAL DE FUTEBOL</v>
      </c>
      <c r="O544" t="s">
        <v>652</v>
      </c>
      <c r="P544">
        <v>0</v>
      </c>
      <c r="R544" t="str">
        <f t="shared" si="49"/>
        <v>FABRICACAO DE CAMINHOES E ONIBUS</v>
      </c>
      <c r="S544" t="s">
        <v>4148</v>
      </c>
      <c r="V544">
        <v>0</v>
      </c>
      <c r="W544">
        <v>0</v>
      </c>
      <c r="X544">
        <v>0</v>
      </c>
      <c r="Z544" t="str">
        <f t="shared" si="47"/>
        <v>FABRICACAO DE CAMINHOES E ONIBUS</v>
      </c>
      <c r="AA544" t="s">
        <v>4148</v>
      </c>
      <c r="AB544">
        <v>0</v>
      </c>
      <c r="AD544" t="str">
        <f t="shared" si="48"/>
        <v>FABRICACAO DE CAMINHOES E ONIBUS</v>
      </c>
      <c r="AE544" t="s">
        <v>4148</v>
      </c>
      <c r="AF544">
        <v>0</v>
      </c>
    </row>
    <row r="545" spans="1:32">
      <c r="A545" t="str">
        <f t="shared" si="44"/>
        <v>MEDICO ONCOLOGISTA CLINICO</v>
      </c>
      <c r="B545" t="s">
        <v>653</v>
      </c>
      <c r="C545">
        <v>0</v>
      </c>
      <c r="D545">
        <v>0</v>
      </c>
      <c r="E545">
        <v>0</v>
      </c>
      <c r="F545">
        <v>0</v>
      </c>
      <c r="G545">
        <v>0</v>
      </c>
      <c r="J545" t="str">
        <f t="shared" si="45"/>
        <v>MEDICO ONCOLOGISTA CLINICO</v>
      </c>
      <c r="K545" t="s">
        <v>653</v>
      </c>
      <c r="L545">
        <v>0</v>
      </c>
      <c r="N545" t="str">
        <f t="shared" si="46"/>
        <v>MEDICO ONCOLOGISTA CLINICO</v>
      </c>
      <c r="O545" t="s">
        <v>653</v>
      </c>
      <c r="P545">
        <v>0</v>
      </c>
      <c r="R545" t="str">
        <f t="shared" si="49"/>
        <v>FABRICACAO DE CABINES, CARROCERIAS E REBOQUES PARA CAMINHAO</v>
      </c>
      <c r="S545" t="s">
        <v>4149</v>
      </c>
      <c r="V545">
        <v>0</v>
      </c>
      <c r="W545">
        <v>0</v>
      </c>
      <c r="X545">
        <v>0</v>
      </c>
      <c r="Z545" t="str">
        <f t="shared" si="47"/>
        <v>FABRICACAO DE CABINES, CARROCERIAS E REBOQUES PARA CAMINHAO</v>
      </c>
      <c r="AA545" t="s">
        <v>4149</v>
      </c>
      <c r="AB545">
        <v>0</v>
      </c>
      <c r="AD545" t="str">
        <f t="shared" si="48"/>
        <v>FABRICACAO DE CABINES, CARROCERIAS E REBOQUES PARA CAMINHAO</v>
      </c>
      <c r="AE545" t="s">
        <v>4149</v>
      </c>
      <c r="AF545">
        <v>0</v>
      </c>
    </row>
    <row r="546" spans="1:32">
      <c r="A546" t="str">
        <f t="shared" si="44"/>
        <v>MEDICO CANCEROLOGISTA PEDIATRICO</v>
      </c>
      <c r="B546" t="s">
        <v>654</v>
      </c>
      <c r="C546">
        <v>0</v>
      </c>
      <c r="D546">
        <v>0</v>
      </c>
      <c r="E546">
        <v>0</v>
      </c>
      <c r="F546">
        <v>0</v>
      </c>
      <c r="G546">
        <v>0</v>
      </c>
      <c r="J546" t="str">
        <f t="shared" si="45"/>
        <v>MEDICO CANCEROLOGISTA PEDIATRICO</v>
      </c>
      <c r="K546" t="s">
        <v>654</v>
      </c>
      <c r="L546">
        <v>0</v>
      </c>
      <c r="N546" t="str">
        <f t="shared" si="46"/>
        <v>MEDICO CANCEROLOGISTA PEDIATRICO</v>
      </c>
      <c r="O546" t="s">
        <v>654</v>
      </c>
      <c r="P546">
        <v>0</v>
      </c>
      <c r="R546" t="str">
        <f t="shared" si="49"/>
        <v>FABRICACAO DE CARROCERIAS PARA ONIBUS</v>
      </c>
      <c r="S546" t="s">
        <v>4150</v>
      </c>
      <c r="V546">
        <v>0</v>
      </c>
      <c r="W546">
        <v>0</v>
      </c>
      <c r="X546">
        <v>0</v>
      </c>
      <c r="Z546" t="str">
        <f t="shared" si="47"/>
        <v>FABRICACAO DE CARROCERIAS PARA ONIBUS</v>
      </c>
      <c r="AA546" t="s">
        <v>4150</v>
      </c>
      <c r="AB546">
        <v>0</v>
      </c>
      <c r="AD546" t="str">
        <f t="shared" si="48"/>
        <v>FABRICACAO DE CARROCERIAS PARA ONIBUS</v>
      </c>
      <c r="AE546" t="s">
        <v>4150</v>
      </c>
      <c r="AF546">
        <v>0</v>
      </c>
    </row>
    <row r="547" spans="1:32">
      <c r="A547" t="str">
        <f t="shared" si="44"/>
        <v>MEDICO DA ESTRATEGIA DE SAUDE DA FAMILIA</v>
      </c>
      <c r="B547" t="s">
        <v>655</v>
      </c>
      <c r="C547">
        <v>0</v>
      </c>
      <c r="D547">
        <v>0</v>
      </c>
      <c r="E547">
        <v>0</v>
      </c>
      <c r="F547">
        <v>0</v>
      </c>
      <c r="G547">
        <v>0</v>
      </c>
      <c r="J547" t="str">
        <f t="shared" si="45"/>
        <v>MEDICO DA ESTRATEGIA DE SAUDE DA FAMILIA</v>
      </c>
      <c r="K547" t="s">
        <v>655</v>
      </c>
      <c r="L547">
        <v>0</v>
      </c>
      <c r="N547" t="str">
        <f t="shared" si="46"/>
        <v>MEDICO DA ESTRATEGIA DE SAUDE DA FAMILIA</v>
      </c>
      <c r="O547" t="s">
        <v>655</v>
      </c>
      <c r="P547">
        <v>0</v>
      </c>
      <c r="R547" t="str">
        <f t="shared" si="49"/>
        <v>FABRICACAO DE CABINES, CARROCERIAS E REBOQUES PARA OUTROS VEICULOS</v>
      </c>
      <c r="S547" t="s">
        <v>4151</v>
      </c>
      <c r="V547">
        <v>0</v>
      </c>
      <c r="W547">
        <v>0</v>
      </c>
      <c r="X547">
        <v>0</v>
      </c>
      <c r="Z547" t="str">
        <f t="shared" si="47"/>
        <v>FABRICACAO DE CABINES, CARROCERIAS E REBOQUES PARA OUTROS VEICULOS</v>
      </c>
      <c r="AA547" t="s">
        <v>4151</v>
      </c>
      <c r="AB547">
        <v>0</v>
      </c>
      <c r="AD547" t="str">
        <f t="shared" si="48"/>
        <v>FABRICACAO DE CABINES, CARROCERIAS E REBOQUES PARA OUTROS VEICULOS</v>
      </c>
      <c r="AE547" t="s">
        <v>4151</v>
      </c>
      <c r="AF547">
        <v>0</v>
      </c>
    </row>
    <row r="548" spans="1:32">
      <c r="A548" t="str">
        <f t="shared" si="44"/>
        <v>MEDICO EM CIRURGIA VASCULAR</v>
      </c>
      <c r="B548" t="s">
        <v>656</v>
      </c>
      <c r="C548">
        <v>0</v>
      </c>
      <c r="D548">
        <v>0</v>
      </c>
      <c r="E548">
        <v>0</v>
      </c>
      <c r="F548">
        <v>0</v>
      </c>
      <c r="G548">
        <v>0</v>
      </c>
      <c r="J548" t="str">
        <f t="shared" si="45"/>
        <v>MEDICO EM CIRURGIA VASCULAR</v>
      </c>
      <c r="K548" t="s">
        <v>656</v>
      </c>
      <c r="L548">
        <v>0</v>
      </c>
      <c r="N548" t="str">
        <f t="shared" si="46"/>
        <v>MEDICO EM CIRURGIA VASCULAR</v>
      </c>
      <c r="O548" t="s">
        <v>656</v>
      </c>
      <c r="P548">
        <v>0</v>
      </c>
      <c r="R548" t="str">
        <f t="shared" si="49"/>
        <v>FABRICACAO DE PECAS E ACESSORIOS PARA O SISTEMA MOTOR</v>
      </c>
      <c r="S548" t="s">
        <v>4152</v>
      </c>
      <c r="V548">
        <v>0</v>
      </c>
      <c r="W548">
        <v>0</v>
      </c>
      <c r="X548">
        <v>0</v>
      </c>
      <c r="Z548" t="str">
        <f t="shared" si="47"/>
        <v>FABRICACAO DE PECAS E ACESSORIOS PARA O SISTEMA MOTOR</v>
      </c>
      <c r="AA548" t="s">
        <v>4152</v>
      </c>
      <c r="AB548">
        <v>0</v>
      </c>
      <c r="AD548" t="str">
        <f t="shared" si="48"/>
        <v>FABRICACAO DE PECAS E ACESSORIOS PARA O SISTEMA MOTOR</v>
      </c>
      <c r="AE548" t="s">
        <v>4152</v>
      </c>
      <c r="AF548">
        <v>0</v>
      </c>
    </row>
    <row r="549" spans="1:32">
      <c r="A549" t="str">
        <f t="shared" si="44"/>
        <v>MEDICO COLOPROCTOLOGISTA</v>
      </c>
      <c r="B549" t="s">
        <v>657</v>
      </c>
      <c r="C549">
        <v>0</v>
      </c>
      <c r="D549">
        <v>0</v>
      </c>
      <c r="E549">
        <v>0</v>
      </c>
      <c r="F549">
        <v>0</v>
      </c>
      <c r="G549">
        <v>0</v>
      </c>
      <c r="J549" t="str">
        <f t="shared" si="45"/>
        <v>MEDICO COLOPROCTOLOGISTA</v>
      </c>
      <c r="K549" t="s">
        <v>657</v>
      </c>
      <c r="L549">
        <v>0</v>
      </c>
      <c r="N549" t="str">
        <f t="shared" si="46"/>
        <v>MEDICO COLOPROCTOLOGISTA</v>
      </c>
      <c r="O549" t="s">
        <v>657</v>
      </c>
      <c r="P549">
        <v>0</v>
      </c>
      <c r="R549" t="str">
        <f t="shared" si="49"/>
        <v>FABRICACAO DE PECAS E ACESSORIOS PARA OS SISTEMAS DE MARCHA E TRANSMISSAO</v>
      </c>
      <c r="S549" t="s">
        <v>4153</v>
      </c>
      <c r="V549">
        <v>0</v>
      </c>
      <c r="W549">
        <v>0</v>
      </c>
      <c r="X549">
        <v>0</v>
      </c>
      <c r="Z549" t="str">
        <f t="shared" si="47"/>
        <v>FABRICACAO DE PECAS E ACESSORIOS PARA OS SISTEMAS DE MARCHA E TRANSMISSAO</v>
      </c>
      <c r="AA549" t="s">
        <v>4153</v>
      </c>
      <c r="AB549">
        <v>0</v>
      </c>
      <c r="AD549" t="str">
        <f t="shared" si="48"/>
        <v>FABRICACAO DE PECAS E ACESSORIOS PARA OS SISTEMAS DE MARCHA E TRANSMISSAO</v>
      </c>
      <c r="AE549" t="s">
        <v>4153</v>
      </c>
      <c r="AF549">
        <v>0</v>
      </c>
    </row>
    <row r="550" spans="1:32">
      <c r="A550" t="str">
        <f t="shared" si="44"/>
        <v>MEDICO CANCEROLOGISTA CIRURGICO</v>
      </c>
      <c r="B550" t="s">
        <v>658</v>
      </c>
      <c r="C550">
        <v>0</v>
      </c>
      <c r="D550">
        <v>0</v>
      </c>
      <c r="E550">
        <v>0</v>
      </c>
      <c r="F550">
        <v>0</v>
      </c>
      <c r="G550">
        <v>0</v>
      </c>
      <c r="J550" t="str">
        <f t="shared" si="45"/>
        <v>MEDICO CANCEROLOGISTA CIRURGICO</v>
      </c>
      <c r="K550" t="s">
        <v>658</v>
      </c>
      <c r="L550">
        <v>0</v>
      </c>
      <c r="N550" t="str">
        <f t="shared" si="46"/>
        <v>MEDICO CANCEROLOGISTA CIRURGICO</v>
      </c>
      <c r="O550" t="s">
        <v>658</v>
      </c>
      <c r="P550">
        <v>0</v>
      </c>
      <c r="R550" t="str">
        <f t="shared" si="49"/>
        <v>FABRICACAO DE PECAS E ACESSORIOS PARA O SISTEMA DE FREIOS</v>
      </c>
      <c r="S550" t="s">
        <v>4154</v>
      </c>
      <c r="V550">
        <v>0</v>
      </c>
      <c r="W550">
        <v>0</v>
      </c>
      <c r="X550">
        <v>0</v>
      </c>
      <c r="Y550">
        <v>0</v>
      </c>
      <c r="Z550">
        <v>0</v>
      </c>
      <c r="AA550" t="s">
        <v>4154</v>
      </c>
      <c r="AB550">
        <v>0</v>
      </c>
      <c r="AD550" t="str">
        <f t="shared" si="48"/>
        <v>FABRICACAO DE PECAS E ACESSORIOS PARA O SISTEMA DE FREIOS</v>
      </c>
      <c r="AE550" t="s">
        <v>4154</v>
      </c>
      <c r="AF550">
        <v>0</v>
      </c>
    </row>
    <row r="551" spans="1:32">
      <c r="A551" t="str">
        <f t="shared" si="44"/>
        <v>MEDICO CIRURGIAO DA MAO</v>
      </c>
      <c r="B551" t="s">
        <v>659</v>
      </c>
      <c r="C551">
        <v>0</v>
      </c>
      <c r="D551">
        <v>0</v>
      </c>
      <c r="E551">
        <v>0</v>
      </c>
      <c r="F551">
        <v>0</v>
      </c>
      <c r="G551">
        <v>0</v>
      </c>
      <c r="J551" t="str">
        <f t="shared" si="45"/>
        <v>MEDICO CIRURGIAO DA MAO</v>
      </c>
      <c r="K551" t="s">
        <v>659</v>
      </c>
      <c r="L551">
        <v>0</v>
      </c>
      <c r="N551" t="str">
        <f t="shared" si="46"/>
        <v>MEDICO CIRURGIAO DA MAO</v>
      </c>
      <c r="O551" t="s">
        <v>659</v>
      </c>
      <c r="P551">
        <v>0</v>
      </c>
      <c r="R551" t="str">
        <f t="shared" si="49"/>
        <v>FABRICACAO DE PECAS E ACESSORIOS PARA O SISTEMA DE DIRECAO E SUSPENSAO</v>
      </c>
      <c r="S551" t="s">
        <v>4155</v>
      </c>
      <c r="V551">
        <v>0</v>
      </c>
      <c r="W551">
        <v>0</v>
      </c>
      <c r="X551">
        <v>0</v>
      </c>
      <c r="AA551" t="s">
        <v>4155</v>
      </c>
      <c r="AB551">
        <v>0</v>
      </c>
      <c r="AD551" t="str">
        <f t="shared" si="48"/>
        <v>FABRICACAO DE PECAS E ACESSORIOS PARA O SISTEMA DE DIRECAO E SUSPENSAO</v>
      </c>
      <c r="AE551" t="s">
        <v>4155</v>
      </c>
      <c r="AF551">
        <v>0</v>
      </c>
    </row>
    <row r="552" spans="1:32">
      <c r="A552" t="str">
        <f t="shared" si="44"/>
        <v>MEDICO PATOLOGISTA</v>
      </c>
      <c r="B552" t="s">
        <v>660</v>
      </c>
      <c r="C552">
        <v>0</v>
      </c>
      <c r="D552">
        <v>0</v>
      </c>
      <c r="E552">
        <v>0</v>
      </c>
      <c r="F552">
        <v>0</v>
      </c>
      <c r="G552">
        <v>0</v>
      </c>
      <c r="J552" t="str">
        <f t="shared" si="45"/>
        <v>MEDICO PATOLOGISTA</v>
      </c>
      <c r="K552" t="s">
        <v>660</v>
      </c>
      <c r="L552">
        <v>0</v>
      </c>
      <c r="N552" t="str">
        <f t="shared" si="46"/>
        <v>MEDICO PATOLOGISTA</v>
      </c>
      <c r="O552" t="s">
        <v>660</v>
      </c>
      <c r="P552">
        <v>0</v>
      </c>
      <c r="R552" t="str">
        <f t="shared" si="49"/>
        <v>FABRICACAO DE OUTRAS PECAS E ACESSORIOS PARA VEICULOS AUTOMOTORES NAO ESPECIFICADAS ANTERIORMENTE</v>
      </c>
      <c r="S552" t="s">
        <v>4156</v>
      </c>
      <c r="V552">
        <v>0</v>
      </c>
      <c r="W552">
        <v>0</v>
      </c>
      <c r="X552">
        <v>0</v>
      </c>
      <c r="AA552" t="s">
        <v>4156</v>
      </c>
      <c r="AB552">
        <v>0</v>
      </c>
      <c r="AD552" t="str">
        <f t="shared" si="48"/>
        <v>FABRICACAO DE OUTRAS PECAS E ACESSORIOS PARA VEICULOS AUTOMOTORES NAO ESPECIFICADAS ANTERIORMENTE</v>
      </c>
      <c r="AE552" t="s">
        <v>4156</v>
      </c>
      <c r="AF552">
        <v>0</v>
      </c>
    </row>
    <row r="553" spans="1:32">
      <c r="A553" t="str">
        <f t="shared" si="44"/>
        <v>MEDICO PATOLOGISTA CLINICO / MEDICINA LABORATORIAL</v>
      </c>
      <c r="B553" t="s">
        <v>661</v>
      </c>
      <c r="C553">
        <v>0</v>
      </c>
      <c r="D553">
        <v>0</v>
      </c>
      <c r="E553">
        <v>0</v>
      </c>
      <c r="F553">
        <v>0</v>
      </c>
      <c r="G553">
        <v>0</v>
      </c>
      <c r="J553" t="str">
        <f t="shared" si="45"/>
        <v>MEDICO PATOLOGISTA CLINICO / MEDICINA LABORATORIAL</v>
      </c>
      <c r="K553" t="s">
        <v>661</v>
      </c>
      <c r="L553">
        <v>0</v>
      </c>
      <c r="N553" t="str">
        <f t="shared" si="46"/>
        <v>MEDICO PATOLOGISTA CLINICO / MEDICINA LABORATORIAL</v>
      </c>
      <c r="O553" t="s">
        <v>661</v>
      </c>
      <c r="P553">
        <v>0</v>
      </c>
      <c r="R553" t="str">
        <f t="shared" si="49"/>
        <v>RECONDICIONAMENTO OU RECUPERACAO DE MOTORES PARA VEICULOS AUTOMOTORES</v>
      </c>
      <c r="S553" t="s">
        <v>4157</v>
      </c>
      <c r="V553">
        <v>0</v>
      </c>
      <c r="W553">
        <v>0</v>
      </c>
      <c r="X553">
        <v>0</v>
      </c>
      <c r="AA553" t="s">
        <v>4157</v>
      </c>
      <c r="AB553">
        <v>0</v>
      </c>
      <c r="AD553" t="str">
        <f t="shared" si="48"/>
        <v>RECONDICIONAMENTO OU RECUPERACAO DE MOTORES PARA VEICULOS AUTOMOTORES</v>
      </c>
      <c r="AE553" t="s">
        <v>4157</v>
      </c>
      <c r="AF553">
        <v>0</v>
      </c>
    </row>
    <row r="554" spans="1:32">
      <c r="A554" t="str">
        <f t="shared" si="44"/>
        <v>MEDICO HIPERBARISTA</v>
      </c>
      <c r="B554" t="s">
        <v>662</v>
      </c>
      <c r="C554">
        <v>0</v>
      </c>
      <c r="D554">
        <v>0</v>
      </c>
      <c r="E554">
        <v>0</v>
      </c>
      <c r="F554">
        <v>0</v>
      </c>
      <c r="G554">
        <v>0</v>
      </c>
      <c r="J554" t="str">
        <f t="shared" si="45"/>
        <v>MEDICO HIPERBARISTA</v>
      </c>
      <c r="K554" t="s">
        <v>662</v>
      </c>
      <c r="L554">
        <v>0</v>
      </c>
      <c r="N554" t="str">
        <f t="shared" si="46"/>
        <v>MEDICO HIPERBARISTA</v>
      </c>
      <c r="O554" t="s">
        <v>662</v>
      </c>
      <c r="P554">
        <v>0</v>
      </c>
      <c r="R554" t="str">
        <f t="shared" si="49"/>
        <v>CONSTRUCAO E REPARACAO DE EMBARCACOES E ESTRUTURAS FLUTUANTES</v>
      </c>
      <c r="S554" t="s">
        <v>4158</v>
      </c>
      <c r="V554">
        <v>0</v>
      </c>
      <c r="W554">
        <v>0</v>
      </c>
      <c r="X554">
        <v>0</v>
      </c>
      <c r="AA554" t="s">
        <v>4158</v>
      </c>
      <c r="AB554">
        <v>0</v>
      </c>
      <c r="AD554" t="str">
        <f t="shared" si="48"/>
        <v>CONSTRUCAO E REPARACAO DE EMBARCACOES E ESTRUTURAS FLUTUANTES</v>
      </c>
      <c r="AE554" t="s">
        <v>4158</v>
      </c>
      <c r="AF554">
        <v>0</v>
      </c>
    </row>
    <row r="555" spans="1:32">
      <c r="A555" t="str">
        <f t="shared" ref="A555:A618" si="50">MID(B555,8,100)</f>
        <v>MEDICO NEUROFISIOLOGISTA CLINICO</v>
      </c>
      <c r="B555" t="s">
        <v>663</v>
      </c>
      <c r="C555">
        <v>0</v>
      </c>
      <c r="D555">
        <v>0</v>
      </c>
      <c r="E555">
        <v>0</v>
      </c>
      <c r="F555">
        <v>0</v>
      </c>
      <c r="G555">
        <v>0</v>
      </c>
      <c r="J555" t="str">
        <f t="shared" ref="J555:J618" si="51">MID(K555,8,100)</f>
        <v>MEDICO NEUROFISIOLOGISTA CLINICO</v>
      </c>
      <c r="K555" t="s">
        <v>663</v>
      </c>
      <c r="L555">
        <v>0</v>
      </c>
      <c r="N555" t="str">
        <f t="shared" ref="N555:N618" si="52">MID(O555,8,100)</f>
        <v>MEDICO NEUROFISIOLOGISTA CLINICO</v>
      </c>
      <c r="O555" t="s">
        <v>663</v>
      </c>
      <c r="P555">
        <v>0</v>
      </c>
      <c r="R555" t="str">
        <f t="shared" si="49"/>
        <v>GERACAO DE ENERGIA ELETRICA</v>
      </c>
      <c r="S555" t="s">
        <v>4159</v>
      </c>
      <c r="V555">
        <v>0</v>
      </c>
      <c r="W555">
        <v>0</v>
      </c>
      <c r="X555">
        <v>0</v>
      </c>
      <c r="AA555" t="s">
        <v>4159</v>
      </c>
      <c r="AB555">
        <v>0</v>
      </c>
      <c r="AD555" t="str">
        <f t="shared" ref="AD555:AD618" si="53">MID(AE555,12,100)</f>
        <v>GERACAO DE ENERGIA ELETRICA</v>
      </c>
      <c r="AE555" t="s">
        <v>4159</v>
      </c>
      <c r="AF555">
        <v>0</v>
      </c>
    </row>
    <row r="556" spans="1:32">
      <c r="A556" t="str">
        <f t="shared" si="50"/>
        <v>OSTEOPATA</v>
      </c>
      <c r="B556" t="s">
        <v>664</v>
      </c>
      <c r="C556">
        <v>0</v>
      </c>
      <c r="D556">
        <v>0</v>
      </c>
      <c r="E556">
        <v>0</v>
      </c>
      <c r="F556">
        <v>0</v>
      </c>
      <c r="G556">
        <v>0</v>
      </c>
      <c r="J556" t="str">
        <f t="shared" si="51"/>
        <v>OSTEOPATA</v>
      </c>
      <c r="K556" t="s">
        <v>664</v>
      </c>
      <c r="L556">
        <v>0</v>
      </c>
      <c r="N556" t="str">
        <f t="shared" si="52"/>
        <v>OSTEOPATA</v>
      </c>
      <c r="O556" t="s">
        <v>664</v>
      </c>
      <c r="P556">
        <v>0</v>
      </c>
      <c r="R556" t="str">
        <f t="shared" ref="R556:R619" si="54">MID(S556,12,100)</f>
        <v>CONSTRUCAO E REPARACAO DE EMBARCACOES PARA ESPORTE E LAZER</v>
      </c>
      <c r="S556" t="s">
        <v>4160</v>
      </c>
      <c r="V556">
        <v>0</v>
      </c>
      <c r="W556">
        <v>0</v>
      </c>
      <c r="X556">
        <v>0</v>
      </c>
      <c r="AA556" t="s">
        <v>4160</v>
      </c>
      <c r="AB556">
        <v>0</v>
      </c>
      <c r="AD556" t="str">
        <f t="shared" si="53"/>
        <v>CONSTRUCAO E REPARACAO DE EMBARCACOES PARA ESPORTE E LAZER</v>
      </c>
      <c r="AE556" t="s">
        <v>4160</v>
      </c>
      <c r="AF556">
        <v>0</v>
      </c>
    </row>
    <row r="557" spans="1:32">
      <c r="A557" t="str">
        <f t="shared" si="50"/>
        <v>ARTETERAPEUTA</v>
      </c>
      <c r="B557" t="s">
        <v>665</v>
      </c>
      <c r="C557">
        <v>0</v>
      </c>
      <c r="D557">
        <v>0</v>
      </c>
      <c r="E557">
        <v>0</v>
      </c>
      <c r="F557">
        <v>0</v>
      </c>
      <c r="G557">
        <v>0</v>
      </c>
      <c r="J557" t="str">
        <f t="shared" si="51"/>
        <v>ARTETERAPEUTA</v>
      </c>
      <c r="K557" t="s">
        <v>665</v>
      </c>
      <c r="L557">
        <v>0</v>
      </c>
      <c r="N557" t="str">
        <f t="shared" si="52"/>
        <v>ARTETERAPEUTA</v>
      </c>
      <c r="O557" t="s">
        <v>665</v>
      </c>
      <c r="P557">
        <v>0</v>
      </c>
      <c r="R557" t="str">
        <f t="shared" si="54"/>
        <v>PRODUCAO DE GAS, PROCESSAMENTO DE GAS NATURAL, DISTRIBUICAO DE COMBUSTIVEIS GASOSOS POR REDES URBANA</v>
      </c>
      <c r="S557" t="s">
        <v>4734</v>
      </c>
      <c r="V557">
        <v>0</v>
      </c>
      <c r="W557">
        <v>0</v>
      </c>
      <c r="X557">
        <v>0</v>
      </c>
      <c r="Y557">
        <v>0</v>
      </c>
      <c r="Z557">
        <v>0</v>
      </c>
      <c r="AA557" t="s">
        <v>4734</v>
      </c>
      <c r="AB557">
        <v>0</v>
      </c>
      <c r="AD557" t="str">
        <f t="shared" si="53"/>
        <v>PRODUCAO DE GAS, PROCESSAMENTO DE GAS NATURAL, DISTRIBUICAO DE COMBUSTIVEIS GASOSOS POR REDES URBANA</v>
      </c>
      <c r="AE557" t="s">
        <v>4734</v>
      </c>
      <c r="AF557">
        <v>0</v>
      </c>
    </row>
    <row r="558" spans="1:32">
      <c r="A558" t="str">
        <f t="shared" si="50"/>
        <v>EQUOTERAPEUTA</v>
      </c>
      <c r="B558" t="s">
        <v>666</v>
      </c>
      <c r="C558">
        <v>0</v>
      </c>
      <c r="D558">
        <v>0</v>
      </c>
      <c r="E558">
        <v>0</v>
      </c>
      <c r="F558">
        <v>0</v>
      </c>
      <c r="G558">
        <v>0</v>
      </c>
      <c r="J558" t="str">
        <f t="shared" si="51"/>
        <v>EQUOTERAPEUTA</v>
      </c>
      <c r="K558" t="s">
        <v>666</v>
      </c>
      <c r="L558">
        <v>0</v>
      </c>
      <c r="N558" t="str">
        <f t="shared" si="52"/>
        <v>EQUOTERAPEUTA</v>
      </c>
      <c r="O558" t="s">
        <v>666</v>
      </c>
      <c r="P558">
        <v>0</v>
      </c>
      <c r="R558" t="str">
        <f t="shared" si="54"/>
        <v>CONSTRUCAO E MONTAGEM DE LOCOMOTIVAS, VAGOES E OUTROS MATERIAIS RODANTES</v>
      </c>
      <c r="S558" t="s">
        <v>4161</v>
      </c>
      <c r="V558">
        <v>0</v>
      </c>
      <c r="W558">
        <v>0</v>
      </c>
      <c r="X558">
        <v>0</v>
      </c>
      <c r="AA558" t="s">
        <v>4161</v>
      </c>
      <c r="AB558">
        <v>0</v>
      </c>
      <c r="AD558" t="str">
        <f t="shared" si="53"/>
        <v>CONSTRUCAO E MONTAGEM DE LOCOMOTIVAS, VAGOES E OUTROS MATERIAIS RODANTES</v>
      </c>
      <c r="AE558" t="s">
        <v>4161</v>
      </c>
      <c r="AF558">
        <v>0</v>
      </c>
    </row>
    <row r="559" spans="1:32">
      <c r="A559" t="str">
        <f t="shared" si="50"/>
        <v>PROFESSOR DE NIVEL SUPERIOR NA EDUCACAO INFANTIL (QUATRO A SEIS ANOS)</v>
      </c>
      <c r="B559" t="s">
        <v>667</v>
      </c>
      <c r="C559">
        <v>0</v>
      </c>
      <c r="D559">
        <v>0</v>
      </c>
      <c r="E559">
        <v>0</v>
      </c>
      <c r="F559">
        <v>0</v>
      </c>
      <c r="G559">
        <v>0</v>
      </c>
      <c r="J559" t="str">
        <f t="shared" si="51"/>
        <v>PROFESSOR DE NIVEL SUPERIOR NA EDUCACAO INFANTIL (QUATRO A SEIS ANOS)</v>
      </c>
      <c r="K559" t="s">
        <v>667</v>
      </c>
      <c r="L559">
        <v>0</v>
      </c>
      <c r="N559" t="str">
        <f t="shared" si="52"/>
        <v>PROFESSOR DE NIVEL SUPERIOR NA EDUCACAO INFANTIL (QUATRO A SEIS ANOS)</v>
      </c>
      <c r="O559" t="s">
        <v>667</v>
      </c>
      <c r="P559">
        <v>0</v>
      </c>
      <c r="R559" t="str">
        <f t="shared" si="54"/>
        <v>FABRICACAO DE PECAS E ACESSORIOS PARA VEICULOS FERROVIARIOS</v>
      </c>
      <c r="S559" t="s">
        <v>4162</v>
      </c>
      <c r="V559">
        <v>0</v>
      </c>
      <c r="W559">
        <v>0</v>
      </c>
      <c r="X559">
        <v>0</v>
      </c>
      <c r="AA559" t="s">
        <v>4162</v>
      </c>
      <c r="AB559">
        <v>0</v>
      </c>
      <c r="AD559" t="str">
        <f t="shared" si="53"/>
        <v>FABRICACAO DE PECAS E ACESSORIOS PARA VEICULOS FERROVIARIOS</v>
      </c>
      <c r="AE559" t="s">
        <v>4162</v>
      </c>
      <c r="AF559">
        <v>0</v>
      </c>
    </row>
    <row r="560" spans="1:32">
      <c r="A560" t="str">
        <f t="shared" si="50"/>
        <v>PROFESSOR DE NIVEL SUPERIOR NA EDUCACAO INFANTIL (ZERO A TRES ANOS)</v>
      </c>
      <c r="B560" t="s">
        <v>668</v>
      </c>
      <c r="C560">
        <v>0</v>
      </c>
      <c r="D560">
        <v>0</v>
      </c>
      <c r="E560">
        <v>0</v>
      </c>
      <c r="F560">
        <v>0</v>
      </c>
      <c r="G560">
        <v>0</v>
      </c>
      <c r="J560" t="str">
        <f t="shared" si="51"/>
        <v>PROFESSOR DE NIVEL SUPERIOR NA EDUCACAO INFANTIL (ZERO A TRES ANOS)</v>
      </c>
      <c r="K560" t="s">
        <v>668</v>
      </c>
      <c r="L560">
        <v>0</v>
      </c>
      <c r="N560" t="str">
        <f t="shared" si="52"/>
        <v>PROFESSOR DE NIVEL SUPERIOR NA EDUCACAO INFANTIL (ZERO A TRES ANOS)</v>
      </c>
      <c r="O560" t="s">
        <v>668</v>
      </c>
      <c r="P560">
        <v>0</v>
      </c>
      <c r="R560" t="str">
        <f t="shared" si="54"/>
        <v>REPARACAO DE VEICULOS FERROVIARIOS</v>
      </c>
      <c r="S560" t="s">
        <v>4163</v>
      </c>
      <c r="V560">
        <v>0</v>
      </c>
      <c r="W560">
        <v>0</v>
      </c>
      <c r="X560">
        <v>0</v>
      </c>
      <c r="AA560" t="s">
        <v>4163</v>
      </c>
      <c r="AB560">
        <v>0</v>
      </c>
      <c r="AD560" t="str">
        <f t="shared" si="53"/>
        <v>REPARACAO DE VEICULOS FERROVIARIOS</v>
      </c>
      <c r="AE560" t="s">
        <v>4163</v>
      </c>
      <c r="AF560">
        <v>0</v>
      </c>
    </row>
    <row r="561" spans="1:32">
      <c r="A561" t="str">
        <f t="shared" si="50"/>
        <v>PROFESSOR DA EDUCACAO DE JOVENS E ADULTOS DO ENSINO FUNDAMENTAL (PRIMEIRA A QUARTA SERIE)</v>
      </c>
      <c r="B561" t="s">
        <v>669</v>
      </c>
      <c r="C561">
        <v>0</v>
      </c>
      <c r="D561">
        <v>0</v>
      </c>
      <c r="E561">
        <v>0</v>
      </c>
      <c r="F561">
        <v>0</v>
      </c>
      <c r="G561">
        <v>0</v>
      </c>
      <c r="J561" t="str">
        <f t="shared" si="51"/>
        <v>PROFESSOR DA EDUCACAO DE JOVENS E ADULTOS DO ENSINO FUNDAMENTAL (PRIMEIRA A QUARTA SERIE)</v>
      </c>
      <c r="K561" t="s">
        <v>669</v>
      </c>
      <c r="L561">
        <v>0</v>
      </c>
      <c r="N561" t="str">
        <f t="shared" si="52"/>
        <v>PROFESSOR DA EDUCACAO DE JOVENS E ADULTOS DO ENSINO FUNDAMENTAL (PRIMEIRA A QUARTA SERIE)</v>
      </c>
      <c r="O561" t="s">
        <v>669</v>
      </c>
      <c r="P561">
        <v>0</v>
      </c>
      <c r="R561" t="str">
        <f t="shared" si="54"/>
        <v>PRODUCAO E DISTRIBUICAO DE VAPOR, AGUA QUENTE E AR CONDICIONADO</v>
      </c>
      <c r="S561" t="s">
        <v>4164</v>
      </c>
      <c r="V561">
        <v>0</v>
      </c>
      <c r="W561">
        <v>0</v>
      </c>
      <c r="X561">
        <v>0</v>
      </c>
      <c r="AA561" t="s">
        <v>4164</v>
      </c>
      <c r="AB561">
        <v>0</v>
      </c>
      <c r="AD561" t="str">
        <f t="shared" si="53"/>
        <v>PRODUCAO E DISTRIBUICAO DE VAPOR, AGUA QUENTE E AR CONDICIONADO</v>
      </c>
      <c r="AE561" t="s">
        <v>4164</v>
      </c>
      <c r="AF561">
        <v>0</v>
      </c>
    </row>
    <row r="562" spans="1:32">
      <c r="A562" t="str">
        <f t="shared" si="50"/>
        <v>PROFESSOR DE NIVEL SUPERIOR DO ENSINO FUNDAMENTAL (PRIMEIRA A QUARTA SERIE)</v>
      </c>
      <c r="B562" t="s">
        <v>670</v>
      </c>
      <c r="C562">
        <v>0</v>
      </c>
      <c r="D562">
        <v>0</v>
      </c>
      <c r="E562">
        <v>0</v>
      </c>
      <c r="F562">
        <v>0</v>
      </c>
      <c r="G562">
        <v>0</v>
      </c>
      <c r="J562" t="str">
        <f t="shared" si="51"/>
        <v>PROFESSOR DE NIVEL SUPERIOR DO ENSINO FUNDAMENTAL (PRIMEIRA A QUARTA SERIE)</v>
      </c>
      <c r="K562" t="s">
        <v>670</v>
      </c>
      <c r="L562">
        <v>0</v>
      </c>
      <c r="N562" t="str">
        <f t="shared" si="52"/>
        <v>PROFESSOR DE NIVEL SUPERIOR DO ENSINO FUNDAMENTAL (PRIMEIRA A QUARTA SERIE)</v>
      </c>
      <c r="O562" t="s">
        <v>670</v>
      </c>
      <c r="P562">
        <v>0</v>
      </c>
      <c r="R562" t="str">
        <f t="shared" si="54"/>
        <v>CONSTRUCAO E MONTAGEM DE AERONAVES</v>
      </c>
      <c r="S562" t="s">
        <v>4165</v>
      </c>
      <c r="V562">
        <v>0</v>
      </c>
      <c r="W562">
        <v>0</v>
      </c>
      <c r="X562">
        <v>0</v>
      </c>
      <c r="AA562" t="s">
        <v>4165</v>
      </c>
      <c r="AB562">
        <v>0</v>
      </c>
      <c r="AD562" t="str">
        <f t="shared" si="53"/>
        <v>CONSTRUCAO E MONTAGEM DE AERONAVES</v>
      </c>
      <c r="AE562" t="s">
        <v>4165</v>
      </c>
      <c r="AF562">
        <v>0</v>
      </c>
    </row>
    <row r="563" spans="1:32">
      <c r="A563" t="str">
        <f t="shared" si="50"/>
        <v>PROFESSOR DE CIENCIAS EXATAS E NATURAIS DO ENSINO FUNDAMENTAL</v>
      </c>
      <c r="B563" t="s">
        <v>671</v>
      </c>
      <c r="C563">
        <v>0</v>
      </c>
      <c r="D563">
        <v>0</v>
      </c>
      <c r="E563">
        <v>0</v>
      </c>
      <c r="F563">
        <v>0</v>
      </c>
      <c r="G563">
        <v>0</v>
      </c>
      <c r="J563" t="str">
        <f t="shared" si="51"/>
        <v>PROFESSOR DE CIENCIAS EXATAS E NATURAIS DO ENSINO FUNDAMENTAL</v>
      </c>
      <c r="K563" t="s">
        <v>671</v>
      </c>
      <c r="L563">
        <v>0</v>
      </c>
      <c r="N563" t="str">
        <f t="shared" si="52"/>
        <v>PROFESSOR DE CIENCIAS EXATAS E NATURAIS DO ENSINO FUNDAMENTAL</v>
      </c>
      <c r="O563" t="s">
        <v>671</v>
      </c>
      <c r="P563">
        <v>0</v>
      </c>
      <c r="R563" t="str">
        <f t="shared" si="54"/>
        <v>REPARACAO DE AERONAVES</v>
      </c>
      <c r="S563" t="s">
        <v>4166</v>
      </c>
      <c r="V563">
        <v>0</v>
      </c>
      <c r="W563">
        <v>0</v>
      </c>
      <c r="X563">
        <v>0</v>
      </c>
      <c r="AA563" t="s">
        <v>4166</v>
      </c>
      <c r="AB563">
        <v>0</v>
      </c>
      <c r="AD563" t="str">
        <f t="shared" si="53"/>
        <v>REPARACAO DE AERONAVES</v>
      </c>
      <c r="AE563" t="s">
        <v>4166</v>
      </c>
      <c r="AF563">
        <v>0</v>
      </c>
    </row>
    <row r="564" spans="1:32">
      <c r="A564" t="str">
        <f t="shared" si="50"/>
        <v>PROFESSOR DE EDUCACAO ARTISTICA DO ENSINO FUNDAMENTAL</v>
      </c>
      <c r="B564" t="s">
        <v>672</v>
      </c>
      <c r="C564">
        <v>0</v>
      </c>
      <c r="D564">
        <v>0</v>
      </c>
      <c r="E564">
        <v>0</v>
      </c>
      <c r="F564">
        <v>0</v>
      </c>
      <c r="G564">
        <v>0</v>
      </c>
      <c r="J564" t="str">
        <f t="shared" si="51"/>
        <v>PROFESSOR DE EDUCACAO ARTISTICA DO ENSINO FUNDAMENTAL</v>
      </c>
      <c r="K564" t="s">
        <v>672</v>
      </c>
      <c r="L564">
        <v>0</v>
      </c>
      <c r="N564" t="str">
        <f t="shared" si="52"/>
        <v>PROFESSOR DE EDUCACAO ARTISTICA DO ENSINO FUNDAMENTAL</v>
      </c>
      <c r="O564" t="s">
        <v>672</v>
      </c>
      <c r="P564">
        <v>0</v>
      </c>
      <c r="R564" t="str">
        <f t="shared" si="54"/>
        <v>FABRICACAO DE MOTOCICLETAS</v>
      </c>
      <c r="S564" t="s">
        <v>4167</v>
      </c>
      <c r="V564">
        <v>0</v>
      </c>
      <c r="W564">
        <v>0</v>
      </c>
      <c r="X564">
        <v>0</v>
      </c>
      <c r="AA564" t="s">
        <v>4167</v>
      </c>
      <c r="AB564">
        <v>0</v>
      </c>
      <c r="AD564" t="str">
        <f t="shared" si="53"/>
        <v>FABRICACAO DE MOTOCICLETAS</v>
      </c>
      <c r="AE564" t="s">
        <v>4167</v>
      </c>
      <c r="AF564">
        <v>0</v>
      </c>
    </row>
    <row r="565" spans="1:32">
      <c r="A565" t="str">
        <f t="shared" si="50"/>
        <v>PROFESSOR DE EDUCACAO FISICA DO ENSINO FUNDAMENTAL</v>
      </c>
      <c r="B565" t="s">
        <v>673</v>
      </c>
      <c r="C565">
        <v>0</v>
      </c>
      <c r="D565">
        <v>0</v>
      </c>
      <c r="E565">
        <v>0</v>
      </c>
      <c r="F565">
        <v>0</v>
      </c>
      <c r="G565">
        <v>0</v>
      </c>
      <c r="J565" t="str">
        <f t="shared" si="51"/>
        <v>PROFESSOR DE EDUCACAO FISICA DO ENSINO FUNDAMENTAL</v>
      </c>
      <c r="K565" t="s">
        <v>673</v>
      </c>
      <c r="L565">
        <v>0</v>
      </c>
      <c r="N565" t="str">
        <f t="shared" si="52"/>
        <v>PROFESSOR DE EDUCACAO FISICA DO ENSINO FUNDAMENTAL</v>
      </c>
      <c r="O565" t="s">
        <v>673</v>
      </c>
      <c r="P565">
        <v>0</v>
      </c>
      <c r="R565" t="str">
        <f t="shared" si="54"/>
        <v>FABRICACAO DE BICICLETAS E TRICICLOS NAO-MOTORIZADOS</v>
      </c>
      <c r="S565" t="s">
        <v>4168</v>
      </c>
      <c r="V565">
        <v>0</v>
      </c>
      <c r="W565">
        <v>0</v>
      </c>
      <c r="X565">
        <v>0</v>
      </c>
      <c r="AA565" t="s">
        <v>4168</v>
      </c>
      <c r="AB565">
        <v>0</v>
      </c>
      <c r="AD565" t="str">
        <f t="shared" si="53"/>
        <v>FABRICACAO DE BICICLETAS E TRICICLOS NAO-MOTORIZADOS</v>
      </c>
      <c r="AE565" t="s">
        <v>4168</v>
      </c>
      <c r="AF565">
        <v>0</v>
      </c>
    </row>
    <row r="566" spans="1:32">
      <c r="A566" t="str">
        <f t="shared" si="50"/>
        <v>PROFESSOR DE GEOGRAFIA DO ENSINO FUNDAMENTAL</v>
      </c>
      <c r="B566" t="s">
        <v>674</v>
      </c>
      <c r="C566">
        <v>0</v>
      </c>
      <c r="D566">
        <v>0</v>
      </c>
      <c r="E566">
        <v>0</v>
      </c>
      <c r="F566">
        <v>0</v>
      </c>
      <c r="G566">
        <v>0</v>
      </c>
      <c r="J566" t="str">
        <f t="shared" si="51"/>
        <v>PROFESSOR DE GEOGRAFIA DO ENSINO FUNDAMENTAL</v>
      </c>
      <c r="K566" t="s">
        <v>674</v>
      </c>
      <c r="L566">
        <v>0</v>
      </c>
      <c r="N566" t="str">
        <f t="shared" si="52"/>
        <v>PROFESSOR DE GEOGRAFIA DO ENSINO FUNDAMENTAL</v>
      </c>
      <c r="O566" t="s">
        <v>674</v>
      </c>
      <c r="P566">
        <v>0</v>
      </c>
      <c r="R566" t="str">
        <f t="shared" si="54"/>
        <v>FABRICACAO DE OUTROS EQUIPAMENTOS DE TRANSPORTE</v>
      </c>
      <c r="S566" t="s">
        <v>4169</v>
      </c>
      <c r="V566">
        <v>0</v>
      </c>
      <c r="W566">
        <v>0</v>
      </c>
      <c r="X566">
        <v>0</v>
      </c>
      <c r="AA566" t="s">
        <v>4169</v>
      </c>
      <c r="AB566">
        <v>0</v>
      </c>
      <c r="AD566" t="str">
        <f t="shared" si="53"/>
        <v>FABRICACAO DE OUTROS EQUIPAMENTOS DE TRANSPORTE</v>
      </c>
      <c r="AE566" t="s">
        <v>4169</v>
      </c>
      <c r="AF566">
        <v>0</v>
      </c>
    </row>
    <row r="567" spans="1:32">
      <c r="A567" t="str">
        <f t="shared" si="50"/>
        <v>PROFESSOR DE HISTORIA DO ENSINO FUNDAMENTAL</v>
      </c>
      <c r="B567" t="s">
        <v>675</v>
      </c>
      <c r="C567">
        <v>0</v>
      </c>
      <c r="D567">
        <v>0</v>
      </c>
      <c r="E567">
        <v>0</v>
      </c>
      <c r="F567">
        <v>0</v>
      </c>
      <c r="G567">
        <v>0</v>
      </c>
      <c r="J567" t="str">
        <f t="shared" si="51"/>
        <v>PROFESSOR DE HISTORIA DO ENSINO FUNDAMENTAL</v>
      </c>
      <c r="K567" t="s">
        <v>675</v>
      </c>
      <c r="L567">
        <v>0</v>
      </c>
      <c r="N567" t="str">
        <f t="shared" si="52"/>
        <v>PROFESSOR DE HISTORIA DO ENSINO FUNDAMENTAL</v>
      </c>
      <c r="O567" t="s">
        <v>675</v>
      </c>
      <c r="P567">
        <v>0</v>
      </c>
      <c r="R567" t="str">
        <f t="shared" si="54"/>
        <v>FABRICACAO DE MOVEIS COM PREDOMINANCIA DE MADEIRA</v>
      </c>
      <c r="S567" t="s">
        <v>4170</v>
      </c>
      <c r="V567">
        <v>0</v>
      </c>
      <c r="W567">
        <v>0</v>
      </c>
      <c r="X567">
        <v>0</v>
      </c>
      <c r="AA567" t="s">
        <v>4170</v>
      </c>
      <c r="AB567">
        <v>0</v>
      </c>
      <c r="AD567" t="str">
        <f t="shared" si="53"/>
        <v>FABRICACAO DE MOVEIS COM PREDOMINANCIA DE MADEIRA</v>
      </c>
      <c r="AE567" t="s">
        <v>4170</v>
      </c>
      <c r="AF567">
        <v>0</v>
      </c>
    </row>
    <row r="568" spans="1:32">
      <c r="A568" t="str">
        <f t="shared" si="50"/>
        <v>PROFESSOR DE LINGUA ESTRANGEIRA MODERNA DO ENSINO FUNDAMENTAL</v>
      </c>
      <c r="B568" t="s">
        <v>676</v>
      </c>
      <c r="C568">
        <v>0</v>
      </c>
      <c r="D568">
        <v>0</v>
      </c>
      <c r="E568">
        <v>0</v>
      </c>
      <c r="F568">
        <v>0</v>
      </c>
      <c r="G568">
        <v>0</v>
      </c>
      <c r="J568" t="str">
        <f t="shared" si="51"/>
        <v>PROFESSOR DE LINGUA ESTRANGEIRA MODERNA DO ENSINO FUNDAMENTAL</v>
      </c>
      <c r="K568" t="s">
        <v>676</v>
      </c>
      <c r="L568">
        <v>0</v>
      </c>
      <c r="N568" t="str">
        <f t="shared" si="52"/>
        <v>PROFESSOR DE LINGUA ESTRANGEIRA MODERNA DO ENSINO FUNDAMENTAL</v>
      </c>
      <c r="O568" t="s">
        <v>676</v>
      </c>
      <c r="P568">
        <v>0</v>
      </c>
      <c r="R568" t="str">
        <f t="shared" si="54"/>
        <v>FABRICACAO DE MOVEIS COM PREDOMINANCIA DE METAL</v>
      </c>
      <c r="S568" t="s">
        <v>4171</v>
      </c>
      <c r="V568">
        <v>0</v>
      </c>
      <c r="W568">
        <v>0</v>
      </c>
      <c r="X568">
        <v>0</v>
      </c>
      <c r="AA568" t="s">
        <v>4171</v>
      </c>
      <c r="AB568">
        <v>0</v>
      </c>
      <c r="AD568" t="str">
        <f t="shared" si="53"/>
        <v>FABRICACAO DE MOVEIS COM PREDOMINANCIA DE METAL</v>
      </c>
      <c r="AE568" t="s">
        <v>4171</v>
      </c>
      <c r="AF568">
        <v>0</v>
      </c>
    </row>
    <row r="569" spans="1:32">
      <c r="A569" t="str">
        <f t="shared" si="50"/>
        <v>PROFESSOR DE LINGUA PORTUGUESA DO ENSINO FUNDAMENTAL</v>
      </c>
      <c r="B569" t="s">
        <v>677</v>
      </c>
      <c r="C569">
        <v>0</v>
      </c>
      <c r="D569">
        <v>0</v>
      </c>
      <c r="E569">
        <v>0</v>
      </c>
      <c r="F569">
        <v>0</v>
      </c>
      <c r="G569">
        <v>0</v>
      </c>
      <c r="J569" t="str">
        <f t="shared" si="51"/>
        <v>PROFESSOR DE LINGUA PORTUGUESA DO ENSINO FUNDAMENTAL</v>
      </c>
      <c r="K569" t="s">
        <v>677</v>
      </c>
      <c r="L569">
        <v>0</v>
      </c>
      <c r="N569" t="str">
        <f t="shared" si="52"/>
        <v>PROFESSOR DE LINGUA PORTUGUESA DO ENSINO FUNDAMENTAL</v>
      </c>
      <c r="O569" t="s">
        <v>677</v>
      </c>
      <c r="P569">
        <v>0</v>
      </c>
      <c r="R569" t="str">
        <f t="shared" si="54"/>
        <v>FABRICACAO DE MOVEIS DE OUTROS MATERIAIS</v>
      </c>
      <c r="S569" t="s">
        <v>4172</v>
      </c>
      <c r="V569">
        <v>0</v>
      </c>
      <c r="W569">
        <v>0</v>
      </c>
      <c r="X569">
        <v>0</v>
      </c>
      <c r="AA569" t="s">
        <v>4172</v>
      </c>
      <c r="AB569">
        <v>0</v>
      </c>
      <c r="AD569" t="str">
        <f t="shared" si="53"/>
        <v>FABRICACAO DE MOVEIS DE OUTROS MATERIAIS</v>
      </c>
      <c r="AE569" t="s">
        <v>4172</v>
      </c>
      <c r="AF569">
        <v>0</v>
      </c>
    </row>
    <row r="570" spans="1:32">
      <c r="A570" t="str">
        <f t="shared" si="50"/>
        <v>PROFESSOR DE MATEMATICA DO ENSINO FUNDAMENTAL</v>
      </c>
      <c r="B570" t="s">
        <v>678</v>
      </c>
      <c r="C570">
        <v>0</v>
      </c>
      <c r="D570">
        <v>0</v>
      </c>
      <c r="E570">
        <v>0</v>
      </c>
      <c r="F570">
        <v>0</v>
      </c>
      <c r="G570">
        <v>0</v>
      </c>
      <c r="J570" t="str">
        <f t="shared" si="51"/>
        <v>PROFESSOR DE MATEMATICA DO ENSINO FUNDAMENTAL</v>
      </c>
      <c r="K570" t="s">
        <v>678</v>
      </c>
      <c r="L570">
        <v>0</v>
      </c>
      <c r="N570" t="str">
        <f t="shared" si="52"/>
        <v>PROFESSOR DE MATEMATICA DO ENSINO FUNDAMENTAL</v>
      </c>
      <c r="O570" t="s">
        <v>678</v>
      </c>
      <c r="P570">
        <v>0</v>
      </c>
      <c r="R570" t="str">
        <f t="shared" si="54"/>
        <v>FABRICACAO DE COLCHOES</v>
      </c>
      <c r="S570" t="s">
        <v>4173</v>
      </c>
      <c r="V570">
        <v>0</v>
      </c>
      <c r="W570">
        <v>0</v>
      </c>
      <c r="X570">
        <v>0</v>
      </c>
      <c r="AA570" t="s">
        <v>4173</v>
      </c>
      <c r="AB570">
        <v>0</v>
      </c>
      <c r="AD570" t="str">
        <f t="shared" si="53"/>
        <v>FABRICACAO DE COLCHOES</v>
      </c>
      <c r="AE570" t="s">
        <v>4173</v>
      </c>
      <c r="AF570">
        <v>0</v>
      </c>
    </row>
    <row r="571" spans="1:32">
      <c r="A571" t="str">
        <f t="shared" si="50"/>
        <v>PROFESSOR DE ARTES NO ENSINO MEDIO</v>
      </c>
      <c r="B571" t="s">
        <v>679</v>
      </c>
      <c r="C571">
        <v>0</v>
      </c>
      <c r="D571">
        <v>0</v>
      </c>
      <c r="E571">
        <v>0</v>
      </c>
      <c r="F571">
        <v>0</v>
      </c>
      <c r="G571">
        <v>0</v>
      </c>
      <c r="J571" t="str">
        <f t="shared" si="51"/>
        <v>PROFESSOR DE ARTES NO ENSINO MEDIO</v>
      </c>
      <c r="K571" t="s">
        <v>679</v>
      </c>
      <c r="L571">
        <v>0</v>
      </c>
      <c r="N571" t="str">
        <f t="shared" si="52"/>
        <v>PROFESSOR DE ARTES NO ENSINO MEDIO</v>
      </c>
      <c r="O571" t="s">
        <v>679</v>
      </c>
      <c r="P571">
        <v>0</v>
      </c>
      <c r="R571" t="str">
        <f t="shared" si="54"/>
        <v>LAPIDACAO DE PEDRAS PRECIOSAS E SEMI-PRECIOSAS, FABRICACAO DE ARTEFATOS DE OURIVESARIA E JOALHERIA</v>
      </c>
      <c r="S571" t="s">
        <v>4174</v>
      </c>
      <c r="V571">
        <v>0</v>
      </c>
      <c r="W571">
        <v>0</v>
      </c>
      <c r="X571">
        <v>0</v>
      </c>
      <c r="AA571" t="s">
        <v>4174</v>
      </c>
      <c r="AB571">
        <v>0</v>
      </c>
      <c r="AD571" t="str">
        <f t="shared" si="53"/>
        <v>LAPIDACAO DE PEDRAS PRECIOSAS E SEMI-PRECIOSAS, FABRICACAO DE ARTEFATOS DE OURIVESARIA E JOALHERIA</v>
      </c>
      <c r="AE571" t="s">
        <v>4174</v>
      </c>
      <c r="AF571">
        <v>0</v>
      </c>
    </row>
    <row r="572" spans="1:32">
      <c r="A572" t="str">
        <f t="shared" si="50"/>
        <v>PROFESSOR DE BIOLOGIA NO ENSINO MEDIO</v>
      </c>
      <c r="B572" t="s">
        <v>680</v>
      </c>
      <c r="C572">
        <v>0</v>
      </c>
      <c r="D572">
        <v>0</v>
      </c>
      <c r="E572">
        <v>0</v>
      </c>
      <c r="F572">
        <v>0</v>
      </c>
      <c r="G572">
        <v>0</v>
      </c>
      <c r="J572" t="str">
        <f t="shared" si="51"/>
        <v>PROFESSOR DE BIOLOGIA NO ENSINO MEDIO</v>
      </c>
      <c r="K572" t="s">
        <v>680</v>
      </c>
      <c r="L572">
        <v>0</v>
      </c>
      <c r="N572" t="str">
        <f t="shared" si="52"/>
        <v>PROFESSOR DE BIOLOGIA NO ENSINO MEDIO</v>
      </c>
      <c r="O572" t="s">
        <v>680</v>
      </c>
      <c r="P572">
        <v>0</v>
      </c>
      <c r="R572" t="str">
        <f t="shared" si="54"/>
        <v>FABRICACAO DE INSTRUMENTOS MUSICAIS</v>
      </c>
      <c r="S572" t="s">
        <v>4175</v>
      </c>
      <c r="V572">
        <v>0</v>
      </c>
      <c r="W572">
        <v>0</v>
      </c>
      <c r="X572">
        <v>0</v>
      </c>
      <c r="AA572" t="s">
        <v>4175</v>
      </c>
      <c r="AB572">
        <v>0</v>
      </c>
      <c r="AD572" t="str">
        <f t="shared" si="53"/>
        <v>FABRICACAO DE INSTRUMENTOS MUSICAIS</v>
      </c>
      <c r="AE572" t="s">
        <v>4175</v>
      </c>
      <c r="AF572">
        <v>0</v>
      </c>
    </row>
    <row r="573" spans="1:32">
      <c r="A573" t="str">
        <f t="shared" si="50"/>
        <v>PROFESSOR DE DISCIPLINAS PEDAGOGICAS NO ENSINO MEDIO</v>
      </c>
      <c r="B573" t="s">
        <v>681</v>
      </c>
      <c r="C573">
        <v>0</v>
      </c>
      <c r="D573">
        <v>0</v>
      </c>
      <c r="E573">
        <v>0</v>
      </c>
      <c r="F573">
        <v>0</v>
      </c>
      <c r="G573">
        <v>0</v>
      </c>
      <c r="J573" t="str">
        <f t="shared" si="51"/>
        <v>PROFESSOR DE DISCIPLINAS PEDAGOGICAS NO ENSINO MEDIO</v>
      </c>
      <c r="K573" t="s">
        <v>681</v>
      </c>
      <c r="L573">
        <v>0</v>
      </c>
      <c r="N573" t="str">
        <f t="shared" si="52"/>
        <v>PROFESSOR DE DISCIPLINAS PEDAGOGICAS NO ENSINO MEDIO</v>
      </c>
      <c r="O573" t="s">
        <v>681</v>
      </c>
      <c r="P573">
        <v>0</v>
      </c>
      <c r="R573" t="str">
        <f t="shared" si="54"/>
        <v>FABRICACAO DE ARTEFATOS PARA CACA, PESCA E ESPORTE</v>
      </c>
      <c r="S573" t="s">
        <v>4176</v>
      </c>
      <c r="V573">
        <v>0</v>
      </c>
      <c r="W573">
        <v>0</v>
      </c>
      <c r="X573">
        <v>0</v>
      </c>
      <c r="AA573" t="s">
        <v>4176</v>
      </c>
      <c r="AB573">
        <v>0</v>
      </c>
      <c r="AD573" t="str">
        <f t="shared" si="53"/>
        <v>FABRICACAO DE ARTEFATOS PARA CACA, PESCA E ESPORTE</v>
      </c>
      <c r="AE573" t="s">
        <v>4176</v>
      </c>
      <c r="AF573">
        <v>0</v>
      </c>
    </row>
    <row r="574" spans="1:32">
      <c r="A574" t="str">
        <f t="shared" si="50"/>
        <v>PROFESSOR DE EDUCACAO FISICA NO ENSINO MEDIO</v>
      </c>
      <c r="B574" t="s">
        <v>682</v>
      </c>
      <c r="C574">
        <v>0</v>
      </c>
      <c r="D574">
        <v>0</v>
      </c>
      <c r="E574">
        <v>0</v>
      </c>
      <c r="F574">
        <v>0</v>
      </c>
      <c r="G574">
        <v>0</v>
      </c>
      <c r="J574" t="str">
        <f t="shared" si="51"/>
        <v>PROFESSOR DE EDUCACAO FISICA NO ENSINO MEDIO</v>
      </c>
      <c r="K574" t="s">
        <v>682</v>
      </c>
      <c r="L574">
        <v>0</v>
      </c>
      <c r="N574" t="str">
        <f t="shared" si="52"/>
        <v>PROFESSOR DE EDUCACAO FISICA NO ENSINO MEDIO</v>
      </c>
      <c r="O574" t="s">
        <v>682</v>
      </c>
      <c r="P574">
        <v>0</v>
      </c>
      <c r="R574" t="str">
        <f t="shared" si="54"/>
        <v>FABRICACAO DE BRINQUEDOS E DE JOGOS RECREATIVOS</v>
      </c>
      <c r="S574" t="s">
        <v>4177</v>
      </c>
      <c r="V574">
        <v>0</v>
      </c>
      <c r="W574">
        <v>0</v>
      </c>
      <c r="X574">
        <v>0</v>
      </c>
      <c r="AA574" t="s">
        <v>4177</v>
      </c>
      <c r="AB574">
        <v>0</v>
      </c>
      <c r="AD574" t="str">
        <f t="shared" si="53"/>
        <v>FABRICACAO DE BRINQUEDOS E DE JOGOS RECREATIVOS</v>
      </c>
      <c r="AE574" t="s">
        <v>4177</v>
      </c>
      <c r="AF574">
        <v>0</v>
      </c>
    </row>
    <row r="575" spans="1:32">
      <c r="A575" t="str">
        <f t="shared" si="50"/>
        <v>PROFESSOR DE FILOSOFIA NO ENSINO MEDIO</v>
      </c>
      <c r="B575" t="s">
        <v>683</v>
      </c>
      <c r="C575">
        <v>0</v>
      </c>
      <c r="D575">
        <v>0</v>
      </c>
      <c r="E575">
        <v>0</v>
      </c>
      <c r="F575">
        <v>0</v>
      </c>
      <c r="G575">
        <v>0</v>
      </c>
      <c r="J575" t="str">
        <f t="shared" si="51"/>
        <v>PROFESSOR DE FILOSOFIA NO ENSINO MEDIO</v>
      </c>
      <c r="K575" t="s">
        <v>683</v>
      </c>
      <c r="L575">
        <v>0</v>
      </c>
      <c r="N575" t="str">
        <f t="shared" si="52"/>
        <v>PROFESSOR DE FILOSOFIA NO ENSINO MEDIO</v>
      </c>
      <c r="O575" t="s">
        <v>683</v>
      </c>
      <c r="P575">
        <v>0</v>
      </c>
      <c r="R575" t="str">
        <f t="shared" si="54"/>
        <v>FABRICACAO DE CANETAS, LAPIS, FITAS IMPRESSORAS PARA MAQUINAS E OUTROS ARTIGOS PARA ESCRITORIO</v>
      </c>
      <c r="S575" t="s">
        <v>4178</v>
      </c>
      <c r="V575">
        <v>0</v>
      </c>
      <c r="W575">
        <v>0</v>
      </c>
      <c r="X575">
        <v>0</v>
      </c>
      <c r="AA575" t="s">
        <v>4178</v>
      </c>
      <c r="AB575">
        <v>0</v>
      </c>
      <c r="AD575" t="str">
        <f t="shared" si="53"/>
        <v>FABRICACAO DE CANETAS, LAPIS, FITAS IMPRESSORAS PARA MAQUINAS E OUTROS ARTIGOS PARA ESCRITORIO</v>
      </c>
      <c r="AE575" t="s">
        <v>4178</v>
      </c>
      <c r="AF575">
        <v>0</v>
      </c>
    </row>
    <row r="576" spans="1:32">
      <c r="A576" t="str">
        <f t="shared" si="50"/>
        <v>PROFESSOR DE FISICA NO ENSINO MEDIO</v>
      </c>
      <c r="B576" t="s">
        <v>684</v>
      </c>
      <c r="C576">
        <v>0</v>
      </c>
      <c r="D576">
        <v>0</v>
      </c>
      <c r="E576">
        <v>0</v>
      </c>
      <c r="F576">
        <v>0</v>
      </c>
      <c r="G576">
        <v>0</v>
      </c>
      <c r="J576" t="str">
        <f t="shared" si="51"/>
        <v>PROFESSOR DE FISICA NO ENSINO MEDIO</v>
      </c>
      <c r="K576" t="s">
        <v>684</v>
      </c>
      <c r="L576">
        <v>0</v>
      </c>
      <c r="N576" t="str">
        <f t="shared" si="52"/>
        <v>PROFESSOR DE FISICA NO ENSINO MEDIO</v>
      </c>
      <c r="O576" t="s">
        <v>684</v>
      </c>
      <c r="P576">
        <v>0</v>
      </c>
      <c r="R576" t="str">
        <f t="shared" si="54"/>
        <v>FABRICACAO DE AVIAMENTOS PARA COSTURA</v>
      </c>
      <c r="S576" t="s">
        <v>4179</v>
      </c>
      <c r="V576">
        <v>0</v>
      </c>
      <c r="W576">
        <v>0</v>
      </c>
      <c r="X576">
        <v>0</v>
      </c>
      <c r="AA576" t="s">
        <v>4179</v>
      </c>
      <c r="AB576">
        <v>0</v>
      </c>
      <c r="AD576" t="str">
        <f t="shared" si="53"/>
        <v>FABRICACAO DE AVIAMENTOS PARA COSTURA</v>
      </c>
      <c r="AE576" t="s">
        <v>4179</v>
      </c>
      <c r="AF576">
        <v>0</v>
      </c>
    </row>
    <row r="577" spans="1:32">
      <c r="A577" t="str">
        <f t="shared" si="50"/>
        <v>PROFESSOR DE GEOGRAFIA NO ENSINO MEDIO</v>
      </c>
      <c r="B577" t="s">
        <v>685</v>
      </c>
      <c r="C577">
        <v>0</v>
      </c>
      <c r="D577">
        <v>0</v>
      </c>
      <c r="E577">
        <v>0</v>
      </c>
      <c r="F577">
        <v>0</v>
      </c>
      <c r="G577">
        <v>0</v>
      </c>
      <c r="J577" t="str">
        <f t="shared" si="51"/>
        <v>PROFESSOR DE GEOGRAFIA NO ENSINO MEDIO</v>
      </c>
      <c r="K577" t="s">
        <v>685</v>
      </c>
      <c r="L577">
        <v>0</v>
      </c>
      <c r="N577" t="str">
        <f t="shared" si="52"/>
        <v>PROFESSOR DE GEOGRAFIA NO ENSINO MEDIO</v>
      </c>
      <c r="O577" t="s">
        <v>685</v>
      </c>
      <c r="P577">
        <v>0</v>
      </c>
      <c r="R577" t="str">
        <f t="shared" si="54"/>
        <v>FABRICACAO DE ESCOVAS, PINCEIS E VASSOURAS</v>
      </c>
      <c r="S577" t="s">
        <v>4180</v>
      </c>
      <c r="V577">
        <v>0</v>
      </c>
      <c r="W577">
        <v>0</v>
      </c>
      <c r="X577">
        <v>0</v>
      </c>
      <c r="AA577" t="s">
        <v>4180</v>
      </c>
      <c r="AB577">
        <v>0</v>
      </c>
      <c r="AD577" t="str">
        <f t="shared" si="53"/>
        <v>FABRICACAO DE ESCOVAS, PINCEIS E VASSOURAS</v>
      </c>
      <c r="AE577" t="s">
        <v>4180</v>
      </c>
      <c r="AF577">
        <v>0</v>
      </c>
    </row>
    <row r="578" spans="1:32">
      <c r="A578" t="str">
        <f t="shared" si="50"/>
        <v>PROFESSOR DE HISTORIA NO ENSINO MEDIO</v>
      </c>
      <c r="B578" t="s">
        <v>686</v>
      </c>
      <c r="C578">
        <v>0</v>
      </c>
      <c r="D578">
        <v>0</v>
      </c>
      <c r="E578">
        <v>0</v>
      </c>
      <c r="F578">
        <v>0</v>
      </c>
      <c r="G578">
        <v>0</v>
      </c>
      <c r="J578" t="str">
        <f t="shared" si="51"/>
        <v>PROFESSOR DE HISTORIA NO ENSINO MEDIO</v>
      </c>
      <c r="K578" t="s">
        <v>686</v>
      </c>
      <c r="L578">
        <v>0</v>
      </c>
      <c r="N578" t="str">
        <f t="shared" si="52"/>
        <v>PROFESSOR DE HISTORIA NO ENSINO MEDIO</v>
      </c>
      <c r="O578" t="s">
        <v>686</v>
      </c>
      <c r="P578">
        <v>0</v>
      </c>
      <c r="R578" t="str">
        <f t="shared" si="54"/>
        <v>FABRICACAO DE PRODUTOS DIVERSOS</v>
      </c>
      <c r="S578" t="s">
        <v>4181</v>
      </c>
      <c r="V578">
        <v>0</v>
      </c>
      <c r="W578">
        <v>0</v>
      </c>
      <c r="X578">
        <v>0</v>
      </c>
      <c r="AA578" t="s">
        <v>4181</v>
      </c>
      <c r="AB578">
        <v>0</v>
      </c>
      <c r="AD578" t="str">
        <f t="shared" si="53"/>
        <v>FABRICACAO DE PRODUTOS DIVERSOS</v>
      </c>
      <c r="AE578" t="s">
        <v>4181</v>
      </c>
      <c r="AF578">
        <v>0</v>
      </c>
    </row>
    <row r="579" spans="1:32">
      <c r="A579" t="str">
        <f t="shared" si="50"/>
        <v>PROFESSOR DE LINGUA E LITERATURA BRASILEIRA NO ENSINO MEDIO</v>
      </c>
      <c r="B579" t="s">
        <v>687</v>
      </c>
      <c r="C579">
        <v>0</v>
      </c>
      <c r="D579">
        <v>0</v>
      </c>
      <c r="E579">
        <v>0</v>
      </c>
      <c r="F579">
        <v>0</v>
      </c>
      <c r="G579">
        <v>0</v>
      </c>
      <c r="J579" t="str">
        <f t="shared" si="51"/>
        <v>PROFESSOR DE LINGUA E LITERATURA BRASILEIRA NO ENSINO MEDIO</v>
      </c>
      <c r="K579" t="s">
        <v>687</v>
      </c>
      <c r="L579">
        <v>0</v>
      </c>
      <c r="N579" t="str">
        <f t="shared" si="52"/>
        <v>PROFESSOR DE LINGUA E LITERATURA BRASILEIRA NO ENSINO MEDIO</v>
      </c>
      <c r="O579" t="s">
        <v>687</v>
      </c>
      <c r="P579">
        <v>0</v>
      </c>
      <c r="R579" t="str">
        <f t="shared" si="54"/>
        <v>GESTAO DE REDES DE ESGOTO</v>
      </c>
      <c r="S579" t="s">
        <v>4182</v>
      </c>
      <c r="V579">
        <v>0</v>
      </c>
      <c r="W579">
        <v>0</v>
      </c>
      <c r="X579">
        <v>0</v>
      </c>
      <c r="AA579" t="s">
        <v>4182</v>
      </c>
      <c r="AB579">
        <v>0</v>
      </c>
      <c r="AD579" t="str">
        <f t="shared" si="53"/>
        <v>GESTAO DE REDES DE ESGOTO</v>
      </c>
      <c r="AE579" t="s">
        <v>4182</v>
      </c>
      <c r="AF579">
        <v>0</v>
      </c>
    </row>
    <row r="580" spans="1:32">
      <c r="A580" t="str">
        <f t="shared" si="50"/>
        <v>PROFESSOR DE LINGUA ESTRANGEIRA MODERNA NO ENSINO MEDIO</v>
      </c>
      <c r="B580" t="s">
        <v>688</v>
      </c>
      <c r="C580">
        <v>0</v>
      </c>
      <c r="D580">
        <v>0</v>
      </c>
      <c r="E580">
        <v>0</v>
      </c>
      <c r="F580">
        <v>0</v>
      </c>
      <c r="G580">
        <v>0</v>
      </c>
      <c r="J580" t="str">
        <f t="shared" si="51"/>
        <v>PROFESSOR DE LINGUA ESTRANGEIRA MODERNA NO ENSINO MEDIO</v>
      </c>
      <c r="K580" t="s">
        <v>688</v>
      </c>
      <c r="L580">
        <v>0</v>
      </c>
      <c r="N580" t="str">
        <f t="shared" si="52"/>
        <v>PROFESSOR DE LINGUA ESTRANGEIRA MODERNA NO ENSINO MEDIO</v>
      </c>
      <c r="O580" t="s">
        <v>688</v>
      </c>
      <c r="P580">
        <v>0</v>
      </c>
      <c r="R580" t="str">
        <f t="shared" si="54"/>
        <v>ATIVIDADES RELACIONADAS A ESGOTO, EXCETO A GESTAO DE REDES</v>
      </c>
      <c r="S580" t="s">
        <v>4183</v>
      </c>
      <c r="V580">
        <v>0</v>
      </c>
      <c r="W580">
        <v>0</v>
      </c>
      <c r="X580">
        <v>0</v>
      </c>
      <c r="AA580" t="s">
        <v>4183</v>
      </c>
      <c r="AB580">
        <v>0</v>
      </c>
      <c r="AD580" t="str">
        <f t="shared" si="53"/>
        <v>ATIVIDADES RELACIONADAS A ESGOTO, EXCETO A GESTAO DE REDES</v>
      </c>
      <c r="AE580" t="s">
        <v>4183</v>
      </c>
      <c r="AF580">
        <v>0</v>
      </c>
    </row>
    <row r="581" spans="1:32">
      <c r="A581" t="str">
        <f t="shared" si="50"/>
        <v>PROFESSOR DE MATEMATICA NO ENSINO MEDIO</v>
      </c>
      <c r="B581" t="s">
        <v>689</v>
      </c>
      <c r="C581">
        <v>0</v>
      </c>
      <c r="D581">
        <v>0</v>
      </c>
      <c r="E581">
        <v>0</v>
      </c>
      <c r="F581">
        <v>0</v>
      </c>
      <c r="G581">
        <v>0</v>
      </c>
      <c r="J581" t="str">
        <f t="shared" si="51"/>
        <v>PROFESSOR DE MATEMATICA NO ENSINO MEDIO</v>
      </c>
      <c r="K581" t="s">
        <v>689</v>
      </c>
      <c r="L581">
        <v>0</v>
      </c>
      <c r="N581" t="str">
        <f t="shared" si="52"/>
        <v>PROFESSOR DE MATEMATICA NO ENSINO MEDIO</v>
      </c>
      <c r="O581" t="s">
        <v>689</v>
      </c>
      <c r="P581">
        <v>0</v>
      </c>
      <c r="R581" t="str">
        <f t="shared" si="54"/>
        <v>RECICLAGEM DE SUCATAS METALICAS</v>
      </c>
      <c r="S581" t="s">
        <v>4184</v>
      </c>
      <c r="V581">
        <v>0</v>
      </c>
      <c r="W581">
        <v>0</v>
      </c>
      <c r="X581">
        <v>0</v>
      </c>
      <c r="AA581" t="s">
        <v>4184</v>
      </c>
      <c r="AB581">
        <v>0</v>
      </c>
      <c r="AD581" t="str">
        <f t="shared" si="53"/>
        <v>RECICLAGEM DE SUCATAS METALICAS</v>
      </c>
      <c r="AE581" t="s">
        <v>4184</v>
      </c>
      <c r="AF581">
        <v>0</v>
      </c>
    </row>
    <row r="582" spans="1:32">
      <c r="A582" t="str">
        <f t="shared" si="50"/>
        <v>PROFESSOR DE PSICOLOGIA NO ENSINO MEDIO</v>
      </c>
      <c r="B582" t="s">
        <v>690</v>
      </c>
      <c r="C582">
        <v>0</v>
      </c>
      <c r="D582">
        <v>0</v>
      </c>
      <c r="E582">
        <v>0</v>
      </c>
      <c r="F582">
        <v>0</v>
      </c>
      <c r="G582">
        <v>0</v>
      </c>
      <c r="J582" t="str">
        <f t="shared" si="51"/>
        <v>PROFESSOR DE PSICOLOGIA NO ENSINO MEDIO</v>
      </c>
      <c r="K582" t="s">
        <v>690</v>
      </c>
      <c r="L582">
        <v>0</v>
      </c>
      <c r="N582" t="str">
        <f t="shared" si="52"/>
        <v>PROFESSOR DE PSICOLOGIA NO ENSINO MEDIO</v>
      </c>
      <c r="O582" t="s">
        <v>690</v>
      </c>
      <c r="P582">
        <v>0</v>
      </c>
      <c r="R582" t="str">
        <f t="shared" si="54"/>
        <v>RECICLAGEM DE SUCATAS NAO-METALICAS</v>
      </c>
      <c r="S582" t="s">
        <v>4185</v>
      </c>
      <c r="V582">
        <v>0</v>
      </c>
      <c r="W582">
        <v>0</v>
      </c>
      <c r="X582">
        <v>0</v>
      </c>
      <c r="AA582" t="s">
        <v>4185</v>
      </c>
      <c r="AB582">
        <v>0</v>
      </c>
      <c r="AD582" t="str">
        <f t="shared" si="53"/>
        <v>RECICLAGEM DE SUCATAS NAO-METALICAS</v>
      </c>
      <c r="AE582" t="s">
        <v>4185</v>
      </c>
      <c r="AF582">
        <v>0</v>
      </c>
    </row>
    <row r="583" spans="1:32">
      <c r="A583" t="str">
        <f t="shared" si="50"/>
        <v>PROFESSOR DE QUIMICA NO ENSINO MEDIO</v>
      </c>
      <c r="B583" t="s">
        <v>691</v>
      </c>
      <c r="C583">
        <v>0</v>
      </c>
      <c r="D583">
        <v>0</v>
      </c>
      <c r="E583">
        <v>0</v>
      </c>
      <c r="F583">
        <v>0</v>
      </c>
      <c r="G583">
        <v>0</v>
      </c>
      <c r="J583" t="str">
        <f t="shared" si="51"/>
        <v>PROFESSOR DE QUIMICA NO ENSINO MEDIO</v>
      </c>
      <c r="K583" t="s">
        <v>691</v>
      </c>
      <c r="L583">
        <v>0</v>
      </c>
      <c r="N583" t="str">
        <f t="shared" si="52"/>
        <v>PROFESSOR DE QUIMICA NO ENSINO MEDIO</v>
      </c>
      <c r="O583" t="s">
        <v>691</v>
      </c>
      <c r="P583">
        <v>0</v>
      </c>
      <c r="R583" t="str">
        <f t="shared" si="54"/>
        <v>COLETA DE RESIDUOS NAO-PERIGOSOS</v>
      </c>
      <c r="S583" t="s">
        <v>4186</v>
      </c>
      <c r="V583">
        <v>0</v>
      </c>
      <c r="W583">
        <v>0</v>
      </c>
      <c r="X583">
        <v>0</v>
      </c>
      <c r="AA583" t="s">
        <v>4186</v>
      </c>
      <c r="AB583">
        <v>0</v>
      </c>
      <c r="AD583" t="str">
        <f t="shared" si="53"/>
        <v>COLETA DE RESIDUOS NAO-PERIGOSOS</v>
      </c>
      <c r="AE583" t="s">
        <v>4186</v>
      </c>
      <c r="AF583">
        <v>0</v>
      </c>
    </row>
    <row r="584" spans="1:32">
      <c r="A584" t="str">
        <f t="shared" si="50"/>
        <v>PROFESSOR DE SOCIOLOGIA NO ENSINO MEDIO</v>
      </c>
      <c r="B584" t="s">
        <v>692</v>
      </c>
      <c r="C584">
        <v>0</v>
      </c>
      <c r="D584">
        <v>0</v>
      </c>
      <c r="E584">
        <v>0</v>
      </c>
      <c r="F584">
        <v>0</v>
      </c>
      <c r="G584">
        <v>0</v>
      </c>
      <c r="J584" t="str">
        <f t="shared" si="51"/>
        <v>PROFESSOR DE SOCIOLOGIA NO ENSINO MEDIO</v>
      </c>
      <c r="K584" t="s">
        <v>692</v>
      </c>
      <c r="L584">
        <v>0</v>
      </c>
      <c r="N584" t="str">
        <f t="shared" si="52"/>
        <v>PROFESSOR DE SOCIOLOGIA NO ENSINO MEDIO</v>
      </c>
      <c r="O584" t="s">
        <v>692</v>
      </c>
      <c r="P584">
        <v>0</v>
      </c>
      <c r="R584" t="str">
        <f t="shared" si="54"/>
        <v>COLETA DE RESIDUOS PERIGOSOS</v>
      </c>
      <c r="S584" t="s">
        <v>4187</v>
      </c>
      <c r="V584">
        <v>0</v>
      </c>
      <c r="W584">
        <v>0</v>
      </c>
      <c r="X584">
        <v>0</v>
      </c>
      <c r="AA584" t="s">
        <v>4187</v>
      </c>
      <c r="AB584">
        <v>0</v>
      </c>
      <c r="AD584" t="str">
        <f t="shared" si="53"/>
        <v>COLETA DE RESIDUOS PERIGOSOS</v>
      </c>
      <c r="AE584" t="s">
        <v>4187</v>
      </c>
      <c r="AF584">
        <v>0</v>
      </c>
    </row>
    <row r="585" spans="1:32">
      <c r="A585" t="str">
        <f t="shared" si="50"/>
        <v>PROFESSOR DA AREA DE MEIO AMBIENTE</v>
      </c>
      <c r="B585" t="s">
        <v>693</v>
      </c>
      <c r="C585">
        <v>0</v>
      </c>
      <c r="D585">
        <v>0</v>
      </c>
      <c r="E585">
        <v>0</v>
      </c>
      <c r="F585">
        <v>0</v>
      </c>
      <c r="G585">
        <v>0</v>
      </c>
      <c r="J585" t="str">
        <f t="shared" si="51"/>
        <v>PROFESSOR DA AREA DE MEIO AMBIENTE</v>
      </c>
      <c r="K585" t="s">
        <v>693</v>
      </c>
      <c r="L585">
        <v>0</v>
      </c>
      <c r="N585" t="str">
        <f t="shared" si="52"/>
        <v>PROFESSOR DA AREA DE MEIO AMBIENTE</v>
      </c>
      <c r="O585" t="s">
        <v>693</v>
      </c>
      <c r="P585">
        <v>0</v>
      </c>
      <c r="R585" t="str">
        <f t="shared" si="54"/>
        <v>TRATAMENTO E DISPOSICAO DE RESIDUOS NAO-PERIGOSOS</v>
      </c>
      <c r="S585" t="s">
        <v>4188</v>
      </c>
      <c r="V585">
        <v>0</v>
      </c>
      <c r="W585">
        <v>0</v>
      </c>
      <c r="X585">
        <v>0</v>
      </c>
      <c r="AA585" t="s">
        <v>4188</v>
      </c>
      <c r="AB585">
        <v>0</v>
      </c>
      <c r="AD585" t="str">
        <f t="shared" si="53"/>
        <v>TRATAMENTO E DISPOSICAO DE RESIDUOS NAO-PERIGOSOS</v>
      </c>
      <c r="AE585" t="s">
        <v>4188</v>
      </c>
      <c r="AF585">
        <v>0</v>
      </c>
    </row>
    <row r="586" spans="1:32">
      <c r="A586" t="str">
        <f t="shared" si="50"/>
        <v>PROFESSOR DE DESENHO TECNICO</v>
      </c>
      <c r="B586" t="s">
        <v>694</v>
      </c>
      <c r="C586">
        <v>0</v>
      </c>
      <c r="D586">
        <v>0</v>
      </c>
      <c r="E586">
        <v>0</v>
      </c>
      <c r="F586">
        <v>0</v>
      </c>
      <c r="G586">
        <v>0</v>
      </c>
      <c r="J586" t="str">
        <f t="shared" si="51"/>
        <v>PROFESSOR DE DESENHO TECNICO</v>
      </c>
      <c r="K586" t="s">
        <v>694</v>
      </c>
      <c r="L586">
        <v>0</v>
      </c>
      <c r="N586" t="str">
        <f t="shared" si="52"/>
        <v>PROFESSOR DE DESENHO TECNICO</v>
      </c>
      <c r="O586" t="s">
        <v>694</v>
      </c>
      <c r="P586">
        <v>0</v>
      </c>
      <c r="R586" t="str">
        <f t="shared" si="54"/>
        <v>TRATAMENTO E DISPOSICAO DE RESIDUOS PERIGOSOS</v>
      </c>
      <c r="S586" t="s">
        <v>4189</v>
      </c>
      <c r="V586">
        <v>0</v>
      </c>
      <c r="W586">
        <v>0</v>
      </c>
      <c r="X586">
        <v>0</v>
      </c>
      <c r="AA586" t="s">
        <v>4189</v>
      </c>
      <c r="AB586">
        <v>0</v>
      </c>
      <c r="AD586" t="str">
        <f t="shared" si="53"/>
        <v>TRATAMENTO E DISPOSICAO DE RESIDUOS PERIGOSOS</v>
      </c>
      <c r="AE586" t="s">
        <v>4189</v>
      </c>
      <c r="AF586">
        <v>0</v>
      </c>
    </row>
    <row r="587" spans="1:32">
      <c r="A587" t="str">
        <f t="shared" si="50"/>
        <v>PROFESSOR DE TECNICAS AGRICOLAS</v>
      </c>
      <c r="B587" t="s">
        <v>695</v>
      </c>
      <c r="C587">
        <v>0</v>
      </c>
      <c r="D587">
        <v>0</v>
      </c>
      <c r="E587">
        <v>0</v>
      </c>
      <c r="F587">
        <v>0</v>
      </c>
      <c r="G587">
        <v>0</v>
      </c>
      <c r="J587" t="str">
        <f t="shared" si="51"/>
        <v>PROFESSOR DE TECNICAS AGRICOLAS</v>
      </c>
      <c r="K587" t="s">
        <v>695</v>
      </c>
      <c r="L587">
        <v>0</v>
      </c>
      <c r="N587" t="str">
        <f t="shared" si="52"/>
        <v>PROFESSOR DE TECNICAS AGRICOLAS</v>
      </c>
      <c r="O587" t="s">
        <v>695</v>
      </c>
      <c r="P587">
        <v>0</v>
      </c>
      <c r="R587" t="str">
        <f t="shared" si="54"/>
        <v>RECUPERACAO DE MATERIAIS METALICOS</v>
      </c>
      <c r="S587" t="s">
        <v>4190</v>
      </c>
      <c r="V587">
        <v>0</v>
      </c>
      <c r="W587">
        <v>0</v>
      </c>
      <c r="X587">
        <v>0</v>
      </c>
      <c r="AA587" t="s">
        <v>4190</v>
      </c>
      <c r="AB587">
        <v>0</v>
      </c>
      <c r="AD587" t="str">
        <f t="shared" si="53"/>
        <v>RECUPERACAO DE MATERIAIS METALICOS</v>
      </c>
      <c r="AE587" t="s">
        <v>4190</v>
      </c>
      <c r="AF587">
        <v>0</v>
      </c>
    </row>
    <row r="588" spans="1:32">
      <c r="A588" t="str">
        <f t="shared" si="50"/>
        <v>PROFESSOR DE TECNICAS COMERCIAIS E SECRETARIAIS</v>
      </c>
      <c r="B588" t="s">
        <v>696</v>
      </c>
      <c r="C588">
        <v>0</v>
      </c>
      <c r="D588">
        <v>0</v>
      </c>
      <c r="E588">
        <v>0</v>
      </c>
      <c r="F588">
        <v>0</v>
      </c>
      <c r="G588">
        <v>0</v>
      </c>
      <c r="J588" t="str">
        <f t="shared" si="51"/>
        <v>PROFESSOR DE TECNICAS COMERCIAIS E SECRETARIAIS</v>
      </c>
      <c r="K588" t="s">
        <v>696</v>
      </c>
      <c r="L588">
        <v>0</v>
      </c>
      <c r="N588" t="str">
        <f t="shared" si="52"/>
        <v>PROFESSOR DE TECNICAS COMERCIAIS E SECRETARIAIS</v>
      </c>
      <c r="O588" t="s">
        <v>696</v>
      </c>
      <c r="P588">
        <v>0</v>
      </c>
      <c r="R588" t="str">
        <f t="shared" si="54"/>
        <v>RECUPERACAO DE MATERIAIS PLASTICOS</v>
      </c>
      <c r="S588" t="s">
        <v>4191</v>
      </c>
      <c r="V588">
        <v>0</v>
      </c>
      <c r="W588">
        <v>0</v>
      </c>
      <c r="X588">
        <v>0</v>
      </c>
      <c r="AA588" t="s">
        <v>4191</v>
      </c>
      <c r="AB588">
        <v>0</v>
      </c>
      <c r="AD588" t="str">
        <f t="shared" si="53"/>
        <v>RECUPERACAO DE MATERIAIS PLASTICOS</v>
      </c>
      <c r="AE588" t="s">
        <v>4191</v>
      </c>
      <c r="AF588">
        <v>0</v>
      </c>
    </row>
    <row r="589" spans="1:32">
      <c r="A589" t="str">
        <f t="shared" si="50"/>
        <v>PROFESSOR DE TECNICAS DE ENFERMAGEM</v>
      </c>
      <c r="B589" t="s">
        <v>697</v>
      </c>
      <c r="C589">
        <v>0</v>
      </c>
      <c r="D589">
        <v>0</v>
      </c>
      <c r="E589">
        <v>0</v>
      </c>
      <c r="F589">
        <v>0</v>
      </c>
      <c r="G589">
        <v>0</v>
      </c>
      <c r="J589" t="str">
        <f t="shared" si="51"/>
        <v>PROFESSOR DE TECNICAS DE ENFERMAGEM</v>
      </c>
      <c r="K589" t="s">
        <v>697</v>
      </c>
      <c r="L589">
        <v>0</v>
      </c>
      <c r="N589" t="str">
        <f t="shared" si="52"/>
        <v>PROFESSOR DE TECNICAS DE ENFERMAGEM</v>
      </c>
      <c r="O589" t="s">
        <v>697</v>
      </c>
      <c r="P589">
        <v>0</v>
      </c>
      <c r="R589" t="str">
        <f t="shared" si="54"/>
        <v>RECUPERACAO DE MATERIAIS NAO ESPECIFICADOS ANTERIORMENTE</v>
      </c>
      <c r="S589" t="s">
        <v>4192</v>
      </c>
      <c r="V589">
        <v>0</v>
      </c>
      <c r="W589">
        <v>0</v>
      </c>
      <c r="X589">
        <v>0</v>
      </c>
      <c r="AA589" t="s">
        <v>4192</v>
      </c>
      <c r="AB589">
        <v>0</v>
      </c>
      <c r="AD589" t="str">
        <f t="shared" si="53"/>
        <v>RECUPERACAO DE MATERIAIS NAO ESPECIFICADOS ANTERIORMENTE</v>
      </c>
      <c r="AE589" t="s">
        <v>4192</v>
      </c>
      <c r="AF589">
        <v>0</v>
      </c>
    </row>
    <row r="590" spans="1:32">
      <c r="A590" t="str">
        <f t="shared" si="50"/>
        <v>PROFESSOR DE TECNICAS INDUSTRIAIS</v>
      </c>
      <c r="B590" t="s">
        <v>698</v>
      </c>
      <c r="C590">
        <v>0</v>
      </c>
      <c r="D590">
        <v>0</v>
      </c>
      <c r="E590">
        <v>0</v>
      </c>
      <c r="F590">
        <v>0</v>
      </c>
      <c r="G590">
        <v>0</v>
      </c>
      <c r="J590" t="str">
        <f t="shared" si="51"/>
        <v>PROFESSOR DE TECNICAS INDUSTRIAIS</v>
      </c>
      <c r="K590" t="s">
        <v>698</v>
      </c>
      <c r="L590">
        <v>0</v>
      </c>
      <c r="N590" t="str">
        <f t="shared" si="52"/>
        <v>PROFESSOR DE TECNICAS INDUSTRIAIS</v>
      </c>
      <c r="O590" t="s">
        <v>698</v>
      </c>
      <c r="P590">
        <v>0</v>
      </c>
      <c r="R590" t="str">
        <f t="shared" si="54"/>
        <v>DESCONTAMINACAO E OUTROS SERVICOS DE GESTAO DE RESIDUOS</v>
      </c>
      <c r="S590" t="s">
        <v>4193</v>
      </c>
      <c r="V590">
        <v>0</v>
      </c>
      <c r="W590">
        <v>0</v>
      </c>
      <c r="X590">
        <v>0</v>
      </c>
      <c r="AA590" t="s">
        <v>4193</v>
      </c>
      <c r="AB590">
        <v>0</v>
      </c>
      <c r="AD590" t="str">
        <f t="shared" si="53"/>
        <v>DESCONTAMINACAO E OUTROS SERVICOS DE GESTAO DE RESIDUOS</v>
      </c>
      <c r="AE590" t="s">
        <v>4193</v>
      </c>
      <c r="AF590">
        <v>0</v>
      </c>
    </row>
    <row r="591" spans="1:32">
      <c r="A591" t="str">
        <f t="shared" si="50"/>
        <v>PROFESSOR DE TECNOLOGIA E CALCULO TECNICO</v>
      </c>
      <c r="B591" t="s">
        <v>699</v>
      </c>
      <c r="C591">
        <v>0</v>
      </c>
      <c r="D591">
        <v>0</v>
      </c>
      <c r="E591">
        <v>0</v>
      </c>
      <c r="F591">
        <v>0</v>
      </c>
      <c r="G591">
        <v>0</v>
      </c>
      <c r="J591" t="str">
        <f t="shared" si="51"/>
        <v>PROFESSOR DE TECNOLOGIA E CALCULO TECNICO</v>
      </c>
      <c r="K591" t="s">
        <v>699</v>
      </c>
      <c r="L591">
        <v>0</v>
      </c>
      <c r="N591" t="str">
        <f t="shared" si="52"/>
        <v>PROFESSOR DE TECNOLOGIA E CALCULO TECNICO</v>
      </c>
      <c r="O591" t="s">
        <v>699</v>
      </c>
      <c r="P591">
        <v>0</v>
      </c>
      <c r="R591" t="str">
        <f t="shared" si="54"/>
        <v>PRODUCAO DE ENERGIA ELETRICA</v>
      </c>
      <c r="S591" t="s">
        <v>4194</v>
      </c>
      <c r="V591">
        <v>0</v>
      </c>
      <c r="W591">
        <v>0</v>
      </c>
      <c r="X591">
        <v>0</v>
      </c>
      <c r="AA591" t="s">
        <v>4194</v>
      </c>
      <c r="AB591">
        <v>0</v>
      </c>
      <c r="AD591" t="str">
        <f t="shared" si="53"/>
        <v>PRODUCAO DE ENERGIA ELETRICA</v>
      </c>
      <c r="AE591" t="s">
        <v>4194</v>
      </c>
      <c r="AF591">
        <v>0</v>
      </c>
    </row>
    <row r="592" spans="1:32">
      <c r="A592" t="str">
        <f t="shared" si="50"/>
        <v>INSTRUTOR DE APRENDIZAGEM E TREINAMENTO AGROPECUARIO</v>
      </c>
      <c r="B592" t="s">
        <v>700</v>
      </c>
      <c r="C592">
        <v>0</v>
      </c>
      <c r="D592">
        <v>0</v>
      </c>
      <c r="E592">
        <v>0</v>
      </c>
      <c r="F592">
        <v>0</v>
      </c>
      <c r="G592">
        <v>0</v>
      </c>
      <c r="J592" t="str">
        <f t="shared" si="51"/>
        <v>INSTRUTOR DE APRENDIZAGEM E TREINAMENTO AGROPECUARIO</v>
      </c>
      <c r="K592" t="s">
        <v>700</v>
      </c>
      <c r="L592">
        <v>0</v>
      </c>
      <c r="N592" t="str">
        <f t="shared" si="52"/>
        <v>INSTRUTOR DE APRENDIZAGEM E TREINAMENTO AGROPECUARIO</v>
      </c>
      <c r="O592" t="s">
        <v>700</v>
      </c>
      <c r="P592">
        <v>0</v>
      </c>
      <c r="R592" t="str">
        <f t="shared" si="54"/>
        <v>TRANSMISSAO DE ENERGIA ELETRICA</v>
      </c>
      <c r="S592" t="s">
        <v>4195</v>
      </c>
      <c r="V592">
        <v>0</v>
      </c>
      <c r="W592">
        <v>0</v>
      </c>
      <c r="X592">
        <v>0</v>
      </c>
      <c r="AA592" t="s">
        <v>4195</v>
      </c>
      <c r="AB592">
        <v>0</v>
      </c>
      <c r="AD592" t="str">
        <f t="shared" si="53"/>
        <v>TRANSMISSAO DE ENERGIA ELETRICA</v>
      </c>
      <c r="AE592" t="s">
        <v>4195</v>
      </c>
      <c r="AF592">
        <v>0</v>
      </c>
    </row>
    <row r="593" spans="1:32">
      <c r="A593" t="str">
        <f t="shared" si="50"/>
        <v>INSTRUTOR DE APRENDIZAGEM E TREINAMENTO INDUSTRIAL</v>
      </c>
      <c r="B593" t="s">
        <v>701</v>
      </c>
      <c r="C593">
        <v>0</v>
      </c>
      <c r="D593">
        <v>0</v>
      </c>
      <c r="E593">
        <v>0</v>
      </c>
      <c r="F593">
        <v>0</v>
      </c>
      <c r="G593">
        <v>0</v>
      </c>
      <c r="J593" t="str">
        <f t="shared" si="51"/>
        <v>INSTRUTOR DE APRENDIZAGEM E TREINAMENTO INDUSTRIAL</v>
      </c>
      <c r="K593" t="s">
        <v>701</v>
      </c>
      <c r="L593">
        <v>0</v>
      </c>
      <c r="N593" t="str">
        <f t="shared" si="52"/>
        <v>INSTRUTOR DE APRENDIZAGEM E TREINAMENTO INDUSTRIAL</v>
      </c>
      <c r="O593" t="s">
        <v>701</v>
      </c>
      <c r="P593">
        <v>0</v>
      </c>
      <c r="R593" t="str">
        <f t="shared" si="54"/>
        <v>COMERCIO ATACADISTA DE ENERGIA ELETRICA</v>
      </c>
      <c r="S593" t="s">
        <v>4196</v>
      </c>
      <c r="V593">
        <v>0</v>
      </c>
      <c r="W593">
        <v>0</v>
      </c>
      <c r="X593">
        <v>0</v>
      </c>
      <c r="AA593" t="s">
        <v>4196</v>
      </c>
      <c r="AB593">
        <v>0</v>
      </c>
      <c r="AD593" t="str">
        <f t="shared" si="53"/>
        <v>COMERCIO ATACADISTA DE ENERGIA ELETRICA</v>
      </c>
      <c r="AE593" t="s">
        <v>4196</v>
      </c>
      <c r="AF593">
        <v>0</v>
      </c>
    </row>
    <row r="594" spans="1:32">
      <c r="A594" t="str">
        <f t="shared" si="50"/>
        <v>PROFESSOR DE APRENDIZAGEM E TREINAMENTO COMERCIAL</v>
      </c>
      <c r="B594" t="s">
        <v>702</v>
      </c>
      <c r="C594">
        <v>0</v>
      </c>
      <c r="D594">
        <v>0</v>
      </c>
      <c r="E594">
        <v>0</v>
      </c>
      <c r="F594">
        <v>0</v>
      </c>
      <c r="G594">
        <v>0</v>
      </c>
      <c r="J594" t="str">
        <f t="shared" si="51"/>
        <v>PROFESSOR DE APRENDIZAGEM E TREINAMENTO COMERCIAL</v>
      </c>
      <c r="K594" t="s">
        <v>702</v>
      </c>
      <c r="L594">
        <v>0</v>
      </c>
      <c r="N594" t="str">
        <f t="shared" si="52"/>
        <v>PROFESSOR DE APRENDIZAGEM E TREINAMENTO COMERCIAL</v>
      </c>
      <c r="O594" t="s">
        <v>702</v>
      </c>
      <c r="P594">
        <v>0</v>
      </c>
      <c r="R594" t="str">
        <f t="shared" si="54"/>
        <v>DISTRIBUICAO DE ENERGIA ELETRICA</v>
      </c>
      <c r="S594" t="s">
        <v>4197</v>
      </c>
      <c r="V594">
        <v>0</v>
      </c>
      <c r="W594">
        <v>0</v>
      </c>
      <c r="X594">
        <v>0</v>
      </c>
      <c r="AA594" t="s">
        <v>4197</v>
      </c>
      <c r="AB594">
        <v>0</v>
      </c>
      <c r="AD594" t="str">
        <f t="shared" si="53"/>
        <v>DISTRIBUICAO DE ENERGIA ELETRICA</v>
      </c>
      <c r="AE594" t="s">
        <v>4197</v>
      </c>
      <c r="AF594">
        <v>0</v>
      </c>
    </row>
    <row r="595" spans="1:32">
      <c r="A595" t="str">
        <f t="shared" si="50"/>
        <v>PROFESSOR INSTRUTOR DE ENSINO E APRENDIZAGEM AGROFLORESTAL</v>
      </c>
      <c r="B595" t="s">
        <v>703</v>
      </c>
      <c r="C595">
        <v>0</v>
      </c>
      <c r="D595">
        <v>0</v>
      </c>
      <c r="E595">
        <v>0</v>
      </c>
      <c r="F595">
        <v>0</v>
      </c>
      <c r="G595">
        <v>0</v>
      </c>
      <c r="J595" t="str">
        <f t="shared" si="51"/>
        <v>PROFESSOR INSTRUTOR DE ENSINO E APRENDIZAGEM AGROFLORESTAL</v>
      </c>
      <c r="K595" t="s">
        <v>703</v>
      </c>
      <c r="L595">
        <v>0</v>
      </c>
      <c r="N595" t="str">
        <f t="shared" si="52"/>
        <v>PROFESSOR INSTRUTOR DE ENSINO E APRENDIZAGEM AGROFLORESTAL</v>
      </c>
      <c r="O595" t="s">
        <v>703</v>
      </c>
      <c r="P595">
        <v>0</v>
      </c>
      <c r="R595" t="str">
        <f t="shared" si="54"/>
        <v>PRODUCAO E DISTRIBUICAO DE GAS ATRAVES DE TUBULACOES</v>
      </c>
      <c r="S595" t="s">
        <v>4198</v>
      </c>
      <c r="V595">
        <v>0</v>
      </c>
      <c r="W595">
        <v>0</v>
      </c>
      <c r="X595">
        <v>0</v>
      </c>
      <c r="AA595" t="s">
        <v>4198</v>
      </c>
      <c r="AB595">
        <v>0</v>
      </c>
      <c r="AD595" t="str">
        <f t="shared" si="53"/>
        <v>PRODUCAO E DISTRIBUICAO DE GAS ATRAVES DE TUBULACOES</v>
      </c>
      <c r="AE595" t="s">
        <v>4198</v>
      </c>
      <c r="AF595">
        <v>0</v>
      </c>
    </row>
    <row r="596" spans="1:32">
      <c r="A596" t="str">
        <f t="shared" si="50"/>
        <v>PROFESSOR INSTRUTOR DE ENSINO E APRENDIZAGEM EM SERVICOS</v>
      </c>
      <c r="B596" t="s">
        <v>704</v>
      </c>
      <c r="C596">
        <v>0</v>
      </c>
      <c r="D596">
        <v>0</v>
      </c>
      <c r="E596">
        <v>0</v>
      </c>
      <c r="F596">
        <v>0</v>
      </c>
      <c r="G596">
        <v>0</v>
      </c>
      <c r="J596" t="str">
        <f t="shared" si="51"/>
        <v>PROFESSOR INSTRUTOR DE ENSINO E APRENDIZAGEM EM SERVICOS</v>
      </c>
      <c r="K596" t="s">
        <v>704</v>
      </c>
      <c r="L596">
        <v>0</v>
      </c>
      <c r="N596" t="str">
        <f t="shared" si="52"/>
        <v>PROFESSOR INSTRUTOR DE ENSINO E APRENDIZAGEM EM SERVICOS</v>
      </c>
      <c r="O596" t="s">
        <v>704</v>
      </c>
      <c r="P596">
        <v>0</v>
      </c>
      <c r="R596" t="str">
        <f t="shared" si="54"/>
        <v>PRODUCAO E DISTRIBUICAO DE VAPOR E AGUA QUENTE</v>
      </c>
      <c r="S596" t="s">
        <v>4199</v>
      </c>
      <c r="V596">
        <v>0</v>
      </c>
      <c r="W596">
        <v>0</v>
      </c>
      <c r="X596">
        <v>0</v>
      </c>
      <c r="AA596" t="s">
        <v>4199</v>
      </c>
      <c r="AB596">
        <v>0</v>
      </c>
      <c r="AD596" t="str">
        <f t="shared" si="53"/>
        <v>PRODUCAO E DISTRIBUICAO DE VAPOR E AGUA QUENTE</v>
      </c>
      <c r="AE596" t="s">
        <v>4199</v>
      </c>
      <c r="AF596">
        <v>0</v>
      </c>
    </row>
    <row r="597" spans="1:32">
      <c r="A597" t="str">
        <f t="shared" si="50"/>
        <v>PROFESSOR DE MATEMATICA APLICADA (NO ENSINO SUPERIOR)</v>
      </c>
      <c r="B597" t="s">
        <v>705</v>
      </c>
      <c r="C597">
        <v>0</v>
      </c>
      <c r="D597">
        <v>0</v>
      </c>
      <c r="E597">
        <v>0</v>
      </c>
      <c r="F597">
        <v>0</v>
      </c>
      <c r="G597">
        <v>0</v>
      </c>
      <c r="J597" t="str">
        <f t="shared" si="51"/>
        <v>PROFESSOR DE MATEMATICA APLICADA (NO ENSINO SUPERIOR)</v>
      </c>
      <c r="K597" t="s">
        <v>705</v>
      </c>
      <c r="L597">
        <v>0</v>
      </c>
      <c r="N597" t="str">
        <f t="shared" si="52"/>
        <v>PROFESSOR DE MATEMATICA APLICADA (NO ENSINO SUPERIOR)</v>
      </c>
      <c r="O597" t="s">
        <v>705</v>
      </c>
      <c r="P597">
        <v>0</v>
      </c>
      <c r="R597" t="str">
        <f t="shared" si="54"/>
        <v>CAPTACAO, TRATAMENTO E DISTRIBUICAO DE AGUA</v>
      </c>
      <c r="S597" t="s">
        <v>4200</v>
      </c>
      <c r="V597">
        <v>0</v>
      </c>
      <c r="W597">
        <v>0</v>
      </c>
      <c r="X597">
        <v>0</v>
      </c>
      <c r="AA597" t="s">
        <v>4200</v>
      </c>
      <c r="AB597">
        <v>0</v>
      </c>
      <c r="AD597" t="str">
        <f t="shared" si="53"/>
        <v>CAPTACAO, TRATAMENTO E DISTRIBUICAO DE AGUA</v>
      </c>
      <c r="AE597" t="s">
        <v>4200</v>
      </c>
      <c r="AF597">
        <v>0</v>
      </c>
    </row>
    <row r="598" spans="1:32">
      <c r="A598" t="str">
        <f t="shared" si="50"/>
        <v>PROFESSOR DE MATEMATICA PURA (NO ENSINO SUPERIOR)</v>
      </c>
      <c r="B598" t="s">
        <v>706</v>
      </c>
      <c r="C598">
        <v>0</v>
      </c>
      <c r="D598">
        <v>0</v>
      </c>
      <c r="E598">
        <v>0</v>
      </c>
      <c r="F598">
        <v>0</v>
      </c>
      <c r="G598">
        <v>0</v>
      </c>
      <c r="J598" t="str">
        <f t="shared" si="51"/>
        <v>PROFESSOR DE MATEMATICA PURA (NO ENSINO SUPERIOR)</v>
      </c>
      <c r="K598" t="s">
        <v>706</v>
      </c>
      <c r="L598">
        <v>0</v>
      </c>
      <c r="N598" t="str">
        <f t="shared" si="52"/>
        <v>PROFESSOR DE MATEMATICA PURA (NO ENSINO SUPERIOR)</v>
      </c>
      <c r="O598" t="s">
        <v>706</v>
      </c>
      <c r="P598">
        <v>0</v>
      </c>
      <c r="R598" t="str">
        <f t="shared" si="54"/>
        <v>INCORPORACAO DE EMPREENDIMENTOS IMOBILIARIOS</v>
      </c>
      <c r="S598" t="s">
        <v>4201</v>
      </c>
      <c r="V598">
        <v>0</v>
      </c>
      <c r="W598">
        <v>0</v>
      </c>
      <c r="X598">
        <v>0</v>
      </c>
      <c r="AA598" t="s">
        <v>4201</v>
      </c>
      <c r="AB598">
        <v>0</v>
      </c>
      <c r="AD598" t="str">
        <f t="shared" si="53"/>
        <v>INCORPORACAO DE EMPREENDIMENTOS IMOBILIARIOS</v>
      </c>
      <c r="AE598" t="s">
        <v>4201</v>
      </c>
      <c r="AF598">
        <v>0</v>
      </c>
    </row>
    <row r="599" spans="1:32">
      <c r="A599" t="str">
        <f t="shared" si="50"/>
        <v>PROFESSOR DE ESTATISTICA (NO ENSINO SUPERIOR)</v>
      </c>
      <c r="B599" t="s">
        <v>707</v>
      </c>
      <c r="C599">
        <v>0</v>
      </c>
      <c r="D599">
        <v>0</v>
      </c>
      <c r="E599">
        <v>0</v>
      </c>
      <c r="F599">
        <v>0</v>
      </c>
      <c r="G599">
        <v>0</v>
      </c>
      <c r="J599" t="str">
        <f t="shared" si="51"/>
        <v>PROFESSOR DE ESTATISTICA (NO ENSINO SUPERIOR)</v>
      </c>
      <c r="K599" t="s">
        <v>707</v>
      </c>
      <c r="L599">
        <v>0</v>
      </c>
      <c r="N599" t="str">
        <f t="shared" si="52"/>
        <v>PROFESSOR DE ESTATISTICA (NO ENSINO SUPERIOR)</v>
      </c>
      <c r="O599" t="s">
        <v>707</v>
      </c>
      <c r="P599">
        <v>0</v>
      </c>
      <c r="R599" t="str">
        <f t="shared" si="54"/>
        <v>CONSTRUCAO DE EDIFICIOS</v>
      </c>
      <c r="S599" t="s">
        <v>4202</v>
      </c>
      <c r="V599">
        <v>5</v>
      </c>
      <c r="W599">
        <v>0</v>
      </c>
      <c r="X599">
        <v>5</v>
      </c>
      <c r="AA599" t="s">
        <v>4202</v>
      </c>
      <c r="AB599">
        <v>5</v>
      </c>
      <c r="AD599" t="str">
        <f t="shared" si="53"/>
        <v>CONSTRUCAO DE EDIFICIOS</v>
      </c>
      <c r="AE599" t="s">
        <v>4202</v>
      </c>
      <c r="AF599">
        <v>0</v>
      </c>
    </row>
    <row r="600" spans="1:32">
      <c r="A600" t="str">
        <f t="shared" si="50"/>
        <v>PROFESSOR DE COMPUTACAO (NO ENSINO SUPERIOR)</v>
      </c>
      <c r="B600" t="s">
        <v>708</v>
      </c>
      <c r="C600">
        <v>0</v>
      </c>
      <c r="D600">
        <v>0</v>
      </c>
      <c r="E600">
        <v>0</v>
      </c>
      <c r="F600">
        <v>0</v>
      </c>
      <c r="G600">
        <v>0</v>
      </c>
      <c r="J600" t="str">
        <f t="shared" si="51"/>
        <v>PROFESSOR DE COMPUTACAO (NO ENSINO SUPERIOR)</v>
      </c>
      <c r="K600" t="s">
        <v>708</v>
      </c>
      <c r="L600">
        <v>0</v>
      </c>
      <c r="N600" t="str">
        <f t="shared" si="52"/>
        <v>PROFESSOR DE COMPUTACAO (NO ENSINO SUPERIOR)</v>
      </c>
      <c r="O600" t="s">
        <v>708</v>
      </c>
      <c r="P600">
        <v>0</v>
      </c>
      <c r="R600" t="str">
        <f t="shared" si="54"/>
        <v>CONSTRUCAO DE RODOVIAS E FERROVIAS</v>
      </c>
      <c r="S600" t="s">
        <v>4203</v>
      </c>
      <c r="V600">
        <v>0</v>
      </c>
      <c r="W600">
        <v>0</v>
      </c>
      <c r="X600">
        <v>0</v>
      </c>
      <c r="AA600" t="s">
        <v>4203</v>
      </c>
      <c r="AB600">
        <v>0</v>
      </c>
      <c r="AD600" t="str">
        <f t="shared" si="53"/>
        <v>CONSTRUCAO DE RODOVIAS E FERROVIAS</v>
      </c>
      <c r="AE600" t="s">
        <v>4203</v>
      </c>
      <c r="AF600">
        <v>0</v>
      </c>
    </row>
    <row r="601" spans="1:32">
      <c r="A601" t="str">
        <f t="shared" si="50"/>
        <v>PROFESSOR DE PESQUISA OPERACIONAL (NO ENSINO SUPERIOR)</v>
      </c>
      <c r="B601" t="s">
        <v>709</v>
      </c>
      <c r="C601">
        <v>0</v>
      </c>
      <c r="D601">
        <v>0</v>
      </c>
      <c r="E601">
        <v>0</v>
      </c>
      <c r="F601">
        <v>0</v>
      </c>
      <c r="G601">
        <v>0</v>
      </c>
      <c r="J601" t="str">
        <f t="shared" si="51"/>
        <v>PROFESSOR DE PESQUISA OPERACIONAL (NO ENSINO SUPERIOR)</v>
      </c>
      <c r="K601" t="s">
        <v>709</v>
      </c>
      <c r="L601">
        <v>0</v>
      </c>
      <c r="N601" t="str">
        <f t="shared" si="52"/>
        <v>PROFESSOR DE PESQUISA OPERACIONAL (NO ENSINO SUPERIOR)</v>
      </c>
      <c r="O601" t="s">
        <v>709</v>
      </c>
      <c r="P601">
        <v>0</v>
      </c>
      <c r="R601" t="str">
        <f t="shared" si="54"/>
        <v>CONSTRUCAO DE OBRAS-DE-ARTE ESPECIAIS</v>
      </c>
      <c r="S601" t="s">
        <v>4204</v>
      </c>
      <c r="V601">
        <v>0</v>
      </c>
      <c r="W601">
        <v>0</v>
      </c>
      <c r="X601">
        <v>0</v>
      </c>
      <c r="AA601" t="s">
        <v>4204</v>
      </c>
      <c r="AB601">
        <v>0</v>
      </c>
      <c r="AD601" t="str">
        <f t="shared" si="53"/>
        <v>CONSTRUCAO DE OBRAS-DE-ARTE ESPECIAIS</v>
      </c>
      <c r="AE601" t="s">
        <v>4204</v>
      </c>
      <c r="AF601">
        <v>0</v>
      </c>
    </row>
    <row r="602" spans="1:32">
      <c r="A602" t="str">
        <f t="shared" si="50"/>
        <v>PROFESSOR DE FISICA (ENSINO SUPERIOR)</v>
      </c>
      <c r="B602" t="s">
        <v>710</v>
      </c>
      <c r="C602">
        <v>0</v>
      </c>
      <c r="D602">
        <v>0</v>
      </c>
      <c r="E602">
        <v>0</v>
      </c>
      <c r="F602">
        <v>0</v>
      </c>
      <c r="G602">
        <v>0</v>
      </c>
      <c r="J602" t="str">
        <f t="shared" si="51"/>
        <v>PROFESSOR DE FISICA (ENSINO SUPERIOR)</v>
      </c>
      <c r="K602" t="s">
        <v>710</v>
      </c>
      <c r="L602">
        <v>0</v>
      </c>
      <c r="N602" t="str">
        <f t="shared" si="52"/>
        <v>PROFESSOR DE FISICA (ENSINO SUPERIOR)</v>
      </c>
      <c r="O602" t="s">
        <v>710</v>
      </c>
      <c r="P602">
        <v>0</v>
      </c>
      <c r="R602" t="str">
        <f t="shared" si="54"/>
        <v>OBRAS DE URBANIZACAO - RUAS, PRACAS E CALCADAS</v>
      </c>
      <c r="S602" t="s">
        <v>4205</v>
      </c>
      <c r="V602">
        <v>0</v>
      </c>
      <c r="W602">
        <v>0</v>
      </c>
      <c r="X602">
        <v>0</v>
      </c>
      <c r="AA602" t="s">
        <v>4205</v>
      </c>
      <c r="AB602">
        <v>0</v>
      </c>
      <c r="AD602" t="str">
        <f t="shared" si="53"/>
        <v>OBRAS DE URBANIZACAO - RUAS, PRACAS E CALCADAS</v>
      </c>
      <c r="AE602" t="s">
        <v>4205</v>
      </c>
      <c r="AF602">
        <v>0</v>
      </c>
    </row>
    <row r="603" spans="1:32">
      <c r="A603" t="str">
        <f t="shared" si="50"/>
        <v>PROFESSOR DE QUIMICA (ENSINO SUPERIOR)</v>
      </c>
      <c r="B603" t="s">
        <v>711</v>
      </c>
      <c r="C603">
        <v>0</v>
      </c>
      <c r="D603">
        <v>0</v>
      </c>
      <c r="E603">
        <v>0</v>
      </c>
      <c r="F603">
        <v>0</v>
      </c>
      <c r="G603">
        <v>0</v>
      </c>
      <c r="J603" t="str">
        <f t="shared" si="51"/>
        <v>PROFESSOR DE QUIMICA (ENSINO SUPERIOR)</v>
      </c>
      <c r="K603" t="s">
        <v>711</v>
      </c>
      <c r="L603">
        <v>0</v>
      </c>
      <c r="N603" t="str">
        <f t="shared" si="52"/>
        <v>PROFESSOR DE QUIMICA (ENSINO SUPERIOR)</v>
      </c>
      <c r="O603" t="s">
        <v>711</v>
      </c>
      <c r="P603">
        <v>0</v>
      </c>
      <c r="R603" t="str">
        <f t="shared" si="54"/>
        <v>OBRAS PARA GERACAO E DISTRIBUICAO DE ENERGIA ELETRICA E PARA TELECOMUNICACOES</v>
      </c>
      <c r="S603" t="s">
        <v>4206</v>
      </c>
      <c r="V603">
        <v>0</v>
      </c>
      <c r="W603">
        <v>0</v>
      </c>
      <c r="X603">
        <v>0</v>
      </c>
      <c r="AA603" t="s">
        <v>4206</v>
      </c>
      <c r="AB603">
        <v>0</v>
      </c>
      <c r="AD603" t="str">
        <f t="shared" si="53"/>
        <v>OBRAS PARA GERACAO E DISTRIBUICAO DE ENERGIA ELETRICA E PARA TELECOMUNICACOES</v>
      </c>
      <c r="AE603" t="s">
        <v>4206</v>
      </c>
      <c r="AF603">
        <v>0</v>
      </c>
    </row>
    <row r="604" spans="1:32">
      <c r="A604" t="str">
        <f t="shared" si="50"/>
        <v>PROFESSOR DE ASTRONOMIA (ENSINO SUPERIOR)</v>
      </c>
      <c r="B604" t="s">
        <v>712</v>
      </c>
      <c r="C604">
        <v>0</v>
      </c>
      <c r="D604">
        <v>0</v>
      </c>
      <c r="E604">
        <v>0</v>
      </c>
      <c r="F604">
        <v>0</v>
      </c>
      <c r="G604">
        <v>0</v>
      </c>
      <c r="J604" t="str">
        <f t="shared" si="51"/>
        <v>PROFESSOR DE ASTRONOMIA (ENSINO SUPERIOR)</v>
      </c>
      <c r="K604" t="s">
        <v>712</v>
      </c>
      <c r="L604">
        <v>0</v>
      </c>
      <c r="N604" t="str">
        <f t="shared" si="52"/>
        <v>PROFESSOR DE ASTRONOMIA (ENSINO SUPERIOR)</v>
      </c>
      <c r="O604" t="s">
        <v>712</v>
      </c>
      <c r="P604">
        <v>0</v>
      </c>
      <c r="R604" t="str">
        <f t="shared" si="54"/>
        <v>CONSTRUCAO DE REDES DE ABASTECIMENTO DE AGUA, COLETA DE ESGOTO E CONSTRUCOES CORRELATAS</v>
      </c>
      <c r="S604" t="s">
        <v>4207</v>
      </c>
      <c r="V604">
        <v>0</v>
      </c>
      <c r="W604">
        <v>0</v>
      </c>
      <c r="X604">
        <v>0</v>
      </c>
      <c r="AA604" t="s">
        <v>4207</v>
      </c>
      <c r="AB604">
        <v>0</v>
      </c>
      <c r="AD604" t="str">
        <f t="shared" si="53"/>
        <v>CONSTRUCAO DE REDES DE ABASTECIMENTO DE AGUA, COLETA DE ESGOTO E CONSTRUCOES CORRELATAS</v>
      </c>
      <c r="AE604" t="s">
        <v>4207</v>
      </c>
      <c r="AF604">
        <v>0</v>
      </c>
    </row>
    <row r="605" spans="1:32">
      <c r="A605" t="str">
        <f t="shared" si="50"/>
        <v>PROFESSOR DE ARQUITETURA</v>
      </c>
      <c r="B605" t="s">
        <v>713</v>
      </c>
      <c r="C605">
        <v>0</v>
      </c>
      <c r="D605">
        <v>0</v>
      </c>
      <c r="E605">
        <v>0</v>
      </c>
      <c r="F605">
        <v>0</v>
      </c>
      <c r="G605">
        <v>0</v>
      </c>
      <c r="J605" t="str">
        <f t="shared" si="51"/>
        <v>PROFESSOR DE ARQUITETURA</v>
      </c>
      <c r="K605" t="s">
        <v>713</v>
      </c>
      <c r="L605">
        <v>0</v>
      </c>
      <c r="N605" t="str">
        <f t="shared" si="52"/>
        <v>PROFESSOR DE ARQUITETURA</v>
      </c>
      <c r="O605" t="s">
        <v>713</v>
      </c>
      <c r="P605">
        <v>0</v>
      </c>
      <c r="R605" t="str">
        <f t="shared" si="54"/>
        <v>CONSTRUCAO DE REDES DE TRANSPORTES POR DUTOS, EXCETO PARA AGUA E ESGOTO</v>
      </c>
      <c r="S605" t="s">
        <v>4208</v>
      </c>
      <c r="V605">
        <v>0</v>
      </c>
      <c r="W605">
        <v>0</v>
      </c>
      <c r="X605">
        <v>0</v>
      </c>
      <c r="AA605" t="s">
        <v>4208</v>
      </c>
      <c r="AB605">
        <v>0</v>
      </c>
      <c r="AD605" t="str">
        <f t="shared" si="53"/>
        <v>CONSTRUCAO DE REDES DE TRANSPORTES POR DUTOS, EXCETO PARA AGUA E ESGOTO</v>
      </c>
      <c r="AE605" t="s">
        <v>4208</v>
      </c>
      <c r="AF605">
        <v>0</v>
      </c>
    </row>
    <row r="606" spans="1:32">
      <c r="A606" t="str">
        <f t="shared" si="50"/>
        <v>PROFESSOR DE ENGENHARIA</v>
      </c>
      <c r="B606" t="s">
        <v>714</v>
      </c>
      <c r="C606">
        <v>0</v>
      </c>
      <c r="D606">
        <v>0</v>
      </c>
      <c r="E606">
        <v>0</v>
      </c>
      <c r="F606">
        <v>0</v>
      </c>
      <c r="G606">
        <v>0</v>
      </c>
      <c r="J606" t="str">
        <f t="shared" si="51"/>
        <v>PROFESSOR DE ENGENHARIA</v>
      </c>
      <c r="K606" t="s">
        <v>714</v>
      </c>
      <c r="L606">
        <v>0</v>
      </c>
      <c r="N606" t="str">
        <f t="shared" si="52"/>
        <v>PROFESSOR DE ENGENHARIA</v>
      </c>
      <c r="O606" t="s">
        <v>714</v>
      </c>
      <c r="P606">
        <v>0</v>
      </c>
      <c r="R606" t="str">
        <f t="shared" si="54"/>
        <v>OBRAS PORTUARIAS, MARITIMAS E FLUVIAIS</v>
      </c>
      <c r="S606" t="s">
        <v>4209</v>
      </c>
      <c r="V606">
        <v>0</v>
      </c>
      <c r="W606">
        <v>0</v>
      </c>
      <c r="X606">
        <v>0</v>
      </c>
      <c r="AA606" t="s">
        <v>4209</v>
      </c>
      <c r="AB606">
        <v>0</v>
      </c>
      <c r="AD606" t="str">
        <f t="shared" si="53"/>
        <v>OBRAS PORTUARIAS, MARITIMAS E FLUVIAIS</v>
      </c>
      <c r="AE606" t="s">
        <v>4209</v>
      </c>
      <c r="AF606">
        <v>0</v>
      </c>
    </row>
    <row r="607" spans="1:32">
      <c r="A607" t="str">
        <f t="shared" si="50"/>
        <v>PROFESSOR DE GEOFISICA</v>
      </c>
      <c r="B607" t="s">
        <v>715</v>
      </c>
      <c r="C607">
        <v>0</v>
      </c>
      <c r="D607">
        <v>0</v>
      </c>
      <c r="E607">
        <v>0</v>
      </c>
      <c r="F607">
        <v>0</v>
      </c>
      <c r="G607">
        <v>0</v>
      </c>
      <c r="J607" t="str">
        <f t="shared" si="51"/>
        <v>PROFESSOR DE GEOFISICA</v>
      </c>
      <c r="K607" t="s">
        <v>715</v>
      </c>
      <c r="L607">
        <v>0</v>
      </c>
      <c r="N607" t="str">
        <f t="shared" si="52"/>
        <v>PROFESSOR DE GEOFISICA</v>
      </c>
      <c r="O607" t="s">
        <v>715</v>
      </c>
      <c r="P607">
        <v>0</v>
      </c>
      <c r="R607" t="str">
        <f t="shared" si="54"/>
        <v>MONTAGEM DE INSTALACOES INDUSTRIAIS E DE ESTRUTURAS METALICAS</v>
      </c>
      <c r="S607" t="s">
        <v>4210</v>
      </c>
      <c r="V607">
        <v>0</v>
      </c>
      <c r="W607">
        <v>0</v>
      </c>
      <c r="X607">
        <v>0</v>
      </c>
      <c r="AA607" t="s">
        <v>4210</v>
      </c>
      <c r="AB607">
        <v>0</v>
      </c>
      <c r="AD607" t="str">
        <f t="shared" si="53"/>
        <v>MONTAGEM DE INSTALACOES INDUSTRIAIS E DE ESTRUTURAS METALICAS</v>
      </c>
      <c r="AE607" t="s">
        <v>4210</v>
      </c>
      <c r="AF607">
        <v>0</v>
      </c>
    </row>
    <row r="608" spans="1:32">
      <c r="A608" t="str">
        <f t="shared" si="50"/>
        <v>PROFESSOR DE GEOLOGIA</v>
      </c>
      <c r="B608" t="s">
        <v>716</v>
      </c>
      <c r="C608">
        <v>0</v>
      </c>
      <c r="D608">
        <v>0</v>
      </c>
      <c r="E608">
        <v>0</v>
      </c>
      <c r="F608">
        <v>0</v>
      </c>
      <c r="G608">
        <v>0</v>
      </c>
      <c r="J608" t="str">
        <f t="shared" si="51"/>
        <v>PROFESSOR DE GEOLOGIA</v>
      </c>
      <c r="K608" t="s">
        <v>716</v>
      </c>
      <c r="L608">
        <v>0</v>
      </c>
      <c r="N608" t="str">
        <f t="shared" si="52"/>
        <v>PROFESSOR DE GEOLOGIA</v>
      </c>
      <c r="O608" t="s">
        <v>716</v>
      </c>
      <c r="P608">
        <v>0</v>
      </c>
      <c r="R608" t="str">
        <f t="shared" si="54"/>
        <v>OBRAS DE ENGENHARIA CIVIL NAO ESPECIFICADAS ANTERIORMENTE</v>
      </c>
      <c r="S608" t="s">
        <v>4211</v>
      </c>
      <c r="V608">
        <v>0</v>
      </c>
      <c r="W608">
        <v>0</v>
      </c>
      <c r="X608">
        <v>0</v>
      </c>
      <c r="AA608" t="s">
        <v>4211</v>
      </c>
      <c r="AB608">
        <v>0</v>
      </c>
      <c r="AD608" t="str">
        <f t="shared" si="53"/>
        <v>OBRAS DE ENGENHARIA CIVIL NAO ESPECIFICADAS ANTERIORMENTE</v>
      </c>
      <c r="AE608" t="s">
        <v>4211</v>
      </c>
      <c r="AF608">
        <v>0</v>
      </c>
    </row>
    <row r="609" spans="1:32">
      <c r="A609" t="str">
        <f t="shared" si="50"/>
        <v>PROFESSOR DE CIENCIAS BIOLOGICAS DO ENSINO SUPERIOR</v>
      </c>
      <c r="B609" t="s">
        <v>717</v>
      </c>
      <c r="C609">
        <v>0</v>
      </c>
      <c r="D609">
        <v>0</v>
      </c>
      <c r="E609">
        <v>0</v>
      </c>
      <c r="F609">
        <v>0</v>
      </c>
      <c r="G609">
        <v>0</v>
      </c>
      <c r="J609" t="str">
        <f t="shared" si="51"/>
        <v>PROFESSOR DE CIENCIAS BIOLOGICAS DO ENSINO SUPERIOR</v>
      </c>
      <c r="K609" t="s">
        <v>717</v>
      </c>
      <c r="L609">
        <v>0</v>
      </c>
      <c r="N609" t="str">
        <f t="shared" si="52"/>
        <v>PROFESSOR DE CIENCIAS BIOLOGICAS DO ENSINO SUPERIOR</v>
      </c>
      <c r="O609" t="s">
        <v>717</v>
      </c>
      <c r="P609">
        <v>0</v>
      </c>
      <c r="R609" t="str">
        <f t="shared" si="54"/>
        <v>DEMOLICAO E PREPARACAO DE CANTEIROS DE OBRAS</v>
      </c>
      <c r="S609" t="s">
        <v>4212</v>
      </c>
      <c r="V609">
        <v>0</v>
      </c>
      <c r="W609">
        <v>0</v>
      </c>
      <c r="X609">
        <v>0</v>
      </c>
      <c r="AA609" t="s">
        <v>4212</v>
      </c>
      <c r="AB609">
        <v>0</v>
      </c>
      <c r="AD609" t="str">
        <f t="shared" si="53"/>
        <v>DEMOLICAO E PREPARACAO DE CANTEIROS DE OBRAS</v>
      </c>
      <c r="AE609" t="s">
        <v>4212</v>
      </c>
      <c r="AF609">
        <v>0</v>
      </c>
    </row>
    <row r="610" spans="1:32">
      <c r="A610" t="str">
        <f t="shared" si="50"/>
        <v>PROFESSOR DE EDUCACAO FISICA NO ENSINO SUPERIOR</v>
      </c>
      <c r="B610" t="s">
        <v>718</v>
      </c>
      <c r="C610">
        <v>0</v>
      </c>
      <c r="D610">
        <v>0</v>
      </c>
      <c r="E610">
        <v>0</v>
      </c>
      <c r="F610">
        <v>0</v>
      </c>
      <c r="G610">
        <v>0</v>
      </c>
      <c r="J610" t="str">
        <f t="shared" si="51"/>
        <v>PROFESSOR DE EDUCACAO FISICA NO ENSINO SUPERIOR</v>
      </c>
      <c r="K610" t="s">
        <v>718</v>
      </c>
      <c r="L610">
        <v>0</v>
      </c>
      <c r="N610" t="str">
        <f t="shared" si="52"/>
        <v>PROFESSOR DE EDUCACAO FISICA NO ENSINO SUPERIOR</v>
      </c>
      <c r="O610" t="s">
        <v>718</v>
      </c>
      <c r="P610">
        <v>0</v>
      </c>
      <c r="R610" t="str">
        <f t="shared" si="54"/>
        <v>PERFURACOES E SONDAGENS</v>
      </c>
      <c r="S610" t="s">
        <v>4213</v>
      </c>
      <c r="V610">
        <v>0</v>
      </c>
      <c r="W610">
        <v>0</v>
      </c>
      <c r="X610">
        <v>0</v>
      </c>
      <c r="AA610" t="s">
        <v>4213</v>
      </c>
      <c r="AB610">
        <v>0</v>
      </c>
      <c r="AD610" t="str">
        <f t="shared" si="53"/>
        <v>PERFURACOES E SONDAGENS</v>
      </c>
      <c r="AE610" t="s">
        <v>4213</v>
      </c>
      <c r="AF610">
        <v>0</v>
      </c>
    </row>
    <row r="611" spans="1:32">
      <c r="A611" t="str">
        <f t="shared" si="50"/>
        <v>PROFESSOR DE ENFERMAGEM DO ENSINO SUPERIOR</v>
      </c>
      <c r="B611" t="s">
        <v>719</v>
      </c>
      <c r="C611">
        <v>0</v>
      </c>
      <c r="D611">
        <v>0</v>
      </c>
      <c r="E611">
        <v>0</v>
      </c>
      <c r="F611">
        <v>0</v>
      </c>
      <c r="G611">
        <v>0</v>
      </c>
      <c r="J611" t="str">
        <f t="shared" si="51"/>
        <v>PROFESSOR DE ENFERMAGEM DO ENSINO SUPERIOR</v>
      </c>
      <c r="K611" t="s">
        <v>719</v>
      </c>
      <c r="L611">
        <v>0</v>
      </c>
      <c r="N611" t="str">
        <f t="shared" si="52"/>
        <v>PROFESSOR DE ENFERMAGEM DO ENSINO SUPERIOR</v>
      </c>
      <c r="O611" t="s">
        <v>719</v>
      </c>
      <c r="P611">
        <v>0</v>
      </c>
      <c r="R611" t="str">
        <f t="shared" si="54"/>
        <v>OBRAS DE TERRAPLENAGEM</v>
      </c>
      <c r="S611" t="s">
        <v>4214</v>
      </c>
      <c r="V611">
        <v>0</v>
      </c>
      <c r="W611">
        <v>0</v>
      </c>
      <c r="X611">
        <v>0</v>
      </c>
      <c r="AA611" t="s">
        <v>4214</v>
      </c>
      <c r="AB611">
        <v>0</v>
      </c>
      <c r="AD611" t="str">
        <f t="shared" si="53"/>
        <v>OBRAS DE TERRAPLENAGEM</v>
      </c>
      <c r="AE611" t="s">
        <v>4214</v>
      </c>
      <c r="AF611">
        <v>0</v>
      </c>
    </row>
    <row r="612" spans="1:32">
      <c r="A612" t="str">
        <f t="shared" si="50"/>
        <v>PROFESSOR DE FARMACIA E BIOQUIMICA</v>
      </c>
      <c r="B612" t="s">
        <v>720</v>
      </c>
      <c r="C612">
        <v>0</v>
      </c>
      <c r="D612">
        <v>0</v>
      </c>
      <c r="E612">
        <v>0</v>
      </c>
      <c r="F612">
        <v>0</v>
      </c>
      <c r="G612">
        <v>0</v>
      </c>
      <c r="J612" t="str">
        <f t="shared" si="51"/>
        <v>PROFESSOR DE FARMACIA E BIOQUIMICA</v>
      </c>
      <c r="K612" t="s">
        <v>720</v>
      </c>
      <c r="L612">
        <v>0</v>
      </c>
      <c r="N612" t="str">
        <f t="shared" si="52"/>
        <v>PROFESSOR DE FARMACIA E BIOQUIMICA</v>
      </c>
      <c r="O612" t="s">
        <v>720</v>
      </c>
      <c r="P612">
        <v>0</v>
      </c>
      <c r="R612" t="str">
        <f t="shared" si="54"/>
        <v>SERVICOS DE PREPARACAO DO TERRENO NAO ESPECIFICADOS ANTERIORMENTE</v>
      </c>
      <c r="S612" t="s">
        <v>4215</v>
      </c>
      <c r="V612">
        <v>0</v>
      </c>
      <c r="W612">
        <v>0</v>
      </c>
      <c r="X612">
        <v>0</v>
      </c>
      <c r="AA612" t="s">
        <v>4215</v>
      </c>
      <c r="AB612">
        <v>0</v>
      </c>
      <c r="AD612" t="str">
        <f t="shared" si="53"/>
        <v>SERVICOS DE PREPARACAO DO TERRENO NAO ESPECIFICADOS ANTERIORMENTE</v>
      </c>
      <c r="AE612" t="s">
        <v>4215</v>
      </c>
      <c r="AF612">
        <v>0</v>
      </c>
    </row>
    <row r="613" spans="1:32">
      <c r="A613" t="str">
        <f t="shared" si="50"/>
        <v>PROFESSOR DE FISIOTERAPIA</v>
      </c>
      <c r="B613" t="s">
        <v>721</v>
      </c>
      <c r="C613">
        <v>0</v>
      </c>
      <c r="D613">
        <v>0</v>
      </c>
      <c r="E613">
        <v>0</v>
      </c>
      <c r="F613">
        <v>0</v>
      </c>
      <c r="G613">
        <v>0</v>
      </c>
      <c r="J613" t="str">
        <f t="shared" si="51"/>
        <v>PROFESSOR DE FISIOTERAPIA</v>
      </c>
      <c r="K613" t="s">
        <v>721</v>
      </c>
      <c r="L613">
        <v>0</v>
      </c>
      <c r="N613" t="str">
        <f t="shared" si="52"/>
        <v>PROFESSOR DE FISIOTERAPIA</v>
      </c>
      <c r="O613" t="s">
        <v>721</v>
      </c>
      <c r="P613">
        <v>0</v>
      </c>
      <c r="R613" t="str">
        <f t="shared" si="54"/>
        <v>INSTALACOES HIDRAULICAS, DE SISTEMAS DE VENTILACAO E REFRIGERACAO</v>
      </c>
      <c r="S613" t="s">
        <v>4216</v>
      </c>
      <c r="V613">
        <v>0</v>
      </c>
      <c r="W613">
        <v>0</v>
      </c>
      <c r="X613">
        <v>0</v>
      </c>
      <c r="AA613" t="s">
        <v>4216</v>
      </c>
      <c r="AB613">
        <v>0</v>
      </c>
      <c r="AD613" t="str">
        <f t="shared" si="53"/>
        <v>INSTALACOES HIDRAULICAS, DE SISTEMAS DE VENTILACAO E REFRIGERACAO</v>
      </c>
      <c r="AE613" t="s">
        <v>4216</v>
      </c>
      <c r="AF613">
        <v>0</v>
      </c>
    </row>
    <row r="614" spans="1:32">
      <c r="A614" t="str">
        <f t="shared" si="50"/>
        <v>PROFESSOR DE FONOAUDIOLOGIA</v>
      </c>
      <c r="B614" t="s">
        <v>722</v>
      </c>
      <c r="C614">
        <v>0</v>
      </c>
      <c r="D614">
        <v>0</v>
      </c>
      <c r="E614">
        <v>0</v>
      </c>
      <c r="F614">
        <v>0</v>
      </c>
      <c r="G614">
        <v>0</v>
      </c>
      <c r="J614" t="str">
        <f t="shared" si="51"/>
        <v>PROFESSOR DE FONOAUDIOLOGIA</v>
      </c>
      <c r="K614" t="s">
        <v>722</v>
      </c>
      <c r="L614">
        <v>0</v>
      </c>
      <c r="N614" t="str">
        <f t="shared" si="52"/>
        <v>PROFESSOR DE FONOAUDIOLOGIA</v>
      </c>
      <c r="O614" t="s">
        <v>722</v>
      </c>
      <c r="P614">
        <v>0</v>
      </c>
      <c r="R614" t="str">
        <f t="shared" si="54"/>
        <v>OBRAS DE INSTALACOES EM CONSTRUCOES NAO ESPECIFICADAS ANTERIORMENTE</v>
      </c>
      <c r="S614" t="s">
        <v>4217</v>
      </c>
      <c r="V614">
        <v>0</v>
      </c>
      <c r="W614">
        <v>0</v>
      </c>
      <c r="X614">
        <v>0</v>
      </c>
      <c r="AA614" t="s">
        <v>4217</v>
      </c>
      <c r="AB614">
        <v>0</v>
      </c>
      <c r="AD614" t="str">
        <f t="shared" si="53"/>
        <v>OBRAS DE INSTALACOES EM CONSTRUCOES NAO ESPECIFICADAS ANTERIORMENTE</v>
      </c>
      <c r="AE614" t="s">
        <v>4217</v>
      </c>
      <c r="AF614">
        <v>0</v>
      </c>
    </row>
    <row r="615" spans="1:32">
      <c r="A615" t="str">
        <f t="shared" si="50"/>
        <v>PROFESSOR DE MEDICINA</v>
      </c>
      <c r="B615" t="s">
        <v>723</v>
      </c>
      <c r="C615">
        <v>0</v>
      </c>
      <c r="D615">
        <v>0</v>
      </c>
      <c r="E615">
        <v>0</v>
      </c>
      <c r="F615">
        <v>0</v>
      </c>
      <c r="G615">
        <v>0</v>
      </c>
      <c r="J615" t="str">
        <f t="shared" si="51"/>
        <v>PROFESSOR DE MEDICINA</v>
      </c>
      <c r="K615" t="s">
        <v>723</v>
      </c>
      <c r="L615">
        <v>0</v>
      </c>
      <c r="N615" t="str">
        <f t="shared" si="52"/>
        <v>PROFESSOR DE MEDICINA</v>
      </c>
      <c r="O615" t="s">
        <v>723</v>
      </c>
      <c r="P615">
        <v>0</v>
      </c>
      <c r="R615" t="str">
        <f t="shared" si="54"/>
        <v>OBRAS DE FUNDACOES</v>
      </c>
      <c r="S615" t="s">
        <v>4218</v>
      </c>
      <c r="V615">
        <v>0</v>
      </c>
      <c r="W615">
        <v>0</v>
      </c>
      <c r="X615">
        <v>0</v>
      </c>
      <c r="AA615" t="s">
        <v>4218</v>
      </c>
      <c r="AB615">
        <v>0</v>
      </c>
      <c r="AD615" t="str">
        <f t="shared" si="53"/>
        <v>OBRAS DE FUNDACOES</v>
      </c>
      <c r="AE615" t="s">
        <v>4218</v>
      </c>
      <c r="AF615">
        <v>0</v>
      </c>
    </row>
    <row r="616" spans="1:32">
      <c r="A616" t="str">
        <f t="shared" si="50"/>
        <v>PROFESSOR DE MEDICINA VETERINARIA</v>
      </c>
      <c r="B616" t="s">
        <v>724</v>
      </c>
      <c r="C616">
        <v>0</v>
      </c>
      <c r="D616">
        <v>0</v>
      </c>
      <c r="E616">
        <v>0</v>
      </c>
      <c r="F616">
        <v>0</v>
      </c>
      <c r="G616">
        <v>0</v>
      </c>
      <c r="J616" t="str">
        <f t="shared" si="51"/>
        <v>PROFESSOR DE MEDICINA VETERINARIA</v>
      </c>
      <c r="K616" t="s">
        <v>724</v>
      </c>
      <c r="L616">
        <v>0</v>
      </c>
      <c r="N616" t="str">
        <f t="shared" si="52"/>
        <v>PROFESSOR DE MEDICINA VETERINARIA</v>
      </c>
      <c r="O616" t="s">
        <v>724</v>
      </c>
      <c r="P616">
        <v>0</v>
      </c>
      <c r="R616" t="str">
        <f t="shared" si="54"/>
        <v>SERVICOS ESPECIALIZADOS PARA CONSTRUCAO NAO ESPECIFICADOS ANTERIORMENTE</v>
      </c>
      <c r="S616" t="s">
        <v>4219</v>
      </c>
      <c r="V616">
        <v>0</v>
      </c>
      <c r="W616">
        <v>0</v>
      </c>
      <c r="X616">
        <v>0</v>
      </c>
      <c r="AA616" t="s">
        <v>4219</v>
      </c>
      <c r="AB616">
        <v>0</v>
      </c>
      <c r="AD616" t="str">
        <f t="shared" si="53"/>
        <v>SERVICOS ESPECIALIZADOS PARA CONSTRUCAO NAO ESPECIFICADOS ANTERIORMENTE</v>
      </c>
      <c r="AE616" t="s">
        <v>4219</v>
      </c>
      <c r="AF616">
        <v>0</v>
      </c>
    </row>
    <row r="617" spans="1:32">
      <c r="A617" t="str">
        <f t="shared" si="50"/>
        <v>PROFESSOR DE NUTRICAO</v>
      </c>
      <c r="B617" t="s">
        <v>725</v>
      </c>
      <c r="C617">
        <v>0</v>
      </c>
      <c r="D617">
        <v>0</v>
      </c>
      <c r="E617">
        <v>0</v>
      </c>
      <c r="F617">
        <v>0</v>
      </c>
      <c r="G617">
        <v>0</v>
      </c>
      <c r="J617" t="str">
        <f t="shared" si="51"/>
        <v>PROFESSOR DE NUTRICAO</v>
      </c>
      <c r="K617" t="s">
        <v>725</v>
      </c>
      <c r="L617">
        <v>0</v>
      </c>
      <c r="N617" t="str">
        <f t="shared" si="52"/>
        <v>PROFESSOR DE NUTRICAO</v>
      </c>
      <c r="O617" t="s">
        <v>725</v>
      </c>
      <c r="P617">
        <v>0</v>
      </c>
      <c r="R617" t="str">
        <f t="shared" si="54"/>
        <v>DEMOLICAO E PREPARACAO DO TERRENO</v>
      </c>
      <c r="S617" t="s">
        <v>4220</v>
      </c>
      <c r="V617">
        <v>0</v>
      </c>
      <c r="W617">
        <v>0</v>
      </c>
      <c r="X617">
        <v>0</v>
      </c>
      <c r="AA617" t="s">
        <v>4220</v>
      </c>
      <c r="AB617">
        <v>0</v>
      </c>
      <c r="AD617" t="str">
        <f t="shared" si="53"/>
        <v>DEMOLICAO E PREPARACAO DO TERRENO</v>
      </c>
      <c r="AE617" t="s">
        <v>4220</v>
      </c>
      <c r="AF617">
        <v>0</v>
      </c>
    </row>
    <row r="618" spans="1:32">
      <c r="A618" t="str">
        <f t="shared" si="50"/>
        <v>PROFESSOR DE ODONTOLOGIA</v>
      </c>
      <c r="B618" t="s">
        <v>726</v>
      </c>
      <c r="C618">
        <v>0</v>
      </c>
      <c r="D618">
        <v>0</v>
      </c>
      <c r="E618">
        <v>0</v>
      </c>
      <c r="F618">
        <v>0</v>
      </c>
      <c r="G618">
        <v>0</v>
      </c>
      <c r="J618" t="str">
        <f t="shared" si="51"/>
        <v>PROFESSOR DE ODONTOLOGIA</v>
      </c>
      <c r="K618" t="s">
        <v>726</v>
      </c>
      <c r="L618">
        <v>0</v>
      </c>
      <c r="N618" t="str">
        <f t="shared" si="52"/>
        <v>PROFESSOR DE ODONTOLOGIA</v>
      </c>
      <c r="O618" t="s">
        <v>726</v>
      </c>
      <c r="P618">
        <v>0</v>
      </c>
      <c r="R618" t="str">
        <f t="shared" si="54"/>
        <v>SONDAGENS E FUNDACOES DESTINADAS A CONSTRUCAO</v>
      </c>
      <c r="S618" t="s">
        <v>4221</v>
      </c>
      <c r="V618">
        <v>0</v>
      </c>
      <c r="W618">
        <v>0</v>
      </c>
      <c r="X618">
        <v>0</v>
      </c>
      <c r="AA618" t="s">
        <v>4221</v>
      </c>
      <c r="AB618">
        <v>0</v>
      </c>
      <c r="AD618" t="str">
        <f t="shared" si="53"/>
        <v>SONDAGENS E FUNDACOES DESTINADAS A CONSTRUCAO</v>
      </c>
      <c r="AE618" t="s">
        <v>4221</v>
      </c>
      <c r="AF618">
        <v>0</v>
      </c>
    </row>
    <row r="619" spans="1:32">
      <c r="A619" t="str">
        <f t="shared" ref="A619:A682" si="55">MID(B619,8,100)</f>
        <v>PROFESSOR DE TERAPIA OCUPACIONAL</v>
      </c>
      <c r="B619" t="s">
        <v>727</v>
      </c>
      <c r="C619">
        <v>0</v>
      </c>
      <c r="D619">
        <v>0</v>
      </c>
      <c r="E619">
        <v>0</v>
      </c>
      <c r="F619">
        <v>0</v>
      </c>
      <c r="G619">
        <v>0</v>
      </c>
      <c r="J619" t="str">
        <f t="shared" ref="J619:J682" si="56">MID(K619,8,100)</f>
        <v>PROFESSOR DE TERAPIA OCUPACIONAL</v>
      </c>
      <c r="K619" t="s">
        <v>727</v>
      </c>
      <c r="L619">
        <v>0</v>
      </c>
      <c r="N619" t="str">
        <f t="shared" ref="N619:N682" si="57">MID(O619,8,100)</f>
        <v>PROFESSOR DE TERAPIA OCUPACIONAL</v>
      </c>
      <c r="O619" t="s">
        <v>727</v>
      </c>
      <c r="P619">
        <v>0</v>
      </c>
      <c r="R619" t="str">
        <f t="shared" si="54"/>
        <v>REPRESENTANTES COMERCIAIS E AGENTES DO COMERCIO DE VEICULOS AUTOMOTORES</v>
      </c>
      <c r="S619" t="s">
        <v>4222</v>
      </c>
      <c r="V619">
        <v>0</v>
      </c>
      <c r="W619">
        <v>0</v>
      </c>
      <c r="X619">
        <v>0</v>
      </c>
      <c r="AA619" t="s">
        <v>4222</v>
      </c>
      <c r="AB619">
        <v>0</v>
      </c>
      <c r="AD619" t="str">
        <f t="shared" ref="AD619:AD682" si="58">MID(AE619,12,100)</f>
        <v>REPRESENTANTES COMERCIAIS E AGENTES DO COMERCIO DE VEICULOS AUTOMOTORES</v>
      </c>
      <c r="AE619" t="s">
        <v>4222</v>
      </c>
      <c r="AF619">
        <v>0</v>
      </c>
    </row>
    <row r="620" spans="1:32">
      <c r="A620" t="str">
        <f t="shared" si="55"/>
        <v>PROFESSOR DE ZOOTECNIA DO ENSINO SUPERIOR</v>
      </c>
      <c r="B620" t="s">
        <v>728</v>
      </c>
      <c r="C620">
        <v>0</v>
      </c>
      <c r="D620">
        <v>0</v>
      </c>
      <c r="E620">
        <v>0</v>
      </c>
      <c r="F620">
        <v>0</v>
      </c>
      <c r="G620">
        <v>0</v>
      </c>
      <c r="J620" t="str">
        <f t="shared" si="56"/>
        <v>PROFESSOR DE ZOOTECNIA DO ENSINO SUPERIOR</v>
      </c>
      <c r="K620" t="s">
        <v>728</v>
      </c>
      <c r="L620">
        <v>0</v>
      </c>
      <c r="N620" t="str">
        <f t="shared" si="57"/>
        <v>PROFESSOR DE ZOOTECNIA DO ENSINO SUPERIOR</v>
      </c>
      <c r="O620" t="s">
        <v>728</v>
      </c>
      <c r="P620">
        <v>0</v>
      </c>
      <c r="R620" t="str">
        <f t="shared" ref="R620:R683" si="59">MID(S620,12,100)</f>
        <v>GRANDES MOVIMENTACOES DE TERRA</v>
      </c>
      <c r="S620" t="s">
        <v>4223</v>
      </c>
      <c r="V620">
        <v>0</v>
      </c>
      <c r="W620">
        <v>0</v>
      </c>
      <c r="X620">
        <v>0</v>
      </c>
      <c r="AA620" t="s">
        <v>4223</v>
      </c>
      <c r="AB620">
        <v>0</v>
      </c>
      <c r="AD620" t="str">
        <f t="shared" si="58"/>
        <v>GRANDES MOVIMENTACOES DE TERRA</v>
      </c>
      <c r="AE620" t="s">
        <v>4223</v>
      </c>
      <c r="AF620">
        <v>0</v>
      </c>
    </row>
    <row r="621" spans="1:32">
      <c r="A621" t="str">
        <f t="shared" si="55"/>
        <v>PROFESSOR DE ENSINO SUPERIOR NA AREA DE DIDATICA</v>
      </c>
      <c r="B621" t="s">
        <v>729</v>
      </c>
      <c r="C621">
        <v>0</v>
      </c>
      <c r="D621">
        <v>0</v>
      </c>
      <c r="E621">
        <v>0</v>
      </c>
      <c r="F621">
        <v>0</v>
      </c>
      <c r="G621">
        <v>0</v>
      </c>
      <c r="J621" t="str">
        <f t="shared" si="56"/>
        <v>PROFESSOR DE ENSINO SUPERIOR NA AREA DE DIDATICA</v>
      </c>
      <c r="K621" t="s">
        <v>729</v>
      </c>
      <c r="L621">
        <v>0</v>
      </c>
      <c r="N621" t="str">
        <f t="shared" si="57"/>
        <v>PROFESSOR DE ENSINO SUPERIOR NA AREA DE DIDATICA</v>
      </c>
      <c r="O621" t="s">
        <v>729</v>
      </c>
      <c r="P621">
        <v>0</v>
      </c>
      <c r="R621" t="str">
        <f t="shared" si="59"/>
        <v>EDIFICACOES (RESIDENCIAIS, INDUSTRIAIS, COMERCIAIS E DE SERVICOS)</v>
      </c>
      <c r="S621" t="s">
        <v>4224</v>
      </c>
      <c r="V621">
        <v>0</v>
      </c>
      <c r="W621">
        <v>0</v>
      </c>
      <c r="X621">
        <v>0</v>
      </c>
      <c r="AA621" t="s">
        <v>4224</v>
      </c>
      <c r="AB621">
        <v>0</v>
      </c>
      <c r="AD621" t="str">
        <f t="shared" si="58"/>
        <v>EDIFICACOES (RESIDENCIAIS, INDUSTRIAIS, COMERCIAIS E DE SERVICOS)</v>
      </c>
      <c r="AE621" t="s">
        <v>4224</v>
      </c>
      <c r="AF621">
        <v>0</v>
      </c>
    </row>
    <row r="622" spans="1:32">
      <c r="A622" t="str">
        <f t="shared" si="55"/>
        <v>PROFESSOR DE ENSINO SUPERIOR NA AREA DE ORIENTACAO EDUCACIONAL</v>
      </c>
      <c r="B622" t="s">
        <v>730</v>
      </c>
      <c r="C622">
        <v>0</v>
      </c>
      <c r="D622">
        <v>0</v>
      </c>
      <c r="E622">
        <v>0</v>
      </c>
      <c r="F622">
        <v>0</v>
      </c>
      <c r="G622">
        <v>0</v>
      </c>
      <c r="J622" t="str">
        <f t="shared" si="56"/>
        <v>PROFESSOR DE ENSINO SUPERIOR NA AREA DE ORIENTACAO EDUCACIONAL</v>
      </c>
      <c r="K622" t="s">
        <v>730</v>
      </c>
      <c r="L622">
        <v>0</v>
      </c>
      <c r="N622" t="str">
        <f t="shared" si="57"/>
        <v>PROFESSOR DE ENSINO SUPERIOR NA AREA DE ORIENTACAO EDUCACIONAL</v>
      </c>
      <c r="O622" t="s">
        <v>730</v>
      </c>
      <c r="P622">
        <v>0</v>
      </c>
      <c r="R622" t="str">
        <f t="shared" si="59"/>
        <v>OBRAS VIARIAS</v>
      </c>
      <c r="S622" t="s">
        <v>4225</v>
      </c>
      <c r="V622">
        <v>0</v>
      </c>
      <c r="W622">
        <v>0</v>
      </c>
      <c r="X622">
        <v>0</v>
      </c>
      <c r="AA622" t="s">
        <v>4225</v>
      </c>
      <c r="AB622">
        <v>0</v>
      </c>
      <c r="AD622" t="str">
        <f t="shared" si="58"/>
        <v>OBRAS VIARIAS</v>
      </c>
      <c r="AE622" t="s">
        <v>4225</v>
      </c>
      <c r="AF622">
        <v>0</v>
      </c>
    </row>
    <row r="623" spans="1:32">
      <c r="A623" t="str">
        <f t="shared" si="55"/>
        <v>PROFESSOR DE ENSINO SUPERIOR NA AREA DE PESQUISA EDUCACIONAL</v>
      </c>
      <c r="B623" t="s">
        <v>731</v>
      </c>
      <c r="C623">
        <v>0</v>
      </c>
      <c r="D623">
        <v>0</v>
      </c>
      <c r="E623">
        <v>0</v>
      </c>
      <c r="F623">
        <v>0</v>
      </c>
      <c r="G623">
        <v>0</v>
      </c>
      <c r="J623" t="str">
        <f t="shared" si="56"/>
        <v>PROFESSOR DE ENSINO SUPERIOR NA AREA DE PESQUISA EDUCACIONAL</v>
      </c>
      <c r="K623" t="s">
        <v>731</v>
      </c>
      <c r="L623">
        <v>0</v>
      </c>
      <c r="N623" t="str">
        <f t="shared" si="57"/>
        <v>PROFESSOR DE ENSINO SUPERIOR NA AREA DE PESQUISA EDUCACIONAL</v>
      </c>
      <c r="O623" t="s">
        <v>731</v>
      </c>
      <c r="P623">
        <v>0</v>
      </c>
      <c r="R623" t="str">
        <f t="shared" si="59"/>
        <v>OBRAS DE ARTE ESPECIAIS</v>
      </c>
      <c r="S623" t="s">
        <v>4226</v>
      </c>
      <c r="V623">
        <v>0</v>
      </c>
      <c r="W623">
        <v>0</v>
      </c>
      <c r="X623">
        <v>0</v>
      </c>
      <c r="AA623" t="s">
        <v>4226</v>
      </c>
      <c r="AB623">
        <v>0</v>
      </c>
      <c r="AD623" t="str">
        <f t="shared" si="58"/>
        <v>OBRAS DE ARTE ESPECIAIS</v>
      </c>
      <c r="AE623" t="s">
        <v>4226</v>
      </c>
      <c r="AF623">
        <v>0</v>
      </c>
    </row>
    <row r="624" spans="1:32">
      <c r="A624" t="str">
        <f t="shared" si="55"/>
        <v>PROFESSOR DE ENSINO SUPERIOR NA AREA DE PRATICA DE ENSINO</v>
      </c>
      <c r="B624" t="s">
        <v>732</v>
      </c>
      <c r="C624">
        <v>0</v>
      </c>
      <c r="D624">
        <v>0</v>
      </c>
      <c r="E624">
        <v>0</v>
      </c>
      <c r="F624">
        <v>0</v>
      </c>
      <c r="G624">
        <v>0</v>
      </c>
      <c r="J624" t="str">
        <f t="shared" si="56"/>
        <v>PROFESSOR DE ENSINO SUPERIOR NA AREA DE PRATICA DE ENSINO</v>
      </c>
      <c r="K624" t="s">
        <v>732</v>
      </c>
      <c r="L624">
        <v>0</v>
      </c>
      <c r="N624" t="str">
        <f t="shared" si="57"/>
        <v>PROFESSOR DE ENSINO SUPERIOR NA AREA DE PRATICA DE ENSINO</v>
      </c>
      <c r="O624" t="s">
        <v>732</v>
      </c>
      <c r="P624">
        <v>0</v>
      </c>
      <c r="R624" t="str">
        <f t="shared" si="59"/>
        <v>OBRAS DE MONTAGEM</v>
      </c>
      <c r="S624" t="s">
        <v>4227</v>
      </c>
      <c r="V624">
        <v>0</v>
      </c>
      <c r="W624">
        <v>0</v>
      </c>
      <c r="X624">
        <v>0</v>
      </c>
      <c r="AA624" t="s">
        <v>4227</v>
      </c>
      <c r="AB624">
        <v>0</v>
      </c>
      <c r="AD624" t="str">
        <f t="shared" si="58"/>
        <v>OBRAS DE MONTAGEM</v>
      </c>
      <c r="AE624" t="s">
        <v>4227</v>
      </c>
      <c r="AF624">
        <v>0</v>
      </c>
    </row>
    <row r="625" spans="1:32">
      <c r="A625" t="str">
        <f t="shared" si="55"/>
        <v>PROFESSOR DE LINGUA ALEMA</v>
      </c>
      <c r="B625" t="s">
        <v>733</v>
      </c>
      <c r="C625">
        <v>0</v>
      </c>
      <c r="D625">
        <v>0</v>
      </c>
      <c r="E625">
        <v>0</v>
      </c>
      <c r="F625">
        <v>0</v>
      </c>
      <c r="G625">
        <v>0</v>
      </c>
      <c r="J625" t="str">
        <f t="shared" si="56"/>
        <v>PROFESSOR DE LINGUA ALEMA</v>
      </c>
      <c r="K625" t="s">
        <v>733</v>
      </c>
      <c r="L625">
        <v>0</v>
      </c>
      <c r="N625" t="str">
        <f t="shared" si="57"/>
        <v>PROFESSOR DE LINGUA ALEMA</v>
      </c>
      <c r="O625" t="s">
        <v>733</v>
      </c>
      <c r="P625">
        <v>0</v>
      </c>
      <c r="R625" t="str">
        <f t="shared" si="59"/>
        <v>OBRAS DE OUTROS TIPOS</v>
      </c>
      <c r="S625" t="s">
        <v>4228</v>
      </c>
      <c r="V625">
        <v>0</v>
      </c>
      <c r="W625">
        <v>0</v>
      </c>
      <c r="X625">
        <v>0</v>
      </c>
      <c r="AA625" t="s">
        <v>4228</v>
      </c>
      <c r="AB625">
        <v>0</v>
      </c>
      <c r="AD625" t="str">
        <f t="shared" si="58"/>
        <v>OBRAS DE OUTROS TIPOS</v>
      </c>
      <c r="AE625" t="s">
        <v>4228</v>
      </c>
      <c r="AF625">
        <v>0</v>
      </c>
    </row>
    <row r="626" spans="1:32">
      <c r="A626" t="str">
        <f t="shared" si="55"/>
        <v>PROFESSOR DE LINGUA ITALIANA</v>
      </c>
      <c r="B626" t="s">
        <v>734</v>
      </c>
      <c r="C626">
        <v>0</v>
      </c>
      <c r="D626">
        <v>0</v>
      </c>
      <c r="E626">
        <v>0</v>
      </c>
      <c r="F626">
        <v>0</v>
      </c>
      <c r="G626">
        <v>0</v>
      </c>
      <c r="J626" t="str">
        <f t="shared" si="56"/>
        <v>PROFESSOR DE LINGUA ITALIANA</v>
      </c>
      <c r="K626" t="s">
        <v>734</v>
      </c>
      <c r="L626">
        <v>0</v>
      </c>
      <c r="N626" t="str">
        <f t="shared" si="57"/>
        <v>PROFESSOR DE LINGUA ITALIANA</v>
      </c>
      <c r="O626" t="s">
        <v>734</v>
      </c>
      <c r="P626">
        <v>0</v>
      </c>
      <c r="R626" t="str">
        <f t="shared" si="59"/>
        <v>COMERCIO DE PECAS E ACESSORIOS PARA VEICULOS AUTOMOTORES</v>
      </c>
      <c r="S626" t="s">
        <v>4229</v>
      </c>
      <c r="V626">
        <v>0</v>
      </c>
      <c r="W626">
        <v>0</v>
      </c>
      <c r="X626">
        <v>0</v>
      </c>
      <c r="AA626" t="s">
        <v>4229</v>
      </c>
      <c r="AB626">
        <v>0</v>
      </c>
      <c r="AD626" t="str">
        <f t="shared" si="58"/>
        <v>COMERCIO DE PECAS E ACESSORIOS PARA VEICULOS AUTOMOTORES</v>
      </c>
      <c r="AE626" t="s">
        <v>4229</v>
      </c>
      <c r="AF626">
        <v>0</v>
      </c>
    </row>
    <row r="627" spans="1:32">
      <c r="A627" t="str">
        <f t="shared" si="55"/>
        <v>PROFESSOR DE LINGUA FRANCESA</v>
      </c>
      <c r="B627" t="s">
        <v>735</v>
      </c>
      <c r="C627">
        <v>0</v>
      </c>
      <c r="D627">
        <v>0</v>
      </c>
      <c r="E627">
        <v>0</v>
      </c>
      <c r="F627">
        <v>0</v>
      </c>
      <c r="G627">
        <v>0</v>
      </c>
      <c r="J627" t="str">
        <f t="shared" si="56"/>
        <v>PROFESSOR DE LINGUA FRANCESA</v>
      </c>
      <c r="K627" t="s">
        <v>735</v>
      </c>
      <c r="L627">
        <v>0</v>
      </c>
      <c r="N627" t="str">
        <f t="shared" si="57"/>
        <v>PROFESSOR DE LINGUA FRANCESA</v>
      </c>
      <c r="O627" t="s">
        <v>735</v>
      </c>
      <c r="P627">
        <v>0</v>
      </c>
      <c r="R627" t="str">
        <f t="shared" si="59"/>
        <v>OBRAS PARA GERACAO E DISTRIBUICAO DE ENERGIA ELETRICA</v>
      </c>
      <c r="S627" t="s">
        <v>4230</v>
      </c>
      <c r="V627">
        <v>0</v>
      </c>
      <c r="W627">
        <v>0</v>
      </c>
      <c r="X627">
        <v>0</v>
      </c>
      <c r="AA627" t="s">
        <v>4230</v>
      </c>
      <c r="AB627">
        <v>0</v>
      </c>
      <c r="AD627" t="str">
        <f t="shared" si="58"/>
        <v>OBRAS PARA GERACAO E DISTRIBUICAO DE ENERGIA ELETRICA</v>
      </c>
      <c r="AE627" t="s">
        <v>4230</v>
      </c>
      <c r="AF627">
        <v>0</v>
      </c>
    </row>
    <row r="628" spans="1:32">
      <c r="A628" t="str">
        <f t="shared" si="55"/>
        <v>PROFESSOR DE LINGUA INGLESA</v>
      </c>
      <c r="B628" t="s">
        <v>736</v>
      </c>
      <c r="C628">
        <v>0</v>
      </c>
      <c r="D628">
        <v>0</v>
      </c>
      <c r="E628">
        <v>0</v>
      </c>
      <c r="F628">
        <v>0</v>
      </c>
      <c r="G628">
        <v>0</v>
      </c>
      <c r="J628" t="str">
        <f t="shared" si="56"/>
        <v>PROFESSOR DE LINGUA INGLESA</v>
      </c>
      <c r="K628" t="s">
        <v>736</v>
      </c>
      <c r="L628">
        <v>0</v>
      </c>
      <c r="N628" t="str">
        <f t="shared" si="57"/>
        <v>PROFESSOR DE LINGUA INGLESA</v>
      </c>
      <c r="O628" t="s">
        <v>736</v>
      </c>
      <c r="P628">
        <v>0</v>
      </c>
      <c r="R628" t="str">
        <f t="shared" si="59"/>
        <v>OBRAS PARA TELECOMUNICACOES</v>
      </c>
      <c r="S628" t="s">
        <v>4231</v>
      </c>
      <c r="V628">
        <v>0</v>
      </c>
      <c r="W628">
        <v>0</v>
      </c>
      <c r="X628">
        <v>0</v>
      </c>
      <c r="AA628" t="s">
        <v>4231</v>
      </c>
      <c r="AB628">
        <v>0</v>
      </c>
      <c r="AD628" t="str">
        <f t="shared" si="58"/>
        <v>OBRAS PARA TELECOMUNICACOES</v>
      </c>
      <c r="AE628" t="s">
        <v>4231</v>
      </c>
      <c r="AF628">
        <v>0</v>
      </c>
    </row>
    <row r="629" spans="1:32">
      <c r="A629" t="str">
        <f t="shared" si="55"/>
        <v>PROFESSOR DE LINGUA ESPANHOLA</v>
      </c>
      <c r="B629" t="s">
        <v>737</v>
      </c>
      <c r="C629">
        <v>0</v>
      </c>
      <c r="D629">
        <v>0</v>
      </c>
      <c r="E629">
        <v>0</v>
      </c>
      <c r="F629">
        <v>0</v>
      </c>
      <c r="G629">
        <v>0</v>
      </c>
      <c r="J629" t="str">
        <f t="shared" si="56"/>
        <v>PROFESSOR DE LINGUA ESPANHOLA</v>
      </c>
      <c r="K629" t="s">
        <v>737</v>
      </c>
      <c r="L629">
        <v>0</v>
      </c>
      <c r="N629" t="str">
        <f t="shared" si="57"/>
        <v>PROFESSOR DE LINGUA ESPANHOLA</v>
      </c>
      <c r="O629" t="s">
        <v>737</v>
      </c>
      <c r="P629">
        <v>0</v>
      </c>
      <c r="R629" t="str">
        <f t="shared" si="59"/>
        <v>INSTALACOES ELETRICAS</v>
      </c>
      <c r="S629" t="s">
        <v>4232</v>
      </c>
      <c r="V629">
        <v>0</v>
      </c>
      <c r="W629">
        <v>0</v>
      </c>
      <c r="X629">
        <v>0</v>
      </c>
      <c r="AA629" t="s">
        <v>4232</v>
      </c>
      <c r="AB629">
        <v>0</v>
      </c>
      <c r="AD629" t="str">
        <f t="shared" si="58"/>
        <v>INSTALACOES ELETRICAS</v>
      </c>
      <c r="AE629" t="s">
        <v>4232</v>
      </c>
      <c r="AF629">
        <v>0</v>
      </c>
    </row>
    <row r="630" spans="1:32">
      <c r="A630" t="str">
        <f t="shared" si="55"/>
        <v>PROFESSOR DE LINGUA PORTUGUESA</v>
      </c>
      <c r="B630" t="s">
        <v>738</v>
      </c>
      <c r="C630">
        <v>0</v>
      </c>
      <c r="D630">
        <v>0</v>
      </c>
      <c r="E630">
        <v>0</v>
      </c>
      <c r="F630">
        <v>0</v>
      </c>
      <c r="G630">
        <v>0</v>
      </c>
      <c r="J630" t="str">
        <f t="shared" si="56"/>
        <v>PROFESSOR DE LINGUA PORTUGUESA</v>
      </c>
      <c r="K630" t="s">
        <v>738</v>
      </c>
      <c r="L630">
        <v>0</v>
      </c>
      <c r="N630" t="str">
        <f t="shared" si="57"/>
        <v>PROFESSOR DE LINGUA PORTUGUESA</v>
      </c>
      <c r="O630" t="s">
        <v>738</v>
      </c>
      <c r="P630">
        <v>0</v>
      </c>
      <c r="R630" t="str">
        <f t="shared" si="59"/>
        <v>COMERCIO POR ATACADO E A VAREJO DE MOTOCICLETAS, PECAS E ACESSORIOS</v>
      </c>
      <c r="S630" t="s">
        <v>4233</v>
      </c>
      <c r="V630">
        <v>0</v>
      </c>
      <c r="W630">
        <v>0</v>
      </c>
      <c r="X630">
        <v>0</v>
      </c>
      <c r="AA630" t="s">
        <v>4233</v>
      </c>
      <c r="AB630">
        <v>0</v>
      </c>
      <c r="AD630" t="str">
        <f t="shared" si="58"/>
        <v>COMERCIO POR ATACADO E A VAREJO DE MOTOCICLETAS, PECAS E ACESSORIOS</v>
      </c>
      <c r="AE630" t="s">
        <v>4233</v>
      </c>
      <c r="AF630">
        <v>0</v>
      </c>
    </row>
    <row r="631" spans="1:32">
      <c r="A631" t="str">
        <f t="shared" si="55"/>
        <v>PROFESSOR DE LITERATURA BRASILEIRA</v>
      </c>
      <c r="B631" t="s">
        <v>739</v>
      </c>
      <c r="C631">
        <v>0</v>
      </c>
      <c r="D631">
        <v>0</v>
      </c>
      <c r="E631">
        <v>0</v>
      </c>
      <c r="F631">
        <v>0</v>
      </c>
      <c r="G631">
        <v>0</v>
      </c>
      <c r="J631" t="str">
        <f t="shared" si="56"/>
        <v>PROFESSOR DE LITERATURA BRASILEIRA</v>
      </c>
      <c r="K631" t="s">
        <v>739</v>
      </c>
      <c r="L631">
        <v>0</v>
      </c>
      <c r="N631" t="str">
        <f t="shared" si="57"/>
        <v>PROFESSOR DE LITERATURA BRASILEIRA</v>
      </c>
      <c r="O631" t="s">
        <v>739</v>
      </c>
      <c r="P631">
        <v>0</v>
      </c>
      <c r="R631" t="str">
        <f t="shared" si="59"/>
        <v>INSTALACOES DE SISTEMAS DE AR CONDICIONADO, DE VENTILACAO E REFRIGERACAO</v>
      </c>
      <c r="S631" t="s">
        <v>4234</v>
      </c>
      <c r="V631">
        <v>0</v>
      </c>
      <c r="W631">
        <v>0</v>
      </c>
      <c r="X631">
        <v>0</v>
      </c>
      <c r="AA631" t="s">
        <v>4234</v>
      </c>
      <c r="AB631">
        <v>0</v>
      </c>
      <c r="AD631" t="str">
        <f t="shared" si="58"/>
        <v>INSTALACOES DE SISTEMAS DE AR CONDICIONADO, DE VENTILACAO E REFRIGERACAO</v>
      </c>
      <c r="AE631" t="s">
        <v>4234</v>
      </c>
      <c r="AF631">
        <v>0</v>
      </c>
    </row>
    <row r="632" spans="1:32">
      <c r="A632" t="str">
        <f t="shared" si="55"/>
        <v>PROFESSOR DE LITERATURA PORTUGUESA</v>
      </c>
      <c r="B632" t="s">
        <v>740</v>
      </c>
      <c r="C632">
        <v>0</v>
      </c>
      <c r="D632">
        <v>0</v>
      </c>
      <c r="E632">
        <v>0</v>
      </c>
      <c r="F632">
        <v>0</v>
      </c>
      <c r="G632">
        <v>0</v>
      </c>
      <c r="J632" t="str">
        <f t="shared" si="56"/>
        <v>PROFESSOR DE LITERATURA PORTUGUESA</v>
      </c>
      <c r="K632" t="s">
        <v>740</v>
      </c>
      <c r="L632">
        <v>0</v>
      </c>
      <c r="N632" t="str">
        <f t="shared" si="57"/>
        <v>PROFESSOR DE LITERATURA PORTUGUESA</v>
      </c>
      <c r="O632" t="s">
        <v>740</v>
      </c>
      <c r="P632">
        <v>0</v>
      </c>
      <c r="R632" t="str">
        <f t="shared" si="59"/>
        <v>REPRESENTANTES COMERCIAIS E AGENTES DO COMERCIO DE MOTOCICLETAS, PECAS E ACESSORIOS</v>
      </c>
      <c r="S632" t="s">
        <v>4235</v>
      </c>
      <c r="V632">
        <v>0</v>
      </c>
      <c r="W632">
        <v>0</v>
      </c>
      <c r="X632">
        <v>0</v>
      </c>
      <c r="AA632" t="s">
        <v>4235</v>
      </c>
      <c r="AB632">
        <v>0</v>
      </c>
      <c r="AD632" t="str">
        <f t="shared" si="58"/>
        <v>REPRESENTANTES COMERCIAIS E AGENTES DO COMERCIO DE MOTOCICLETAS, PECAS E ACESSORIOS</v>
      </c>
      <c r="AE632" t="s">
        <v>4235</v>
      </c>
      <c r="AF632">
        <v>0</v>
      </c>
    </row>
    <row r="633" spans="1:32">
      <c r="A633" t="str">
        <f t="shared" si="55"/>
        <v>PROFESSOR DE LITERATURA ALEMA</v>
      </c>
      <c r="B633" t="s">
        <v>741</v>
      </c>
      <c r="C633">
        <v>0</v>
      </c>
      <c r="D633">
        <v>0</v>
      </c>
      <c r="E633">
        <v>0</v>
      </c>
      <c r="F633">
        <v>0</v>
      </c>
      <c r="G633">
        <v>0</v>
      </c>
      <c r="J633" t="str">
        <f t="shared" si="56"/>
        <v>PROFESSOR DE LITERATURA ALEMA</v>
      </c>
      <c r="K633" t="s">
        <v>741</v>
      </c>
      <c r="L633">
        <v>0</v>
      </c>
      <c r="N633" t="str">
        <f t="shared" si="57"/>
        <v>PROFESSOR DE LITERATURA ALEMA</v>
      </c>
      <c r="O633" t="s">
        <v>741</v>
      </c>
      <c r="P633">
        <v>0</v>
      </c>
      <c r="R633" t="str">
        <f t="shared" si="59"/>
        <v>INSTALACOES HIDRAULICAS, SANITARIAS, DE GAS E DE SISTEMA DE PREVENCAO CONTRA INCENDIO</v>
      </c>
      <c r="S633" t="s">
        <v>4236</v>
      </c>
      <c r="V633">
        <v>0</v>
      </c>
      <c r="W633">
        <v>0</v>
      </c>
      <c r="X633">
        <v>0</v>
      </c>
      <c r="AA633" t="s">
        <v>4236</v>
      </c>
      <c r="AB633">
        <v>0</v>
      </c>
      <c r="AD633" t="str">
        <f t="shared" si="58"/>
        <v>INSTALACOES HIDRAULICAS, SANITARIAS, DE GAS E DE SISTEMA DE PREVENCAO CONTRA INCENDIO</v>
      </c>
      <c r="AE633" t="s">
        <v>4236</v>
      </c>
      <c r="AF633">
        <v>0</v>
      </c>
    </row>
    <row r="634" spans="1:32">
      <c r="A634" t="str">
        <f t="shared" si="55"/>
        <v>PROFESSOR DE LITERATURA COMPARADA</v>
      </c>
      <c r="B634" t="s">
        <v>742</v>
      </c>
      <c r="C634">
        <v>0</v>
      </c>
      <c r="D634">
        <v>0</v>
      </c>
      <c r="E634">
        <v>0</v>
      </c>
      <c r="F634">
        <v>0</v>
      </c>
      <c r="G634">
        <v>0</v>
      </c>
      <c r="J634" t="str">
        <f t="shared" si="56"/>
        <v>PROFESSOR DE LITERATURA COMPARADA</v>
      </c>
      <c r="K634" t="s">
        <v>742</v>
      </c>
      <c r="L634">
        <v>0</v>
      </c>
      <c r="N634" t="str">
        <f t="shared" si="57"/>
        <v>PROFESSOR DE LITERATURA COMPARADA</v>
      </c>
      <c r="O634" t="s">
        <v>742</v>
      </c>
      <c r="P634">
        <v>0</v>
      </c>
      <c r="R634" t="str">
        <f t="shared" si="59"/>
        <v>OUTRAS OBRAS DE INSTALACOES</v>
      </c>
      <c r="S634" t="s">
        <v>79</v>
      </c>
      <c r="V634">
        <v>20</v>
      </c>
      <c r="W634">
        <v>0</v>
      </c>
      <c r="X634">
        <v>20</v>
      </c>
      <c r="AA634" t="s">
        <v>79</v>
      </c>
      <c r="AB634">
        <v>20</v>
      </c>
      <c r="AD634" t="str">
        <f t="shared" si="58"/>
        <v>OUTRAS OBRAS DE INSTALACOES</v>
      </c>
      <c r="AE634" t="s">
        <v>79</v>
      </c>
      <c r="AF634">
        <v>0</v>
      </c>
    </row>
    <row r="635" spans="1:32">
      <c r="A635" t="str">
        <f t="shared" si="55"/>
        <v>PROFESSOR DE LITERATURA ESPANHOLA</v>
      </c>
      <c r="B635" t="s">
        <v>743</v>
      </c>
      <c r="C635">
        <v>0</v>
      </c>
      <c r="D635">
        <v>0</v>
      </c>
      <c r="E635">
        <v>0</v>
      </c>
      <c r="F635">
        <v>0</v>
      </c>
      <c r="G635">
        <v>0</v>
      </c>
      <c r="J635" t="str">
        <f t="shared" si="56"/>
        <v>PROFESSOR DE LITERATURA ESPANHOLA</v>
      </c>
      <c r="K635" t="s">
        <v>743</v>
      </c>
      <c r="L635">
        <v>0</v>
      </c>
      <c r="N635" t="str">
        <f t="shared" si="57"/>
        <v>PROFESSOR DE LITERATURA ESPANHOLA</v>
      </c>
      <c r="O635" t="s">
        <v>743</v>
      </c>
      <c r="P635">
        <v>0</v>
      </c>
      <c r="R635" t="str">
        <f t="shared" si="59"/>
        <v>OBRAS DE ACABAMENTO</v>
      </c>
      <c r="S635" t="s">
        <v>4237</v>
      </c>
      <c r="V635">
        <v>0</v>
      </c>
      <c r="W635">
        <v>0</v>
      </c>
      <c r="X635">
        <v>0</v>
      </c>
      <c r="AA635" t="s">
        <v>4237</v>
      </c>
      <c r="AB635">
        <v>0</v>
      </c>
      <c r="AD635" t="str">
        <f t="shared" si="58"/>
        <v>OBRAS DE ACABAMENTO</v>
      </c>
      <c r="AE635" t="s">
        <v>4237</v>
      </c>
      <c r="AF635">
        <v>0</v>
      </c>
    </row>
    <row r="636" spans="1:32">
      <c r="A636" t="str">
        <f t="shared" si="55"/>
        <v>PROFESSOR DE LITERATURA FRANCESA</v>
      </c>
      <c r="B636" t="s">
        <v>744</v>
      </c>
      <c r="C636">
        <v>0</v>
      </c>
      <c r="D636">
        <v>0</v>
      </c>
      <c r="E636">
        <v>0</v>
      </c>
      <c r="F636">
        <v>0</v>
      </c>
      <c r="G636">
        <v>0</v>
      </c>
      <c r="J636" t="str">
        <f t="shared" si="56"/>
        <v>PROFESSOR DE LITERATURA FRANCESA</v>
      </c>
      <c r="K636" t="s">
        <v>744</v>
      </c>
      <c r="L636">
        <v>0</v>
      </c>
      <c r="N636" t="str">
        <f t="shared" si="57"/>
        <v>PROFESSOR DE LITERATURA FRANCESA</v>
      </c>
      <c r="O636" t="s">
        <v>744</v>
      </c>
      <c r="P636">
        <v>0</v>
      </c>
      <c r="R636" t="str">
        <f t="shared" si="59"/>
        <v>ALUGUEL DE EQUIPAMENTOS DE CONSTRUCAO E DEMOLICAO COM OPERARIOS</v>
      </c>
      <c r="S636" t="s">
        <v>4238</v>
      </c>
      <c r="V636">
        <v>0</v>
      </c>
      <c r="W636">
        <v>0</v>
      </c>
      <c r="X636">
        <v>0</v>
      </c>
      <c r="AA636" t="s">
        <v>4238</v>
      </c>
      <c r="AB636">
        <v>0</v>
      </c>
      <c r="AD636" t="str">
        <f t="shared" si="58"/>
        <v>ALUGUEL DE EQUIPAMENTOS DE CONSTRUCAO E DEMOLICAO COM OPERARIOS</v>
      </c>
      <c r="AE636" t="s">
        <v>4238</v>
      </c>
      <c r="AF636">
        <v>0</v>
      </c>
    </row>
    <row r="637" spans="1:32">
      <c r="A637" t="str">
        <f t="shared" si="55"/>
        <v>PROFESSOR DE LITERATURA INGLESA</v>
      </c>
      <c r="B637" t="s">
        <v>745</v>
      </c>
      <c r="C637">
        <v>0</v>
      </c>
      <c r="D637">
        <v>0</v>
      </c>
      <c r="E637">
        <v>0</v>
      </c>
      <c r="F637">
        <v>0</v>
      </c>
      <c r="G637">
        <v>0</v>
      </c>
      <c r="J637" t="str">
        <f t="shared" si="56"/>
        <v>PROFESSOR DE LITERATURA INGLESA</v>
      </c>
      <c r="K637" t="s">
        <v>745</v>
      </c>
      <c r="L637">
        <v>0</v>
      </c>
      <c r="N637" t="str">
        <f t="shared" si="57"/>
        <v>PROFESSOR DE LITERATURA INGLESA</v>
      </c>
      <c r="O637" t="s">
        <v>745</v>
      </c>
      <c r="P637">
        <v>0</v>
      </c>
      <c r="R637" t="str">
        <f t="shared" si="59"/>
        <v>REPRESENTANTES COMERCIAIS E AGENTES DO COMERCIO DE MATERIAS-PRIMAS AGRICOLAS E ANIMAIS VIVOS</v>
      </c>
      <c r="S637" t="s">
        <v>4239</v>
      </c>
      <c r="V637">
        <v>0</v>
      </c>
      <c r="W637">
        <v>0</v>
      </c>
      <c r="X637">
        <v>0</v>
      </c>
      <c r="AA637" t="s">
        <v>4239</v>
      </c>
      <c r="AB637">
        <v>0</v>
      </c>
      <c r="AD637" t="str">
        <f t="shared" si="58"/>
        <v>REPRESENTANTES COMERCIAIS E AGENTES DO COMERCIO DE MATERIAS-PRIMAS AGRICOLAS E ANIMAIS VIVOS</v>
      </c>
      <c r="AE637" t="s">
        <v>4239</v>
      </c>
      <c r="AF637">
        <v>0</v>
      </c>
    </row>
    <row r="638" spans="1:32">
      <c r="A638" t="str">
        <f t="shared" si="55"/>
        <v>PROFESSOR DE LITERATURA ITALIANA</v>
      </c>
      <c r="B638" t="s">
        <v>746</v>
      </c>
      <c r="C638">
        <v>0</v>
      </c>
      <c r="D638">
        <v>0</v>
      </c>
      <c r="E638">
        <v>0</v>
      </c>
      <c r="F638">
        <v>0</v>
      </c>
      <c r="G638">
        <v>0</v>
      </c>
      <c r="J638" t="str">
        <f t="shared" si="56"/>
        <v>PROFESSOR DE LITERATURA ITALIANA</v>
      </c>
      <c r="K638" t="s">
        <v>746</v>
      </c>
      <c r="L638">
        <v>0</v>
      </c>
      <c r="N638" t="str">
        <f t="shared" si="57"/>
        <v>PROFESSOR DE LITERATURA ITALIANA</v>
      </c>
      <c r="O638" t="s">
        <v>746</v>
      </c>
      <c r="P638">
        <v>0</v>
      </c>
      <c r="R638" t="str">
        <f t="shared" si="59"/>
        <v>REPRESENTANTES COMERCIAIS E AGENTES DO COMERCIO DE COMBUSTIVEIS, MINERAIS, PRODUTOS SIDERURGICOS E Q</v>
      </c>
      <c r="S638" t="s">
        <v>4240</v>
      </c>
      <c r="V638">
        <v>0</v>
      </c>
      <c r="W638">
        <v>0</v>
      </c>
      <c r="X638">
        <v>0</v>
      </c>
      <c r="AA638" t="s">
        <v>4240</v>
      </c>
      <c r="AB638">
        <v>0</v>
      </c>
      <c r="AD638" t="str">
        <f t="shared" si="58"/>
        <v>REPRESENTANTES COMERCIAIS E AGENTES DO COMERCIO DE COMBUSTIVEIS, MINERAIS, PRODUTOS SIDERURGICOS E Q</v>
      </c>
      <c r="AE638" t="s">
        <v>4240</v>
      </c>
      <c r="AF638">
        <v>0</v>
      </c>
    </row>
    <row r="639" spans="1:32">
      <c r="A639" t="str">
        <f t="shared" si="55"/>
        <v>PROFESSOR DE LITERATURA DE LINGUAS ESTRANGEIRAS MODERNAS</v>
      </c>
      <c r="B639" t="s">
        <v>747</v>
      </c>
      <c r="C639">
        <v>0</v>
      </c>
      <c r="D639">
        <v>0</v>
      </c>
      <c r="E639">
        <v>0</v>
      </c>
      <c r="F639">
        <v>0</v>
      </c>
      <c r="G639">
        <v>0</v>
      </c>
      <c r="J639" t="str">
        <f t="shared" si="56"/>
        <v>PROFESSOR DE LITERATURA DE LINGUAS ESTRANGEIRAS MODERNAS</v>
      </c>
      <c r="K639" t="s">
        <v>747</v>
      </c>
      <c r="L639">
        <v>0</v>
      </c>
      <c r="N639" t="str">
        <f t="shared" si="57"/>
        <v>PROFESSOR DE LITERATURA DE LINGUAS ESTRANGEIRAS MODERNAS</v>
      </c>
      <c r="O639" t="s">
        <v>747</v>
      </c>
      <c r="P639">
        <v>0</v>
      </c>
      <c r="R639" t="str">
        <f t="shared" si="59"/>
        <v>REPRESENTANTES COMERCIAIS E AGENTES DO COMERCIO DE MAQUINAS, EQUIPAMENTOS, EMBARCACOES E AERONAVES</v>
      </c>
      <c r="S639" t="s">
        <v>4241</v>
      </c>
      <c r="V639">
        <v>0</v>
      </c>
      <c r="W639">
        <v>0</v>
      </c>
      <c r="X639">
        <v>0</v>
      </c>
      <c r="AA639" t="s">
        <v>4241</v>
      </c>
      <c r="AB639">
        <v>0</v>
      </c>
      <c r="AD639" t="str">
        <f t="shared" si="58"/>
        <v>REPRESENTANTES COMERCIAIS E AGENTES DO COMERCIO DE MAQUINAS, EQUIPAMENTOS, EMBARCACOES E AERONAVES</v>
      </c>
      <c r="AE639" t="s">
        <v>4241</v>
      </c>
      <c r="AF639">
        <v>0</v>
      </c>
    </row>
    <row r="640" spans="1:32">
      <c r="A640" t="str">
        <f t="shared" si="55"/>
        <v>PROFESSOR DE OUTRAS LINGUAS E LITERATURAS</v>
      </c>
      <c r="B640" t="s">
        <v>748</v>
      </c>
      <c r="C640">
        <v>0</v>
      </c>
      <c r="D640">
        <v>0</v>
      </c>
      <c r="E640">
        <v>0</v>
      </c>
      <c r="F640">
        <v>0</v>
      </c>
      <c r="G640">
        <v>0</v>
      </c>
      <c r="J640" t="str">
        <f t="shared" si="56"/>
        <v>PROFESSOR DE OUTRAS LINGUAS E LITERATURAS</v>
      </c>
      <c r="K640" t="s">
        <v>748</v>
      </c>
      <c r="L640">
        <v>0</v>
      </c>
      <c r="N640" t="str">
        <f t="shared" si="57"/>
        <v>PROFESSOR DE OUTRAS LINGUAS E LITERATURAS</v>
      </c>
      <c r="O640" t="s">
        <v>748</v>
      </c>
      <c r="P640">
        <v>0</v>
      </c>
      <c r="R640" t="str">
        <f t="shared" si="59"/>
        <v>REPRESENTANTES COMERCIAIS E AGENTES DO COMERCIO DE ELETRODOMESTICOS, MOVEIS E ARTIGOS DE USO DOMESTI</v>
      </c>
      <c r="S640" t="s">
        <v>4242</v>
      </c>
      <c r="V640">
        <v>0</v>
      </c>
      <c r="W640">
        <v>0</v>
      </c>
      <c r="X640">
        <v>0</v>
      </c>
      <c r="AA640" t="s">
        <v>4242</v>
      </c>
      <c r="AB640">
        <v>0</v>
      </c>
      <c r="AD640" t="str">
        <f t="shared" si="58"/>
        <v>REPRESENTANTES COMERCIAIS E AGENTES DO COMERCIO DE ELETRODOMESTICOS, MOVEIS E ARTIGOS DE USO DOMESTI</v>
      </c>
      <c r="AE640" t="s">
        <v>4242</v>
      </c>
      <c r="AF640">
        <v>0</v>
      </c>
    </row>
    <row r="641" spans="1:32">
      <c r="A641" t="str">
        <f t="shared" si="55"/>
        <v>PROFESSOR DE LINGUAS ESTRANGEIRAS MODERNAS</v>
      </c>
      <c r="B641" t="s">
        <v>749</v>
      </c>
      <c r="C641">
        <v>0</v>
      </c>
      <c r="D641">
        <v>0</v>
      </c>
      <c r="E641">
        <v>0</v>
      </c>
      <c r="F641">
        <v>0</v>
      </c>
      <c r="G641">
        <v>0</v>
      </c>
      <c r="J641" t="str">
        <f t="shared" si="56"/>
        <v>PROFESSOR DE LINGUAS ESTRANGEIRAS MODERNAS</v>
      </c>
      <c r="K641" t="s">
        <v>749</v>
      </c>
      <c r="L641">
        <v>0</v>
      </c>
      <c r="N641" t="str">
        <f t="shared" si="57"/>
        <v>PROFESSOR DE LINGUAS ESTRANGEIRAS MODERNAS</v>
      </c>
      <c r="O641" t="s">
        <v>749</v>
      </c>
      <c r="P641">
        <v>0</v>
      </c>
      <c r="R641" t="str">
        <f t="shared" si="59"/>
        <v>REPRESENTANTES COMERCIAIS E AGENTES DO COMERCIO DE TEXTEIS, VESTUARIO, CALCADOS E ARTIGOS DE VIAGEM</v>
      </c>
      <c r="S641" t="s">
        <v>4243</v>
      </c>
      <c r="V641">
        <v>0</v>
      </c>
      <c r="W641">
        <v>0</v>
      </c>
      <c r="X641">
        <v>0</v>
      </c>
      <c r="AA641" t="s">
        <v>4243</v>
      </c>
      <c r="AB641">
        <v>0</v>
      </c>
      <c r="AD641" t="str">
        <f t="shared" si="58"/>
        <v>REPRESENTANTES COMERCIAIS E AGENTES DO COMERCIO DE TEXTEIS, VESTUARIO, CALCADOS E ARTIGOS DE VIAGEM</v>
      </c>
      <c r="AE641" t="s">
        <v>4243</v>
      </c>
      <c r="AF641">
        <v>0</v>
      </c>
    </row>
    <row r="642" spans="1:32">
      <c r="A642" t="str">
        <f t="shared" si="55"/>
        <v>PROFESSOR DE LINGUISTICA E LINGUISTICA APLICADA</v>
      </c>
      <c r="B642" t="s">
        <v>750</v>
      </c>
      <c r="C642">
        <v>0</v>
      </c>
      <c r="D642">
        <v>0</v>
      </c>
      <c r="E642">
        <v>0</v>
      </c>
      <c r="F642">
        <v>0</v>
      </c>
      <c r="G642">
        <v>0</v>
      </c>
      <c r="J642" t="str">
        <f t="shared" si="56"/>
        <v>PROFESSOR DE LINGUISTICA E LINGUISTICA APLICADA</v>
      </c>
      <c r="K642" t="s">
        <v>750</v>
      </c>
      <c r="L642">
        <v>0</v>
      </c>
      <c r="N642" t="str">
        <f t="shared" si="57"/>
        <v>PROFESSOR DE LINGUISTICA E LINGUISTICA APLICADA</v>
      </c>
      <c r="O642" t="s">
        <v>750</v>
      </c>
      <c r="P642">
        <v>0</v>
      </c>
      <c r="R642" t="str">
        <f t="shared" si="59"/>
        <v>REPRESENTANTES COMERCIAIS E AGENTES DO COMERCIO DE MERCADORIAS EM GERAL NAO ESPECIALIZADO</v>
      </c>
      <c r="S642" t="s">
        <v>4244</v>
      </c>
      <c r="V642">
        <v>0</v>
      </c>
      <c r="W642">
        <v>0</v>
      </c>
      <c r="X642">
        <v>0</v>
      </c>
      <c r="AA642" t="s">
        <v>4244</v>
      </c>
      <c r="AB642">
        <v>0</v>
      </c>
      <c r="AD642" t="str">
        <f t="shared" si="58"/>
        <v>REPRESENTANTES COMERCIAIS E AGENTES DO COMERCIO DE MERCADORIAS EM GERAL NAO ESPECIALIZADO</v>
      </c>
      <c r="AE642" t="s">
        <v>4244</v>
      </c>
      <c r="AF642">
        <v>0</v>
      </c>
    </row>
    <row r="643" spans="1:32">
      <c r="A643" t="str">
        <f t="shared" si="55"/>
        <v>PROFESSOR DE FILOLOGIA E CRITICA TEXTUAL</v>
      </c>
      <c r="B643" t="s">
        <v>751</v>
      </c>
      <c r="C643">
        <v>0</v>
      </c>
      <c r="D643">
        <v>0</v>
      </c>
      <c r="E643">
        <v>0</v>
      </c>
      <c r="F643">
        <v>0</v>
      </c>
      <c r="G643">
        <v>0</v>
      </c>
      <c r="J643" t="str">
        <f t="shared" si="56"/>
        <v>PROFESSOR DE FILOLOGIA E CRITICA TEXTUAL</v>
      </c>
      <c r="K643" t="s">
        <v>751</v>
      </c>
      <c r="L643">
        <v>0</v>
      </c>
      <c r="N643" t="str">
        <f t="shared" si="57"/>
        <v>PROFESSOR DE FILOLOGIA E CRITICA TEXTUAL</v>
      </c>
      <c r="O643" t="s">
        <v>751</v>
      </c>
      <c r="P643">
        <v>0</v>
      </c>
      <c r="R643" t="str">
        <f t="shared" si="59"/>
        <v>COMERCIO ATACADISTA DE CAFE EM GRAO</v>
      </c>
      <c r="S643" t="s">
        <v>4245</v>
      </c>
      <c r="V643">
        <v>0</v>
      </c>
      <c r="W643">
        <v>0</v>
      </c>
      <c r="X643">
        <v>0</v>
      </c>
      <c r="AA643" t="s">
        <v>4245</v>
      </c>
      <c r="AB643">
        <v>0</v>
      </c>
      <c r="AD643" t="str">
        <f t="shared" si="58"/>
        <v>COMERCIO ATACADISTA DE CAFE EM GRAO</v>
      </c>
      <c r="AE643" t="s">
        <v>4245</v>
      </c>
      <c r="AF643">
        <v>0</v>
      </c>
    </row>
    <row r="644" spans="1:32">
      <c r="A644" t="str">
        <f t="shared" si="55"/>
        <v>PROFESSOR DE SEMIOTICA</v>
      </c>
      <c r="B644" t="s">
        <v>752</v>
      </c>
      <c r="C644">
        <v>0</v>
      </c>
      <c r="D644">
        <v>0</v>
      </c>
      <c r="E644">
        <v>0</v>
      </c>
      <c r="F644">
        <v>0</v>
      </c>
      <c r="G644">
        <v>0</v>
      </c>
      <c r="J644" t="str">
        <f t="shared" si="56"/>
        <v>PROFESSOR DE SEMIOTICA</v>
      </c>
      <c r="K644" t="s">
        <v>752</v>
      </c>
      <c r="L644">
        <v>0</v>
      </c>
      <c r="N644" t="str">
        <f t="shared" si="57"/>
        <v>PROFESSOR DE SEMIOTICA</v>
      </c>
      <c r="O644" t="s">
        <v>752</v>
      </c>
      <c r="P644">
        <v>0</v>
      </c>
      <c r="R644" t="str">
        <f t="shared" si="59"/>
        <v>COMERCIO ATACADISTA DE SOJA</v>
      </c>
      <c r="S644" t="s">
        <v>4246</v>
      </c>
      <c r="V644">
        <v>0</v>
      </c>
      <c r="W644">
        <v>0</v>
      </c>
      <c r="X644">
        <v>0</v>
      </c>
      <c r="AA644" t="s">
        <v>4246</v>
      </c>
      <c r="AB644">
        <v>0</v>
      </c>
      <c r="AD644" t="str">
        <f t="shared" si="58"/>
        <v>COMERCIO ATACADISTA DE SOJA</v>
      </c>
      <c r="AE644" t="s">
        <v>4246</v>
      </c>
      <c r="AF644">
        <v>0</v>
      </c>
    </row>
    <row r="645" spans="1:32">
      <c r="A645" t="str">
        <f t="shared" si="55"/>
        <v>PROFESSOR DE TEORIA DA LITERATURA</v>
      </c>
      <c r="B645" t="s">
        <v>753</v>
      </c>
      <c r="C645">
        <v>0</v>
      </c>
      <c r="D645">
        <v>0</v>
      </c>
      <c r="E645">
        <v>0</v>
      </c>
      <c r="F645">
        <v>0</v>
      </c>
      <c r="G645">
        <v>0</v>
      </c>
      <c r="J645" t="str">
        <f t="shared" si="56"/>
        <v>PROFESSOR DE TEORIA DA LITERATURA</v>
      </c>
      <c r="K645" t="s">
        <v>753</v>
      </c>
      <c r="L645">
        <v>0</v>
      </c>
      <c r="N645" t="str">
        <f t="shared" si="57"/>
        <v>PROFESSOR DE TEORIA DA LITERATURA</v>
      </c>
      <c r="O645" t="s">
        <v>753</v>
      </c>
      <c r="P645">
        <v>0</v>
      </c>
      <c r="R645" t="str">
        <f t="shared" si="59"/>
        <v>COMERCIO ATACADISTA DE ANIMAIS VIVOS, ALIMENTOS PARA ANIMAIS E MATERIAS-PRIMAS AGRICOLAS, EXCETO CAF</v>
      </c>
      <c r="S645" t="s">
        <v>4247</v>
      </c>
      <c r="V645">
        <v>0</v>
      </c>
      <c r="W645">
        <v>0</v>
      </c>
      <c r="X645">
        <v>0</v>
      </c>
      <c r="AA645" t="s">
        <v>4247</v>
      </c>
      <c r="AB645">
        <v>0</v>
      </c>
      <c r="AD645" t="str">
        <f t="shared" si="58"/>
        <v>COMERCIO ATACADISTA DE ANIMAIS VIVOS, ALIMENTOS PARA ANIMAIS E MATERIAS-PRIMAS AGRICOLAS, EXCETO CAF</v>
      </c>
      <c r="AE645" t="s">
        <v>4247</v>
      </c>
      <c r="AF645">
        <v>0</v>
      </c>
    </row>
    <row r="646" spans="1:32">
      <c r="A646" t="str">
        <f t="shared" si="55"/>
        <v>PROFESSOR DE ANTROPOLOGIA DO ENSINO SUPERIOR</v>
      </c>
      <c r="B646" t="s">
        <v>754</v>
      </c>
      <c r="C646">
        <v>0</v>
      </c>
      <c r="D646">
        <v>0</v>
      </c>
      <c r="E646">
        <v>0</v>
      </c>
      <c r="F646">
        <v>0</v>
      </c>
      <c r="G646">
        <v>0</v>
      </c>
      <c r="J646" t="str">
        <f t="shared" si="56"/>
        <v>PROFESSOR DE ANTROPOLOGIA DO ENSINO SUPERIOR</v>
      </c>
      <c r="K646" t="s">
        <v>754</v>
      </c>
      <c r="L646">
        <v>0</v>
      </c>
      <c r="N646" t="str">
        <f t="shared" si="57"/>
        <v>PROFESSOR DE ANTROPOLOGIA DO ENSINO SUPERIOR</v>
      </c>
      <c r="O646" t="s">
        <v>754</v>
      </c>
      <c r="P646">
        <v>0</v>
      </c>
      <c r="R646" t="str">
        <f t="shared" si="59"/>
        <v>COMERCIO ATACADISTA DE LEITE E LATICINIOS</v>
      </c>
      <c r="S646" t="s">
        <v>4248</v>
      </c>
      <c r="V646">
        <v>0</v>
      </c>
      <c r="W646">
        <v>0</v>
      </c>
      <c r="X646">
        <v>0</v>
      </c>
      <c r="AA646" t="s">
        <v>4248</v>
      </c>
      <c r="AB646">
        <v>0</v>
      </c>
      <c r="AD646" t="str">
        <f t="shared" si="58"/>
        <v>COMERCIO ATACADISTA DE LEITE E LATICINIOS</v>
      </c>
      <c r="AE646" t="s">
        <v>4248</v>
      </c>
      <c r="AF646">
        <v>0</v>
      </c>
    </row>
    <row r="647" spans="1:32">
      <c r="A647" t="str">
        <f t="shared" si="55"/>
        <v>PROFESSOR DE ARQUIVOLOGIA DO ENSINO SUPERIOR</v>
      </c>
      <c r="B647" t="s">
        <v>755</v>
      </c>
      <c r="C647">
        <v>0</v>
      </c>
      <c r="D647">
        <v>0</v>
      </c>
      <c r="E647">
        <v>0</v>
      </c>
      <c r="F647">
        <v>0</v>
      </c>
      <c r="G647">
        <v>0</v>
      </c>
      <c r="J647" t="str">
        <f t="shared" si="56"/>
        <v>PROFESSOR DE ARQUIVOLOGIA DO ENSINO SUPERIOR</v>
      </c>
      <c r="K647" t="s">
        <v>755</v>
      </c>
      <c r="L647">
        <v>0</v>
      </c>
      <c r="N647" t="str">
        <f t="shared" si="57"/>
        <v>PROFESSOR DE ARQUIVOLOGIA DO ENSINO SUPERIOR</v>
      </c>
      <c r="O647" t="s">
        <v>755</v>
      </c>
      <c r="P647">
        <v>0</v>
      </c>
      <c r="R647" t="str">
        <f t="shared" si="59"/>
        <v>COMERCIO ATACADISTA DE CEREAIS E LEGUMINOSAS BENEFICIADOS, FARINHAS, AMIDOS E FECULAS</v>
      </c>
      <c r="S647" t="s">
        <v>4249</v>
      </c>
      <c r="V647">
        <v>0</v>
      </c>
      <c r="W647">
        <v>0</v>
      </c>
      <c r="X647">
        <v>0</v>
      </c>
      <c r="AA647" t="s">
        <v>4249</v>
      </c>
      <c r="AB647">
        <v>0</v>
      </c>
      <c r="AD647" t="str">
        <f t="shared" si="58"/>
        <v>COMERCIO ATACADISTA DE CEREAIS E LEGUMINOSAS BENEFICIADOS, FARINHAS, AMIDOS E FECULAS</v>
      </c>
      <c r="AE647" t="s">
        <v>4249</v>
      </c>
      <c r="AF647">
        <v>0</v>
      </c>
    </row>
    <row r="648" spans="1:32">
      <c r="A648" t="str">
        <f t="shared" si="55"/>
        <v>PROFESSOR DE BIBLIOTECONOMIA DO ENSIO SUPERIOR</v>
      </c>
      <c r="B648" t="s">
        <v>756</v>
      </c>
      <c r="C648">
        <v>0</v>
      </c>
      <c r="D648">
        <v>0</v>
      </c>
      <c r="E648">
        <v>0</v>
      </c>
      <c r="F648">
        <v>0</v>
      </c>
      <c r="G648">
        <v>0</v>
      </c>
      <c r="J648" t="str">
        <f t="shared" si="56"/>
        <v>PROFESSOR DE BIBLIOTECONOMIA DO ENSIO SUPERIOR</v>
      </c>
      <c r="K648" t="s">
        <v>756</v>
      </c>
      <c r="L648">
        <v>0</v>
      </c>
      <c r="N648" t="str">
        <f t="shared" si="57"/>
        <v>PROFESSOR DE BIBLIOTECONOMIA DO ENSIO SUPERIOR</v>
      </c>
      <c r="O648" t="s">
        <v>756</v>
      </c>
      <c r="P648">
        <v>0</v>
      </c>
      <c r="R648" t="str">
        <f t="shared" si="59"/>
        <v>COMERCIO ATACADISTA DE CARNES, PRODUTOS DA CARNE E PESCADO</v>
      </c>
      <c r="S648" t="s">
        <v>4250</v>
      </c>
      <c r="V648">
        <v>0</v>
      </c>
      <c r="W648">
        <v>0</v>
      </c>
      <c r="X648">
        <v>0</v>
      </c>
      <c r="AA648" t="s">
        <v>4250</v>
      </c>
      <c r="AB648">
        <v>0</v>
      </c>
      <c r="AD648" t="str">
        <f t="shared" si="58"/>
        <v>COMERCIO ATACADISTA DE CARNES, PRODUTOS DA CARNE E PESCADO</v>
      </c>
      <c r="AE648" t="s">
        <v>4250</v>
      </c>
      <c r="AF648">
        <v>0</v>
      </c>
    </row>
    <row r="649" spans="1:32">
      <c r="A649" t="str">
        <f t="shared" si="55"/>
        <v>PROFESSOR DE CIENCIA POLITICA DO ENSINO SUPERIOR</v>
      </c>
      <c r="B649" t="s">
        <v>757</v>
      </c>
      <c r="C649">
        <v>0</v>
      </c>
      <c r="D649">
        <v>0</v>
      </c>
      <c r="E649">
        <v>0</v>
      </c>
      <c r="F649">
        <v>0</v>
      </c>
      <c r="G649">
        <v>0</v>
      </c>
      <c r="J649" t="str">
        <f t="shared" si="56"/>
        <v>PROFESSOR DE CIENCIA POLITICA DO ENSINO SUPERIOR</v>
      </c>
      <c r="K649" t="s">
        <v>757</v>
      </c>
      <c r="L649">
        <v>0</v>
      </c>
      <c r="N649" t="str">
        <f t="shared" si="57"/>
        <v>PROFESSOR DE CIENCIA POLITICA DO ENSINO SUPERIOR</v>
      </c>
      <c r="O649" t="s">
        <v>757</v>
      </c>
      <c r="P649">
        <v>0</v>
      </c>
      <c r="R649" t="str">
        <f t="shared" si="59"/>
        <v>COMERCIO ATACADISTA ESPECIALIZADO EM PRODUTOS ALIMENTICIOS NAO ESPECIFICADOS ANTERIORMENTE</v>
      </c>
      <c r="S649" t="s">
        <v>4251</v>
      </c>
      <c r="V649">
        <v>0</v>
      </c>
      <c r="W649">
        <v>0</v>
      </c>
      <c r="X649">
        <v>0</v>
      </c>
      <c r="AA649" t="s">
        <v>4251</v>
      </c>
      <c r="AB649">
        <v>0</v>
      </c>
      <c r="AD649" t="str">
        <f t="shared" si="58"/>
        <v>COMERCIO ATACADISTA ESPECIALIZADO EM PRODUTOS ALIMENTICIOS NAO ESPECIFICADOS ANTERIORMENTE</v>
      </c>
      <c r="AE649" t="s">
        <v>4251</v>
      </c>
      <c r="AF649">
        <v>0</v>
      </c>
    </row>
    <row r="650" spans="1:32">
      <c r="A650" t="str">
        <f t="shared" si="55"/>
        <v>PROFESSOR DE COMUNICACAO SOCIAL DO ENSINO SUPERIOR</v>
      </c>
      <c r="B650" t="s">
        <v>758</v>
      </c>
      <c r="C650">
        <v>0</v>
      </c>
      <c r="D650">
        <v>0</v>
      </c>
      <c r="E650">
        <v>0</v>
      </c>
      <c r="F650">
        <v>0</v>
      </c>
      <c r="G650">
        <v>0</v>
      </c>
      <c r="J650" t="str">
        <f t="shared" si="56"/>
        <v>PROFESSOR DE COMUNICACAO SOCIAL DO ENSINO SUPERIOR</v>
      </c>
      <c r="K650" t="s">
        <v>758</v>
      </c>
      <c r="L650">
        <v>0</v>
      </c>
      <c r="N650" t="str">
        <f t="shared" si="57"/>
        <v>PROFESSOR DE COMUNICACAO SOCIAL DO ENSINO SUPERIOR</v>
      </c>
      <c r="O650" t="s">
        <v>758</v>
      </c>
      <c r="P650">
        <v>0</v>
      </c>
      <c r="R650" t="str">
        <f t="shared" si="59"/>
        <v>COMERCIO ATACADISTA DE PRODUTOS ALIMENTICIOS EM GERAL</v>
      </c>
      <c r="S650" t="s">
        <v>4252</v>
      </c>
      <c r="V650">
        <v>0</v>
      </c>
      <c r="W650">
        <v>0</v>
      </c>
      <c r="X650">
        <v>0</v>
      </c>
      <c r="Y650">
        <v>0</v>
      </c>
      <c r="AA650" t="s">
        <v>4252</v>
      </c>
      <c r="AB650">
        <v>0</v>
      </c>
      <c r="AD650" t="str">
        <f t="shared" si="58"/>
        <v>COMERCIO ATACADISTA DE PRODUTOS ALIMENTICIOS EM GERAL</v>
      </c>
      <c r="AE650" t="s">
        <v>4252</v>
      </c>
      <c r="AF650">
        <v>0</v>
      </c>
    </row>
    <row r="651" spans="1:32">
      <c r="A651" t="str">
        <f t="shared" si="55"/>
        <v>PROFESSOR DE DIREITO DO ENSINO SUPERIOR</v>
      </c>
      <c r="B651" t="s">
        <v>759</v>
      </c>
      <c r="C651">
        <v>0</v>
      </c>
      <c r="D651">
        <v>0</v>
      </c>
      <c r="E651">
        <v>0</v>
      </c>
      <c r="F651">
        <v>0</v>
      </c>
      <c r="G651">
        <v>0</v>
      </c>
      <c r="J651" t="str">
        <f t="shared" si="56"/>
        <v>PROFESSOR DE DIREITO DO ENSINO SUPERIOR</v>
      </c>
      <c r="K651" t="s">
        <v>759</v>
      </c>
      <c r="L651">
        <v>0</v>
      </c>
      <c r="N651" t="str">
        <f t="shared" si="57"/>
        <v>PROFESSOR DE DIREITO DO ENSINO SUPERIOR</v>
      </c>
      <c r="O651" t="s">
        <v>759</v>
      </c>
      <c r="P651">
        <v>0</v>
      </c>
      <c r="R651" t="str">
        <f t="shared" si="59"/>
        <v>COMERCIO ATACADISTA DE TECIDOS, ARTEFATOS DE TECIDOS E DE ARMARINHO</v>
      </c>
      <c r="S651" t="s">
        <v>4253</v>
      </c>
      <c r="V651">
        <v>0</v>
      </c>
      <c r="W651">
        <v>0</v>
      </c>
      <c r="X651">
        <v>0</v>
      </c>
      <c r="AA651" t="s">
        <v>4253</v>
      </c>
      <c r="AB651">
        <v>0</v>
      </c>
      <c r="AD651" t="str">
        <f t="shared" si="58"/>
        <v>COMERCIO ATACADISTA DE TECIDOS, ARTEFATOS DE TECIDOS E DE ARMARINHO</v>
      </c>
      <c r="AE651" t="s">
        <v>4253</v>
      </c>
      <c r="AF651">
        <v>0</v>
      </c>
    </row>
    <row r="652" spans="1:32">
      <c r="A652" t="str">
        <f t="shared" si="55"/>
        <v>PROFESSOR DE FILOSOFIA DO ENSINO SUPERIOR</v>
      </c>
      <c r="B652" t="s">
        <v>760</v>
      </c>
      <c r="C652">
        <v>0</v>
      </c>
      <c r="D652">
        <v>0</v>
      </c>
      <c r="E652">
        <v>0</v>
      </c>
      <c r="F652">
        <v>0</v>
      </c>
      <c r="G652">
        <v>0</v>
      </c>
      <c r="J652" t="str">
        <f t="shared" si="56"/>
        <v>PROFESSOR DE FILOSOFIA DO ENSINO SUPERIOR</v>
      </c>
      <c r="K652" t="s">
        <v>760</v>
      </c>
      <c r="L652">
        <v>0</v>
      </c>
      <c r="N652" t="str">
        <f t="shared" si="57"/>
        <v>PROFESSOR DE FILOSOFIA DO ENSINO SUPERIOR</v>
      </c>
      <c r="O652" t="s">
        <v>760</v>
      </c>
      <c r="P652">
        <v>0</v>
      </c>
      <c r="R652" t="str">
        <f t="shared" si="59"/>
        <v>COMERCIO ATACADISTA DE ARTIGOS DO VESTUARIO E ACESSORIOS</v>
      </c>
      <c r="S652" t="s">
        <v>4254</v>
      </c>
      <c r="V652">
        <v>0</v>
      </c>
      <c r="W652">
        <v>0</v>
      </c>
      <c r="X652">
        <v>0</v>
      </c>
      <c r="AA652" t="s">
        <v>4254</v>
      </c>
      <c r="AB652">
        <v>0</v>
      </c>
      <c r="AD652" t="str">
        <f t="shared" si="58"/>
        <v>COMERCIO ATACADISTA DE ARTIGOS DO VESTUARIO E ACESSORIOS</v>
      </c>
      <c r="AE652" t="s">
        <v>4254</v>
      </c>
      <c r="AF652">
        <v>0</v>
      </c>
    </row>
    <row r="653" spans="1:32">
      <c r="A653" t="str">
        <f t="shared" si="55"/>
        <v>PROFESSOR DE GEOGRAFIA DO ENSINO SUPERIOR</v>
      </c>
      <c r="B653" t="s">
        <v>761</v>
      </c>
      <c r="C653">
        <v>0</v>
      </c>
      <c r="D653">
        <v>0</v>
      </c>
      <c r="E653">
        <v>0</v>
      </c>
      <c r="F653">
        <v>0</v>
      </c>
      <c r="G653">
        <v>0</v>
      </c>
      <c r="J653" t="str">
        <f t="shared" si="56"/>
        <v>PROFESSOR DE GEOGRAFIA DO ENSINO SUPERIOR</v>
      </c>
      <c r="K653" t="s">
        <v>761</v>
      </c>
      <c r="L653">
        <v>0</v>
      </c>
      <c r="N653" t="str">
        <f t="shared" si="57"/>
        <v>PROFESSOR DE GEOGRAFIA DO ENSINO SUPERIOR</v>
      </c>
      <c r="O653" t="s">
        <v>761</v>
      </c>
      <c r="P653">
        <v>0</v>
      </c>
      <c r="R653" t="str">
        <f t="shared" si="59"/>
        <v>COMERCIO ATACADISTA DE CALCADOS E ARTIGOS DE VIAGEM</v>
      </c>
      <c r="S653" t="s">
        <v>4255</v>
      </c>
      <c r="V653">
        <v>0</v>
      </c>
      <c r="W653">
        <v>0</v>
      </c>
      <c r="X653">
        <v>0</v>
      </c>
      <c r="AA653" t="s">
        <v>4255</v>
      </c>
      <c r="AB653">
        <v>0</v>
      </c>
      <c r="AD653" t="str">
        <f t="shared" si="58"/>
        <v>COMERCIO ATACADISTA DE CALCADOS E ARTIGOS DE VIAGEM</v>
      </c>
      <c r="AE653" t="s">
        <v>4255</v>
      </c>
      <c r="AF653">
        <v>0</v>
      </c>
    </row>
    <row r="654" spans="1:32">
      <c r="A654" t="str">
        <f t="shared" si="55"/>
        <v>PROFESSOR DE HISTORIA DO ENSINO SUPERIOR</v>
      </c>
      <c r="B654" t="s">
        <v>762</v>
      </c>
      <c r="C654">
        <v>0</v>
      </c>
      <c r="D654">
        <v>0</v>
      </c>
      <c r="E654">
        <v>0</v>
      </c>
      <c r="F654">
        <v>0</v>
      </c>
      <c r="G654">
        <v>0</v>
      </c>
      <c r="J654" t="str">
        <f t="shared" si="56"/>
        <v>PROFESSOR DE HISTORIA DO ENSINO SUPERIOR</v>
      </c>
      <c r="K654" t="s">
        <v>762</v>
      </c>
      <c r="L654">
        <v>0</v>
      </c>
      <c r="N654" t="str">
        <f t="shared" si="57"/>
        <v>PROFESSOR DE HISTORIA DO ENSINO SUPERIOR</v>
      </c>
      <c r="O654" t="s">
        <v>762</v>
      </c>
      <c r="P654">
        <v>0</v>
      </c>
      <c r="R654" t="str">
        <f t="shared" si="59"/>
        <v>COMERCIO ATACADISTA DE PRODUTOS FARMACEUTICOS PARA USO HUMANO E VETERINARIO</v>
      </c>
      <c r="S654" t="s">
        <v>4256</v>
      </c>
      <c r="V654">
        <v>0</v>
      </c>
      <c r="W654">
        <v>1</v>
      </c>
      <c r="X654">
        <v>1</v>
      </c>
      <c r="Y654">
        <v>0</v>
      </c>
      <c r="AA654" t="s">
        <v>4256</v>
      </c>
      <c r="AB654">
        <v>0</v>
      </c>
      <c r="AD654" t="str">
        <f t="shared" si="58"/>
        <v>COMERCIO ATACADISTA DE PRODUTOS FARMACEUTICOS PARA USO HUMANO E VETERINARIO</v>
      </c>
      <c r="AE654" t="s">
        <v>4256</v>
      </c>
      <c r="AF654">
        <v>1</v>
      </c>
    </row>
    <row r="655" spans="1:32">
      <c r="A655" t="str">
        <f t="shared" si="55"/>
        <v>PROFESSOR DE JORNALISMO</v>
      </c>
      <c r="B655" t="s">
        <v>763</v>
      </c>
      <c r="C655">
        <v>0</v>
      </c>
      <c r="D655">
        <v>0</v>
      </c>
      <c r="E655">
        <v>0</v>
      </c>
      <c r="F655">
        <v>0</v>
      </c>
      <c r="G655">
        <v>0</v>
      </c>
      <c r="J655" t="str">
        <f t="shared" si="56"/>
        <v>PROFESSOR DE JORNALISMO</v>
      </c>
      <c r="K655" t="s">
        <v>763</v>
      </c>
      <c r="L655">
        <v>0</v>
      </c>
      <c r="N655" t="str">
        <f t="shared" si="57"/>
        <v>PROFESSOR DE JORNALISMO</v>
      </c>
      <c r="O655" t="s">
        <v>763</v>
      </c>
      <c r="P655">
        <v>0</v>
      </c>
      <c r="R655" t="str">
        <f t="shared" si="59"/>
        <v>COMERCIO ATACADISTA DE INSTRUMENTOS E MATERIAIS PARA USO MEDICO, CIRURGICO, ORTOPEDICO E ODONTOLOGIC</v>
      </c>
      <c r="S655" t="s">
        <v>4257</v>
      </c>
      <c r="V655">
        <v>0</v>
      </c>
      <c r="W655">
        <v>0</v>
      </c>
      <c r="X655">
        <v>0</v>
      </c>
      <c r="Y655">
        <v>0</v>
      </c>
      <c r="AA655" t="s">
        <v>4257</v>
      </c>
      <c r="AB655">
        <v>0</v>
      </c>
      <c r="AD655" t="str">
        <f t="shared" si="58"/>
        <v>COMERCIO ATACADISTA DE INSTRUMENTOS E MATERIAIS PARA USO MEDICO, CIRURGICO, ORTOPEDICO E ODONTOLOGIC</v>
      </c>
      <c r="AE655" t="s">
        <v>4257</v>
      </c>
      <c r="AF655">
        <v>0</v>
      </c>
    </row>
    <row r="656" spans="1:32">
      <c r="A656" t="str">
        <f t="shared" si="55"/>
        <v>PROFESSOR DE MUSEOLOGIA DO ENSINO SUPERIOR</v>
      </c>
      <c r="B656" t="s">
        <v>764</v>
      </c>
      <c r="C656">
        <v>0</v>
      </c>
      <c r="D656">
        <v>0</v>
      </c>
      <c r="E656">
        <v>0</v>
      </c>
      <c r="F656">
        <v>0</v>
      </c>
      <c r="G656">
        <v>0</v>
      </c>
      <c r="J656" t="str">
        <f t="shared" si="56"/>
        <v>PROFESSOR DE MUSEOLOGIA DO ENSINO SUPERIOR</v>
      </c>
      <c r="K656" t="s">
        <v>764</v>
      </c>
      <c r="L656">
        <v>0</v>
      </c>
      <c r="N656" t="str">
        <f t="shared" si="57"/>
        <v>PROFESSOR DE MUSEOLOGIA DO ENSINO SUPERIOR</v>
      </c>
      <c r="O656" t="s">
        <v>764</v>
      </c>
      <c r="P656">
        <v>0</v>
      </c>
      <c r="R656" t="str">
        <f t="shared" si="59"/>
        <v>COMERCIO ATACADISTA DE COSMETICOS, PRODUTOS DE PERFUMARIA E DE HIGIENE PESSOAL</v>
      </c>
      <c r="S656" t="s">
        <v>4258</v>
      </c>
      <c r="V656">
        <v>0</v>
      </c>
      <c r="W656">
        <v>0</v>
      </c>
      <c r="X656">
        <v>0</v>
      </c>
      <c r="Y656">
        <v>0</v>
      </c>
      <c r="AA656" t="s">
        <v>4258</v>
      </c>
      <c r="AB656">
        <v>0</v>
      </c>
      <c r="AD656" t="str">
        <f t="shared" si="58"/>
        <v>COMERCIO ATACADISTA DE COSMETICOS, PRODUTOS DE PERFUMARIA E DE HIGIENE PESSOAL</v>
      </c>
      <c r="AE656" t="s">
        <v>4258</v>
      </c>
      <c r="AF656">
        <v>0</v>
      </c>
    </row>
    <row r="657" spans="1:32">
      <c r="A657" t="str">
        <f t="shared" si="55"/>
        <v>PROFESSOR DE PSICOLOGIA DO ENSINO SUPERIOR</v>
      </c>
      <c r="B657" t="s">
        <v>765</v>
      </c>
      <c r="C657">
        <v>0</v>
      </c>
      <c r="D657">
        <v>0</v>
      </c>
      <c r="E657">
        <v>0</v>
      </c>
      <c r="F657">
        <v>0</v>
      </c>
      <c r="G657">
        <v>0</v>
      </c>
      <c r="J657" t="str">
        <f t="shared" si="56"/>
        <v>PROFESSOR DE PSICOLOGIA DO ENSINO SUPERIOR</v>
      </c>
      <c r="K657" t="s">
        <v>765</v>
      </c>
      <c r="L657">
        <v>0</v>
      </c>
      <c r="N657" t="str">
        <f t="shared" si="57"/>
        <v>PROFESSOR DE PSICOLOGIA DO ENSINO SUPERIOR</v>
      </c>
      <c r="O657" t="s">
        <v>765</v>
      </c>
      <c r="P657">
        <v>0</v>
      </c>
      <c r="R657" t="str">
        <f t="shared" si="59"/>
        <v>COMERCIO ATACADISTA DE ARTIGOS DE ESCRITORIO E DE PAPELARIA, LIVROS, JORNAIS E OUTRAS PUBLICACOES</v>
      </c>
      <c r="S657" t="s">
        <v>4735</v>
      </c>
      <c r="V657">
        <v>0</v>
      </c>
      <c r="W657">
        <v>0</v>
      </c>
      <c r="X657">
        <v>0</v>
      </c>
      <c r="Y657">
        <v>0</v>
      </c>
      <c r="AA657" t="s">
        <v>4735</v>
      </c>
      <c r="AB657">
        <v>0</v>
      </c>
      <c r="AD657" t="str">
        <f t="shared" si="58"/>
        <v>COMERCIO ATACADISTA DE ARTIGOS DE ESCRITORIO E DE PAPELARIA, LIVROS, JORNAIS E OUTRAS PUBLICACOES</v>
      </c>
      <c r="AE657" t="s">
        <v>4735</v>
      </c>
      <c r="AF657">
        <v>0</v>
      </c>
    </row>
    <row r="658" spans="1:32">
      <c r="A658" t="str">
        <f t="shared" si="55"/>
        <v>PROFESSOR DE SERVICO SOCIAL DO ENSINO SUPERIOR</v>
      </c>
      <c r="B658" t="s">
        <v>766</v>
      </c>
      <c r="C658">
        <v>0</v>
      </c>
      <c r="D658">
        <v>0</v>
      </c>
      <c r="E658">
        <v>0</v>
      </c>
      <c r="F658">
        <v>0</v>
      </c>
      <c r="G658">
        <v>0</v>
      </c>
      <c r="J658" t="str">
        <f t="shared" si="56"/>
        <v>PROFESSOR DE SERVICO SOCIAL DO ENSINO SUPERIOR</v>
      </c>
      <c r="K658" t="s">
        <v>766</v>
      </c>
      <c r="L658">
        <v>0</v>
      </c>
      <c r="N658" t="str">
        <f t="shared" si="57"/>
        <v>PROFESSOR DE SERVICO SOCIAL DO ENSINO SUPERIOR</v>
      </c>
      <c r="O658" t="s">
        <v>766</v>
      </c>
      <c r="P658">
        <v>0</v>
      </c>
      <c r="R658" t="str">
        <f t="shared" si="59"/>
        <v>COMERCIO ATACADISTA DE EQUIPAMENTOS E ARTIGOS DE USO PESSOAL E DOMESTICO NAO ESPECIFICADOS ANTERIORM</v>
      </c>
      <c r="S658" t="s">
        <v>4259</v>
      </c>
      <c r="V658">
        <v>0</v>
      </c>
      <c r="W658">
        <v>0</v>
      </c>
      <c r="X658">
        <v>0</v>
      </c>
      <c r="Y658">
        <v>0</v>
      </c>
      <c r="AA658" t="s">
        <v>4259</v>
      </c>
      <c r="AB658">
        <v>0</v>
      </c>
      <c r="AD658" t="str">
        <f t="shared" si="58"/>
        <v>COMERCIO ATACADISTA DE EQUIPAMENTOS E ARTIGOS DE USO PESSOAL E DOMESTICO NAO ESPECIFICADOS ANTERIORM</v>
      </c>
      <c r="AE658" t="s">
        <v>4259</v>
      </c>
      <c r="AF658">
        <v>0</v>
      </c>
    </row>
    <row r="659" spans="1:32">
      <c r="A659" t="str">
        <f t="shared" si="55"/>
        <v>PROFESSOR DE SOCIOLOGIA DO ENSINO SUPERIOR</v>
      </c>
      <c r="B659" t="s">
        <v>767</v>
      </c>
      <c r="C659">
        <v>0</v>
      </c>
      <c r="D659">
        <v>0</v>
      </c>
      <c r="E659">
        <v>0</v>
      </c>
      <c r="F659">
        <v>0</v>
      </c>
      <c r="G659">
        <v>0</v>
      </c>
      <c r="J659" t="str">
        <f t="shared" si="56"/>
        <v>PROFESSOR DE SOCIOLOGIA DO ENSINO SUPERIOR</v>
      </c>
      <c r="K659" t="s">
        <v>767</v>
      </c>
      <c r="L659">
        <v>0</v>
      </c>
      <c r="N659" t="str">
        <f t="shared" si="57"/>
        <v>PROFESSOR DE SOCIOLOGIA DO ENSINO SUPERIOR</v>
      </c>
      <c r="O659" t="s">
        <v>767</v>
      </c>
      <c r="P659">
        <v>0</v>
      </c>
      <c r="R659" t="str">
        <f t="shared" si="59"/>
        <v>COMERCIO ATACADISTA DE COMPUTADORES, PERIFERICOS E SUPRIMENTOS DE INFORMATICA</v>
      </c>
      <c r="S659" t="s">
        <v>4260</v>
      </c>
      <c r="V659">
        <v>0</v>
      </c>
      <c r="W659">
        <v>0</v>
      </c>
      <c r="X659">
        <v>0</v>
      </c>
      <c r="Y659">
        <v>0</v>
      </c>
      <c r="AA659" t="s">
        <v>4260</v>
      </c>
      <c r="AB659">
        <v>0</v>
      </c>
      <c r="AD659" t="str">
        <f t="shared" si="58"/>
        <v>COMERCIO ATACADISTA DE COMPUTADORES, PERIFERICOS E SUPRIMENTOS DE INFORMATICA</v>
      </c>
      <c r="AE659" t="s">
        <v>4260</v>
      </c>
      <c r="AF659">
        <v>0</v>
      </c>
    </row>
    <row r="660" spans="1:32">
      <c r="A660" t="str">
        <f t="shared" si="55"/>
        <v>PROFESSOR DE ECONOMIA</v>
      </c>
      <c r="B660" t="s">
        <v>768</v>
      </c>
      <c r="C660">
        <v>0</v>
      </c>
      <c r="D660">
        <v>0</v>
      </c>
      <c r="E660">
        <v>0</v>
      </c>
      <c r="F660">
        <v>0</v>
      </c>
      <c r="G660">
        <v>0</v>
      </c>
      <c r="J660" t="str">
        <f t="shared" si="56"/>
        <v>PROFESSOR DE ECONOMIA</v>
      </c>
      <c r="K660" t="s">
        <v>768</v>
      </c>
      <c r="L660">
        <v>0</v>
      </c>
      <c r="N660" t="str">
        <f t="shared" si="57"/>
        <v>PROFESSOR DE ECONOMIA</v>
      </c>
      <c r="O660" t="s">
        <v>768</v>
      </c>
      <c r="P660">
        <v>0</v>
      </c>
      <c r="R660" t="str">
        <f t="shared" si="59"/>
        <v>COMERCIO ATACADISTA DE COMPONENTES ELETRONICOS E EQUIPAMENTOS DE TELEFONIA E COMUNICACAO</v>
      </c>
      <c r="S660" t="s">
        <v>4261</v>
      </c>
      <c r="V660">
        <v>0</v>
      </c>
      <c r="W660">
        <v>0</v>
      </c>
      <c r="X660">
        <v>0</v>
      </c>
      <c r="AA660" t="s">
        <v>4261</v>
      </c>
      <c r="AB660">
        <v>0</v>
      </c>
      <c r="AD660" t="str">
        <f t="shared" si="58"/>
        <v>COMERCIO ATACADISTA DE COMPONENTES ELETRONICOS E EQUIPAMENTOS DE TELEFONIA E COMUNICACAO</v>
      </c>
      <c r="AE660" t="s">
        <v>4261</v>
      </c>
      <c r="AF660">
        <v>0</v>
      </c>
    </row>
    <row r="661" spans="1:32">
      <c r="A661" t="str">
        <f t="shared" si="55"/>
        <v>PROFESSOR DE ADMINISTRACAO</v>
      </c>
      <c r="B661" t="s">
        <v>769</v>
      </c>
      <c r="C661">
        <v>0</v>
      </c>
      <c r="D661">
        <v>0</v>
      </c>
      <c r="E661">
        <v>0</v>
      </c>
      <c r="F661">
        <v>0</v>
      </c>
      <c r="G661">
        <v>0</v>
      </c>
      <c r="J661" t="str">
        <f t="shared" si="56"/>
        <v>PROFESSOR DE ADMINISTRACAO</v>
      </c>
      <c r="K661" t="s">
        <v>769</v>
      </c>
      <c r="L661">
        <v>0</v>
      </c>
      <c r="N661" t="str">
        <f t="shared" si="57"/>
        <v>PROFESSOR DE ADMINISTRACAO</v>
      </c>
      <c r="O661" t="s">
        <v>769</v>
      </c>
      <c r="P661">
        <v>0</v>
      </c>
      <c r="R661" t="str">
        <f t="shared" si="59"/>
        <v>COMERCIO ATACADISTA DE MAQUINAS, APARELHOS E EQUIPAMENTOS PARA USO AGROPECUARIO, PARTES E PECAS</v>
      </c>
      <c r="S661" t="s">
        <v>4736</v>
      </c>
      <c r="V661">
        <v>0</v>
      </c>
      <c r="W661">
        <v>0</v>
      </c>
      <c r="X661">
        <v>0</v>
      </c>
      <c r="Y661">
        <v>0</v>
      </c>
      <c r="AA661" t="s">
        <v>4736</v>
      </c>
      <c r="AB661">
        <v>0</v>
      </c>
      <c r="AD661" t="str">
        <f t="shared" si="58"/>
        <v>COMERCIO ATACADISTA DE MAQUINAS, APARELHOS E EQUIPAMENTOS PARA USO AGROPECUARIO, PARTES E PECAS</v>
      </c>
      <c r="AE661" t="s">
        <v>4736</v>
      </c>
      <c r="AF661">
        <v>0</v>
      </c>
    </row>
    <row r="662" spans="1:32">
      <c r="A662" t="str">
        <f t="shared" si="55"/>
        <v>PROFESSOR DE CONTABILIDADE</v>
      </c>
      <c r="B662" t="s">
        <v>770</v>
      </c>
      <c r="C662">
        <v>0</v>
      </c>
      <c r="D662">
        <v>0</v>
      </c>
      <c r="E662">
        <v>0</v>
      </c>
      <c r="F662">
        <v>0</v>
      </c>
      <c r="G662">
        <v>0</v>
      </c>
      <c r="J662" t="str">
        <f t="shared" si="56"/>
        <v>PROFESSOR DE CONTABILIDADE</v>
      </c>
      <c r="K662" t="s">
        <v>770</v>
      </c>
      <c r="L662">
        <v>0</v>
      </c>
      <c r="N662" t="str">
        <f t="shared" si="57"/>
        <v>PROFESSOR DE CONTABILIDADE</v>
      </c>
      <c r="O662" t="s">
        <v>770</v>
      </c>
      <c r="P662">
        <v>0</v>
      </c>
      <c r="R662" t="str">
        <f t="shared" si="59"/>
        <v>COMERCIO ATACADISTA DE MAQUINAS, EQUIPAMENTOS PARA TERRAPLENAGEM, MINERACAO E CONSTRUCAO, PARTES E P</v>
      </c>
      <c r="S662" t="s">
        <v>4737</v>
      </c>
      <c r="V662">
        <v>0</v>
      </c>
      <c r="W662">
        <v>0</v>
      </c>
      <c r="X662">
        <v>0</v>
      </c>
      <c r="Y662">
        <v>0</v>
      </c>
      <c r="AA662" t="s">
        <v>4737</v>
      </c>
      <c r="AB662">
        <v>0</v>
      </c>
      <c r="AD662" t="str">
        <f t="shared" si="58"/>
        <v>COMERCIO ATACADISTA DE MAQUINAS, EQUIPAMENTOS PARA TERRAPLENAGEM, MINERACAO E CONSTRUCAO, PARTES E P</v>
      </c>
      <c r="AE662" t="s">
        <v>4737</v>
      </c>
      <c r="AF662">
        <v>0</v>
      </c>
    </row>
    <row r="663" spans="1:32">
      <c r="A663" t="str">
        <f t="shared" si="55"/>
        <v>PROFESSOR DE ARTES DO ESPETACULO NO ENSINO SUPERIOR</v>
      </c>
      <c r="B663" t="s">
        <v>771</v>
      </c>
      <c r="C663">
        <v>0</v>
      </c>
      <c r="D663">
        <v>0</v>
      </c>
      <c r="E663">
        <v>0</v>
      </c>
      <c r="F663">
        <v>0</v>
      </c>
      <c r="G663">
        <v>0</v>
      </c>
      <c r="J663" t="str">
        <f t="shared" si="56"/>
        <v>PROFESSOR DE ARTES DO ESPETACULO NO ENSINO SUPERIOR</v>
      </c>
      <c r="K663" t="s">
        <v>771</v>
      </c>
      <c r="L663">
        <v>0</v>
      </c>
      <c r="N663" t="str">
        <f t="shared" si="57"/>
        <v>PROFESSOR DE ARTES DO ESPETACULO NO ENSINO SUPERIOR</v>
      </c>
      <c r="O663" t="s">
        <v>771</v>
      </c>
      <c r="P663">
        <v>0</v>
      </c>
      <c r="R663" t="str">
        <f t="shared" si="59"/>
        <v>COMERCIO ATACADISTA DE MAQUINAS E EQUIPAMENTOS PARA USO INDUSTRIAL, PARTES E PECAS</v>
      </c>
      <c r="S663" t="s">
        <v>4738</v>
      </c>
      <c r="V663">
        <v>0</v>
      </c>
      <c r="W663">
        <v>0</v>
      </c>
      <c r="X663">
        <v>0</v>
      </c>
      <c r="Y663">
        <v>0</v>
      </c>
      <c r="AA663" t="s">
        <v>4738</v>
      </c>
      <c r="AB663">
        <v>0</v>
      </c>
      <c r="AD663" t="str">
        <f t="shared" si="58"/>
        <v>COMERCIO ATACADISTA DE MAQUINAS E EQUIPAMENTOS PARA USO INDUSTRIAL, PARTES E PECAS</v>
      </c>
      <c r="AE663" t="s">
        <v>4738</v>
      </c>
      <c r="AF663">
        <v>0</v>
      </c>
    </row>
    <row r="664" spans="1:32">
      <c r="A664" t="str">
        <f t="shared" si="55"/>
        <v>PROFESSOR DE ARTES VISUAIS NO ENSINO SUPERIOR (ARTES PLASTICAS E MULTIMIDIA)</v>
      </c>
      <c r="B664" t="s">
        <v>772</v>
      </c>
      <c r="C664">
        <v>0</v>
      </c>
      <c r="D664">
        <v>0</v>
      </c>
      <c r="E664">
        <v>0</v>
      </c>
      <c r="F664">
        <v>0</v>
      </c>
      <c r="G664">
        <v>0</v>
      </c>
      <c r="J664" t="str">
        <f t="shared" si="56"/>
        <v>PROFESSOR DE ARTES VISUAIS NO ENSINO SUPERIOR (ARTES PLASTICAS E MULTIMIDIA)</v>
      </c>
      <c r="K664" t="s">
        <v>772</v>
      </c>
      <c r="L664">
        <v>0</v>
      </c>
      <c r="N664" t="str">
        <f t="shared" si="57"/>
        <v>PROFESSOR DE ARTES VISUAIS NO ENSINO SUPERIOR (ARTES PLASTICAS E MULTIMIDIA)</v>
      </c>
      <c r="O664" t="s">
        <v>772</v>
      </c>
      <c r="P664">
        <v>0</v>
      </c>
      <c r="R664" t="str">
        <f t="shared" si="59"/>
        <v xml:space="preserve">COMERCIO ATACADISTA DE MAQUINAS, APARELHOS E EQUIPAMENTOS PARA USO ODONTO-MEDICO-HOSPITALAR, PARTES </v>
      </c>
      <c r="S664" t="s">
        <v>4739</v>
      </c>
      <c r="V664">
        <v>0</v>
      </c>
      <c r="W664">
        <v>0</v>
      </c>
      <c r="X664">
        <v>0</v>
      </c>
      <c r="Y664">
        <v>0</v>
      </c>
      <c r="AA664" t="s">
        <v>4739</v>
      </c>
      <c r="AB664">
        <v>0</v>
      </c>
      <c r="AD664" t="str">
        <f t="shared" si="58"/>
        <v xml:space="preserve">COMERCIO ATACADISTA DE MAQUINAS, APARELHOS E EQUIPAMENTOS PARA USO ODONTO-MEDICO-HOSPITALAR, PARTES </v>
      </c>
      <c r="AE664" t="s">
        <v>4739</v>
      </c>
      <c r="AF664">
        <v>0</v>
      </c>
    </row>
    <row r="665" spans="1:32">
      <c r="A665" t="str">
        <f t="shared" si="55"/>
        <v>PROFESSOR DE MUSICA NO ENSINO SUPERIOR</v>
      </c>
      <c r="B665" t="s">
        <v>773</v>
      </c>
      <c r="C665">
        <v>0</v>
      </c>
      <c r="D665">
        <v>0</v>
      </c>
      <c r="E665">
        <v>0</v>
      </c>
      <c r="F665">
        <v>0</v>
      </c>
      <c r="G665">
        <v>0</v>
      </c>
      <c r="J665" t="str">
        <f t="shared" si="56"/>
        <v>PROFESSOR DE MUSICA NO ENSINO SUPERIOR</v>
      </c>
      <c r="K665" t="s">
        <v>773</v>
      </c>
      <c r="L665">
        <v>0</v>
      </c>
      <c r="N665" t="str">
        <f t="shared" si="57"/>
        <v>PROFESSOR DE MUSICA NO ENSINO SUPERIOR</v>
      </c>
      <c r="O665" t="s">
        <v>773</v>
      </c>
      <c r="P665">
        <v>0</v>
      </c>
      <c r="R665" t="str">
        <f t="shared" si="59"/>
        <v>COMERCIO ATACADISTA DE MAQUINAS E EQUIPAMENTOS PARA USO COMERCIAL, PARTES E PECAS</v>
      </c>
      <c r="S665" t="s">
        <v>4740</v>
      </c>
      <c r="V665">
        <v>0</v>
      </c>
      <c r="W665">
        <v>0</v>
      </c>
      <c r="X665">
        <v>0</v>
      </c>
      <c r="Y665">
        <v>0</v>
      </c>
      <c r="AA665" t="s">
        <v>4740</v>
      </c>
      <c r="AB665">
        <v>0</v>
      </c>
      <c r="AD665" t="str">
        <f t="shared" si="58"/>
        <v>COMERCIO ATACADISTA DE MAQUINAS E EQUIPAMENTOS PARA USO COMERCIAL, PARTES E PECAS</v>
      </c>
      <c r="AE665" t="s">
        <v>4740</v>
      </c>
      <c r="AF665">
        <v>0</v>
      </c>
    </row>
    <row r="666" spans="1:32">
      <c r="A666" t="str">
        <f t="shared" si="55"/>
        <v>PROFESSOR DE ALUNOS COM DEFICIENCIA AUDITIVA E SURDOS</v>
      </c>
      <c r="B666" t="s">
        <v>774</v>
      </c>
      <c r="C666">
        <v>0</v>
      </c>
      <c r="D666">
        <v>0</v>
      </c>
      <c r="E666">
        <v>0</v>
      </c>
      <c r="F666">
        <v>0</v>
      </c>
      <c r="G666">
        <v>0</v>
      </c>
      <c r="J666" t="str">
        <f t="shared" si="56"/>
        <v>PROFESSOR DE ALUNOS COM DEFICIENCIA AUDITIVA E SURDOS</v>
      </c>
      <c r="K666" t="s">
        <v>774</v>
      </c>
      <c r="L666">
        <v>0</v>
      </c>
      <c r="N666" t="str">
        <f t="shared" si="57"/>
        <v>PROFESSOR DE ALUNOS COM DEFICIENCIA AUDITIVA E SURDOS</v>
      </c>
      <c r="O666" t="s">
        <v>774</v>
      </c>
      <c r="P666">
        <v>0</v>
      </c>
      <c r="R666" t="str">
        <f t="shared" si="59"/>
        <v xml:space="preserve">COMERCIO ATACADISTA DE MAQUINAS, APARELHOS E EQUIPAMENTOS NAO ESPECIFICADOS ANTERIORMENTE, PARTES E </v>
      </c>
      <c r="S666" t="s">
        <v>4741</v>
      </c>
      <c r="V666">
        <v>0</v>
      </c>
      <c r="W666">
        <v>0</v>
      </c>
      <c r="X666">
        <v>0</v>
      </c>
      <c r="Y666">
        <v>0</v>
      </c>
      <c r="AA666" t="s">
        <v>4741</v>
      </c>
      <c r="AB666">
        <v>0</v>
      </c>
      <c r="AD666" t="str">
        <f t="shared" si="58"/>
        <v xml:space="preserve">COMERCIO ATACADISTA DE MAQUINAS, APARELHOS E EQUIPAMENTOS NAO ESPECIFICADOS ANTERIORMENTE, PARTES E </v>
      </c>
      <c r="AE666" t="s">
        <v>4741</v>
      </c>
      <c r="AF666">
        <v>0</v>
      </c>
    </row>
    <row r="667" spans="1:32">
      <c r="A667" t="str">
        <f t="shared" si="55"/>
        <v>PROFESSOR DE ALUNOS COM DEFICIENCIA FISICA</v>
      </c>
      <c r="B667" t="s">
        <v>775</v>
      </c>
      <c r="C667">
        <v>0</v>
      </c>
      <c r="D667">
        <v>0</v>
      </c>
      <c r="E667">
        <v>0</v>
      </c>
      <c r="F667">
        <v>0</v>
      </c>
      <c r="G667">
        <v>0</v>
      </c>
      <c r="J667" t="str">
        <f t="shared" si="56"/>
        <v>PROFESSOR DE ALUNOS COM DEFICIENCIA FISICA</v>
      </c>
      <c r="K667" t="s">
        <v>775</v>
      </c>
      <c r="L667">
        <v>0</v>
      </c>
      <c r="N667" t="str">
        <f t="shared" si="57"/>
        <v>PROFESSOR DE ALUNOS COM DEFICIENCIA FISICA</v>
      </c>
      <c r="O667" t="s">
        <v>775</v>
      </c>
      <c r="P667">
        <v>0</v>
      </c>
      <c r="R667" t="str">
        <f t="shared" si="59"/>
        <v>COMERCIO ATACADISTA DE MADEIRA E PRODUTOS DERIVADOS</v>
      </c>
      <c r="S667" t="s">
        <v>4262</v>
      </c>
      <c r="V667">
        <v>0</v>
      </c>
      <c r="W667">
        <v>0</v>
      </c>
      <c r="X667">
        <v>0</v>
      </c>
      <c r="AA667" t="s">
        <v>4262</v>
      </c>
      <c r="AB667">
        <v>0</v>
      </c>
      <c r="AD667" t="str">
        <f t="shared" si="58"/>
        <v>COMERCIO ATACADISTA DE MADEIRA E PRODUTOS DERIVADOS</v>
      </c>
      <c r="AE667" t="s">
        <v>4262</v>
      </c>
      <c r="AF667">
        <v>0</v>
      </c>
    </row>
    <row r="668" spans="1:32">
      <c r="A668" t="str">
        <f t="shared" si="55"/>
        <v>PROFESSOR DE ALUNOS COM DEFICIENCIA MENTAL</v>
      </c>
      <c r="B668" t="s">
        <v>776</v>
      </c>
      <c r="C668">
        <v>0</v>
      </c>
      <c r="D668">
        <v>0</v>
      </c>
      <c r="E668">
        <v>0</v>
      </c>
      <c r="F668">
        <v>0</v>
      </c>
      <c r="G668">
        <v>0</v>
      </c>
      <c r="J668" t="str">
        <f t="shared" si="56"/>
        <v>PROFESSOR DE ALUNOS COM DEFICIENCIA MENTAL</v>
      </c>
      <c r="K668" t="s">
        <v>776</v>
      </c>
      <c r="L668">
        <v>0</v>
      </c>
      <c r="N668" t="str">
        <f t="shared" si="57"/>
        <v>PROFESSOR DE ALUNOS COM DEFICIENCIA MENTAL</v>
      </c>
      <c r="O668" t="s">
        <v>776</v>
      </c>
      <c r="P668">
        <v>0</v>
      </c>
      <c r="R668" t="str">
        <f t="shared" si="59"/>
        <v>COMERCIO ATACADISTA DE FERRAGENS E FERRAMENTAS</v>
      </c>
      <c r="S668" t="s">
        <v>4263</v>
      </c>
      <c r="V668">
        <v>0</v>
      </c>
      <c r="W668">
        <v>0</v>
      </c>
      <c r="X668">
        <v>0</v>
      </c>
      <c r="AA668" t="s">
        <v>4263</v>
      </c>
      <c r="AB668">
        <v>0</v>
      </c>
      <c r="AD668" t="str">
        <f t="shared" si="58"/>
        <v>COMERCIO ATACADISTA DE FERRAGENS E FERRAMENTAS</v>
      </c>
      <c r="AE668" t="s">
        <v>4263</v>
      </c>
      <c r="AF668">
        <v>0</v>
      </c>
    </row>
    <row r="669" spans="1:32">
      <c r="A669" t="str">
        <f t="shared" si="55"/>
        <v>PROFESSOR DE ALUNOS COM DEFICIENCIA MULTIPLA</v>
      </c>
      <c r="B669" t="s">
        <v>777</v>
      </c>
      <c r="C669">
        <v>0</v>
      </c>
      <c r="D669">
        <v>0</v>
      </c>
      <c r="E669">
        <v>0</v>
      </c>
      <c r="F669">
        <v>0</v>
      </c>
      <c r="G669">
        <v>0</v>
      </c>
      <c r="J669" t="str">
        <f t="shared" si="56"/>
        <v>PROFESSOR DE ALUNOS COM DEFICIENCIA MULTIPLA</v>
      </c>
      <c r="K669" t="s">
        <v>777</v>
      </c>
      <c r="L669">
        <v>0</v>
      </c>
      <c r="N669" t="str">
        <f t="shared" si="57"/>
        <v>PROFESSOR DE ALUNOS COM DEFICIENCIA MULTIPLA</v>
      </c>
      <c r="O669" t="s">
        <v>777</v>
      </c>
      <c r="P669">
        <v>0</v>
      </c>
      <c r="R669" t="str">
        <f t="shared" si="59"/>
        <v>COMERCIO ATACADISTA DE MATERIAL ELETRICO</v>
      </c>
      <c r="S669" t="s">
        <v>4264</v>
      </c>
      <c r="V669">
        <v>0</v>
      </c>
      <c r="W669">
        <v>0</v>
      </c>
      <c r="X669">
        <v>0</v>
      </c>
      <c r="AA669" t="s">
        <v>4264</v>
      </c>
      <c r="AB669">
        <v>0</v>
      </c>
      <c r="AD669" t="str">
        <f t="shared" si="58"/>
        <v>COMERCIO ATACADISTA DE MATERIAL ELETRICO</v>
      </c>
      <c r="AE669" t="s">
        <v>4264</v>
      </c>
      <c r="AF669">
        <v>0</v>
      </c>
    </row>
    <row r="670" spans="1:32">
      <c r="A670" t="str">
        <f t="shared" si="55"/>
        <v>PROFESSOR DE ALUNOS COM DEFICIENCIA VISUAL</v>
      </c>
      <c r="B670" t="s">
        <v>778</v>
      </c>
      <c r="C670">
        <v>0</v>
      </c>
      <c r="D670">
        <v>0</v>
      </c>
      <c r="E670">
        <v>0</v>
      </c>
      <c r="F670">
        <v>0</v>
      </c>
      <c r="G670">
        <v>0</v>
      </c>
      <c r="J670" t="str">
        <f t="shared" si="56"/>
        <v>PROFESSOR DE ALUNOS COM DEFICIENCIA VISUAL</v>
      </c>
      <c r="K670" t="s">
        <v>778</v>
      </c>
      <c r="L670">
        <v>0</v>
      </c>
      <c r="N670" t="str">
        <f t="shared" si="57"/>
        <v>PROFESSOR DE ALUNOS COM DEFICIENCIA VISUAL</v>
      </c>
      <c r="O670" t="s">
        <v>778</v>
      </c>
      <c r="P670">
        <v>0</v>
      </c>
      <c r="R670" t="str">
        <f t="shared" si="59"/>
        <v>COMERCIO ATACADISTA DE CIMENTO</v>
      </c>
      <c r="S670" t="s">
        <v>4265</v>
      </c>
      <c r="V670">
        <v>0</v>
      </c>
      <c r="W670">
        <v>0</v>
      </c>
      <c r="X670">
        <v>0</v>
      </c>
      <c r="AA670" t="s">
        <v>4265</v>
      </c>
      <c r="AB670">
        <v>0</v>
      </c>
      <c r="AD670" t="str">
        <f t="shared" si="58"/>
        <v>COMERCIO ATACADISTA DE CIMENTO</v>
      </c>
      <c r="AE670" t="s">
        <v>4265</v>
      </c>
      <c r="AF670">
        <v>0</v>
      </c>
    </row>
    <row r="671" spans="1:32">
      <c r="A671" t="str">
        <f t="shared" si="55"/>
        <v>COORDENADOR PEDAGOGICO</v>
      </c>
      <c r="B671" t="s">
        <v>779</v>
      </c>
      <c r="C671">
        <v>0</v>
      </c>
      <c r="D671">
        <v>0</v>
      </c>
      <c r="E671">
        <v>0</v>
      </c>
      <c r="F671">
        <v>0</v>
      </c>
      <c r="G671">
        <v>0</v>
      </c>
      <c r="J671" t="str">
        <f t="shared" si="56"/>
        <v>COORDENADOR PEDAGOGICO</v>
      </c>
      <c r="K671" t="s">
        <v>779</v>
      </c>
      <c r="L671">
        <v>0</v>
      </c>
      <c r="N671" t="str">
        <f t="shared" si="57"/>
        <v>COORDENADOR PEDAGOGICO</v>
      </c>
      <c r="O671" t="s">
        <v>779</v>
      </c>
      <c r="P671">
        <v>0</v>
      </c>
      <c r="R671" t="str">
        <f t="shared" si="59"/>
        <v>COMERCIO ATACADISTA ESPECIALIZADO DE MATERIAIS DE CONSTRUCAO NAO ESPECIFICADOS ANTERIORMENTE E DE MA</v>
      </c>
      <c r="S671" t="s">
        <v>4266</v>
      </c>
      <c r="V671">
        <v>0</v>
      </c>
      <c r="W671">
        <v>0</v>
      </c>
      <c r="X671">
        <v>0</v>
      </c>
      <c r="AA671" t="s">
        <v>4266</v>
      </c>
      <c r="AB671">
        <v>0</v>
      </c>
      <c r="AD671" t="str">
        <f t="shared" si="58"/>
        <v>COMERCIO ATACADISTA ESPECIALIZADO DE MATERIAIS DE CONSTRUCAO NAO ESPECIFICADOS ANTERIORMENTE E DE MA</v>
      </c>
      <c r="AE671" t="s">
        <v>4266</v>
      </c>
      <c r="AF671">
        <v>0</v>
      </c>
    </row>
    <row r="672" spans="1:32">
      <c r="A672" t="str">
        <f t="shared" si="55"/>
        <v>ORIENTADOR EDUCACIONAL</v>
      </c>
      <c r="B672" t="s">
        <v>780</v>
      </c>
      <c r="C672">
        <v>0</v>
      </c>
      <c r="D672">
        <v>0</v>
      </c>
      <c r="E672">
        <v>0</v>
      </c>
      <c r="F672">
        <v>0</v>
      </c>
      <c r="G672">
        <v>0</v>
      </c>
      <c r="J672" t="str">
        <f t="shared" si="56"/>
        <v>ORIENTADOR EDUCACIONAL</v>
      </c>
      <c r="K672" t="s">
        <v>780</v>
      </c>
      <c r="L672">
        <v>0</v>
      </c>
      <c r="N672" t="str">
        <f t="shared" si="57"/>
        <v>ORIENTADOR EDUCACIONAL</v>
      </c>
      <c r="O672" t="s">
        <v>780</v>
      </c>
      <c r="P672">
        <v>0</v>
      </c>
      <c r="R672" t="str">
        <f t="shared" si="59"/>
        <v>COMERCIO ATACADISTA DE COMBUSTIVEIS SOLIDOS, LIQUIDOS E GASOSOS, EXCETO GAS NATURAL E GLP</v>
      </c>
      <c r="S672" t="s">
        <v>4267</v>
      </c>
      <c r="V672">
        <v>0</v>
      </c>
      <c r="W672">
        <v>0</v>
      </c>
      <c r="X672">
        <v>0</v>
      </c>
      <c r="AA672" t="s">
        <v>4267</v>
      </c>
      <c r="AB672">
        <v>0</v>
      </c>
      <c r="AD672" t="str">
        <f t="shared" si="58"/>
        <v>COMERCIO ATACADISTA DE COMBUSTIVEIS SOLIDOS, LIQUIDOS E GASOSOS, EXCETO GAS NATURAL E GLP</v>
      </c>
      <c r="AE672" t="s">
        <v>4267</v>
      </c>
      <c r="AF672">
        <v>0</v>
      </c>
    </row>
    <row r="673" spans="1:32">
      <c r="A673" t="str">
        <f t="shared" si="55"/>
        <v>PEDAGOGO</v>
      </c>
      <c r="B673" t="s">
        <v>781</v>
      </c>
      <c r="C673">
        <v>0</v>
      </c>
      <c r="D673">
        <v>0</v>
      </c>
      <c r="E673">
        <v>0</v>
      </c>
      <c r="F673">
        <v>0</v>
      </c>
      <c r="G673">
        <v>0</v>
      </c>
      <c r="J673" t="str">
        <f t="shared" si="56"/>
        <v>PEDAGOGO</v>
      </c>
      <c r="K673" t="s">
        <v>781</v>
      </c>
      <c r="L673">
        <v>0</v>
      </c>
      <c r="N673" t="str">
        <f t="shared" si="57"/>
        <v>PEDAGOGO</v>
      </c>
      <c r="O673" t="s">
        <v>781</v>
      </c>
      <c r="P673">
        <v>0</v>
      </c>
      <c r="R673" t="str">
        <f t="shared" si="59"/>
        <v>COMERCIO ATACADISTA DE GAS LIQUEFEITO DE PETROLEO (GLP)</v>
      </c>
      <c r="S673" t="s">
        <v>4268</v>
      </c>
      <c r="V673">
        <v>0</v>
      </c>
      <c r="W673">
        <v>0</v>
      </c>
      <c r="X673">
        <v>0</v>
      </c>
      <c r="AA673" t="s">
        <v>4268</v>
      </c>
      <c r="AB673">
        <v>0</v>
      </c>
      <c r="AD673" t="str">
        <f t="shared" si="58"/>
        <v>COMERCIO ATACADISTA DE GAS LIQUEFEITO DE PETROLEO (GLP)</v>
      </c>
      <c r="AE673" t="s">
        <v>4268</v>
      </c>
      <c r="AF673">
        <v>0</v>
      </c>
    </row>
    <row r="674" spans="1:32">
      <c r="A674" t="str">
        <f t="shared" si="55"/>
        <v>PROFESSOR DE TECNICAS E RECURSOS AUDIOVISUAIS</v>
      </c>
      <c r="B674" t="s">
        <v>782</v>
      </c>
      <c r="C674">
        <v>0</v>
      </c>
      <c r="D674">
        <v>0</v>
      </c>
      <c r="E674">
        <v>0</v>
      </c>
      <c r="F674">
        <v>0</v>
      </c>
      <c r="G674">
        <v>0</v>
      </c>
      <c r="J674" t="str">
        <f t="shared" si="56"/>
        <v>PROFESSOR DE TECNICAS E RECURSOS AUDIOVISUAIS</v>
      </c>
      <c r="K674" t="s">
        <v>782</v>
      </c>
      <c r="L674">
        <v>0</v>
      </c>
      <c r="N674" t="str">
        <f t="shared" si="57"/>
        <v>PROFESSOR DE TECNICAS E RECURSOS AUDIOVISUAIS</v>
      </c>
      <c r="O674" t="s">
        <v>782</v>
      </c>
      <c r="P674">
        <v>0</v>
      </c>
      <c r="R674" t="str">
        <f t="shared" si="59"/>
        <v>COMERCIO ATACADISTA DE DEFENSIVOS AGRICOLAS, ADUBOS, FERTILIZANTES E CORRETIVOS DO SOLO</v>
      </c>
      <c r="S674" t="s">
        <v>4269</v>
      </c>
      <c r="V674">
        <v>0</v>
      </c>
      <c r="W674">
        <v>0</v>
      </c>
      <c r="X674">
        <v>0</v>
      </c>
      <c r="AA674" t="s">
        <v>4269</v>
      </c>
      <c r="AB674">
        <v>0</v>
      </c>
      <c r="AD674" t="str">
        <f t="shared" si="58"/>
        <v>COMERCIO ATACADISTA DE DEFENSIVOS AGRICOLAS, ADUBOS, FERTILIZANTES E CORRETIVOS DO SOLO</v>
      </c>
      <c r="AE674" t="s">
        <v>4269</v>
      </c>
      <c r="AF674">
        <v>0</v>
      </c>
    </row>
    <row r="675" spans="1:32">
      <c r="A675" t="str">
        <f t="shared" si="55"/>
        <v>PSICOPEDAGOGO</v>
      </c>
      <c r="B675" t="s">
        <v>783</v>
      </c>
      <c r="C675">
        <v>0</v>
      </c>
      <c r="D675">
        <v>0</v>
      </c>
      <c r="E675">
        <v>0</v>
      </c>
      <c r="F675">
        <v>0</v>
      </c>
      <c r="G675">
        <v>0</v>
      </c>
      <c r="J675" t="str">
        <f t="shared" si="56"/>
        <v>PSICOPEDAGOGO</v>
      </c>
      <c r="K675" t="s">
        <v>783</v>
      </c>
      <c r="L675">
        <v>0</v>
      </c>
      <c r="N675" t="str">
        <f t="shared" si="57"/>
        <v>PSICOPEDAGOGO</v>
      </c>
      <c r="O675" t="s">
        <v>783</v>
      </c>
      <c r="P675">
        <v>0</v>
      </c>
      <c r="R675" t="str">
        <f t="shared" si="59"/>
        <v>COMERCIO ATACADISTA DE PRODUTOS QUIMICOS E PETROQUIMICOS, EXCETO AGROQUIMICOS</v>
      </c>
      <c r="S675" t="s">
        <v>4270</v>
      </c>
      <c r="V675">
        <v>0</v>
      </c>
      <c r="W675">
        <v>0</v>
      </c>
      <c r="X675">
        <v>0</v>
      </c>
      <c r="AA675" t="s">
        <v>4270</v>
      </c>
      <c r="AB675">
        <v>0</v>
      </c>
      <c r="AD675" t="str">
        <f t="shared" si="58"/>
        <v>COMERCIO ATACADISTA DE PRODUTOS QUIMICOS E PETROQUIMICOS, EXCETO AGROQUIMICOS</v>
      </c>
      <c r="AE675" t="s">
        <v>4270</v>
      </c>
      <c r="AF675">
        <v>0</v>
      </c>
    </row>
    <row r="676" spans="1:32">
      <c r="A676" t="str">
        <f t="shared" si="55"/>
        <v>SUPERVISOR DE ENSINO</v>
      </c>
      <c r="B676" t="s">
        <v>784</v>
      </c>
      <c r="C676">
        <v>0</v>
      </c>
      <c r="D676">
        <v>0</v>
      </c>
      <c r="E676">
        <v>0</v>
      </c>
      <c r="F676">
        <v>0</v>
      </c>
      <c r="G676">
        <v>0</v>
      </c>
      <c r="J676" t="str">
        <f t="shared" si="56"/>
        <v>SUPERVISOR DE ENSINO</v>
      </c>
      <c r="K676" t="s">
        <v>784</v>
      </c>
      <c r="L676">
        <v>0</v>
      </c>
      <c r="N676" t="str">
        <f t="shared" si="57"/>
        <v>SUPERVISOR DE ENSINO</v>
      </c>
      <c r="O676" t="s">
        <v>784</v>
      </c>
      <c r="P676">
        <v>0</v>
      </c>
      <c r="R676" t="str">
        <f t="shared" si="59"/>
        <v>COMERCIO ATACADISTA DE PRODUTOS SIDERURGICOS E METALURGICOS, EXCETO PARA CONSTRUCAO</v>
      </c>
      <c r="S676" t="s">
        <v>4271</v>
      </c>
      <c r="V676">
        <v>0</v>
      </c>
      <c r="W676">
        <v>0</v>
      </c>
      <c r="X676">
        <v>0</v>
      </c>
      <c r="AA676" t="s">
        <v>4271</v>
      </c>
      <c r="AB676">
        <v>0</v>
      </c>
      <c r="AD676" t="str">
        <f t="shared" si="58"/>
        <v>COMERCIO ATACADISTA DE PRODUTOS SIDERURGICOS E METALURGICOS, EXCETO PARA CONSTRUCAO</v>
      </c>
      <c r="AE676" t="s">
        <v>4271</v>
      </c>
      <c r="AF676">
        <v>0</v>
      </c>
    </row>
    <row r="677" spans="1:32">
      <c r="A677" t="str">
        <f t="shared" si="55"/>
        <v>DESIGNER EDUCACIONAL</v>
      </c>
      <c r="B677" t="s">
        <v>785</v>
      </c>
      <c r="C677">
        <v>0</v>
      </c>
      <c r="D677">
        <v>0</v>
      </c>
      <c r="E677">
        <v>0</v>
      </c>
      <c r="F677">
        <v>0</v>
      </c>
      <c r="G677">
        <v>0</v>
      </c>
      <c r="J677" t="str">
        <f t="shared" si="56"/>
        <v>DESIGNER EDUCACIONAL</v>
      </c>
      <c r="K677" t="s">
        <v>785</v>
      </c>
      <c r="L677">
        <v>0</v>
      </c>
      <c r="N677" t="str">
        <f t="shared" si="57"/>
        <v>DESIGNER EDUCACIONAL</v>
      </c>
      <c r="O677" t="s">
        <v>785</v>
      </c>
      <c r="P677">
        <v>0</v>
      </c>
      <c r="R677" t="str">
        <f t="shared" si="59"/>
        <v>COMERCIO ATACADISTA DE PAPEL E PAPELAO EM BRUTO E DE EMBALAGENS</v>
      </c>
      <c r="S677" t="s">
        <v>4272</v>
      </c>
      <c r="V677">
        <v>0</v>
      </c>
      <c r="W677">
        <v>0</v>
      </c>
      <c r="X677">
        <v>0</v>
      </c>
      <c r="AA677" t="s">
        <v>4272</v>
      </c>
      <c r="AB677">
        <v>0</v>
      </c>
      <c r="AD677" t="str">
        <f t="shared" si="58"/>
        <v>COMERCIO ATACADISTA DE PAPEL E PAPELAO EM BRUTO E DE EMBALAGENS</v>
      </c>
      <c r="AE677" t="s">
        <v>4272</v>
      </c>
      <c r="AF677">
        <v>0</v>
      </c>
    </row>
    <row r="678" spans="1:32">
      <c r="A678" t="str">
        <f t="shared" si="55"/>
        <v>ADVOGADO</v>
      </c>
      <c r="B678" t="s">
        <v>786</v>
      </c>
      <c r="C678">
        <v>0</v>
      </c>
      <c r="D678">
        <v>0</v>
      </c>
      <c r="E678">
        <v>1</v>
      </c>
      <c r="F678">
        <v>0</v>
      </c>
      <c r="G678">
        <v>1</v>
      </c>
      <c r="J678" t="str">
        <f t="shared" si="56"/>
        <v>ADVOGADO</v>
      </c>
      <c r="K678" t="s">
        <v>786</v>
      </c>
      <c r="L678">
        <v>1</v>
      </c>
      <c r="N678" t="str">
        <f t="shared" si="57"/>
        <v>ADVOGADO</v>
      </c>
      <c r="O678" t="s">
        <v>786</v>
      </c>
      <c r="P678">
        <v>0</v>
      </c>
      <c r="R678" t="str">
        <f t="shared" si="59"/>
        <v>COMERCIO ATACADISTA ESPECIALIZADO DE OUTROS PRODUTOS INTERMEDIARIOS NAO ESPECIFICADOS ANTERIORMENTE</v>
      </c>
      <c r="S678" t="s">
        <v>4273</v>
      </c>
      <c r="V678">
        <v>0</v>
      </c>
      <c r="W678">
        <v>0</v>
      </c>
      <c r="X678">
        <v>0</v>
      </c>
      <c r="AA678" t="s">
        <v>4273</v>
      </c>
      <c r="AB678">
        <v>0</v>
      </c>
      <c r="AD678" t="str">
        <f t="shared" si="58"/>
        <v>COMERCIO ATACADISTA ESPECIALIZADO DE OUTROS PRODUTOS INTERMEDIARIOS NAO ESPECIFICADOS ANTERIORMENTE</v>
      </c>
      <c r="AE678" t="s">
        <v>4273</v>
      </c>
      <c r="AF678">
        <v>0</v>
      </c>
    </row>
    <row r="679" spans="1:32">
      <c r="A679" t="str">
        <f t="shared" si="55"/>
        <v>ADVOGADO DE EMPRESA</v>
      </c>
      <c r="B679" t="s">
        <v>787</v>
      </c>
      <c r="C679">
        <v>0</v>
      </c>
      <c r="D679">
        <v>0</v>
      </c>
      <c r="E679">
        <v>1</v>
      </c>
      <c r="F679">
        <v>0</v>
      </c>
      <c r="G679">
        <v>1</v>
      </c>
      <c r="J679" t="str">
        <f t="shared" si="56"/>
        <v>ADVOGADO DE EMPRESA</v>
      </c>
      <c r="K679" t="s">
        <v>787</v>
      </c>
      <c r="L679">
        <v>1</v>
      </c>
      <c r="N679" t="str">
        <f t="shared" si="57"/>
        <v>ADVOGADO DE EMPRESA</v>
      </c>
      <c r="O679" t="s">
        <v>787</v>
      </c>
      <c r="P679">
        <v>0</v>
      </c>
      <c r="R679" t="str">
        <f t="shared" si="59"/>
        <v>COMERCIO ATACADISTA DE MERCADORIAS EM GERAL, COM PREDOMINANCIA DE PRODUTOS ALIMENTICIOS</v>
      </c>
      <c r="S679" t="s">
        <v>4274</v>
      </c>
      <c r="V679">
        <v>0</v>
      </c>
      <c r="W679">
        <v>0</v>
      </c>
      <c r="X679">
        <v>0</v>
      </c>
      <c r="AA679" t="s">
        <v>4274</v>
      </c>
      <c r="AB679">
        <v>0</v>
      </c>
      <c r="AD679" t="str">
        <f t="shared" si="58"/>
        <v>COMERCIO ATACADISTA DE MERCADORIAS EM GERAL, COM PREDOMINANCIA DE PRODUTOS ALIMENTICIOS</v>
      </c>
      <c r="AE679" t="s">
        <v>4274</v>
      </c>
      <c r="AF679">
        <v>0</v>
      </c>
    </row>
    <row r="680" spans="1:32">
      <c r="A680" t="str">
        <f t="shared" si="55"/>
        <v>ADVOGADO (DIREITO CIVIL)</v>
      </c>
      <c r="B680" t="s">
        <v>788</v>
      </c>
      <c r="C680">
        <v>0</v>
      </c>
      <c r="D680">
        <v>0</v>
      </c>
      <c r="E680">
        <v>0</v>
      </c>
      <c r="F680">
        <v>0</v>
      </c>
      <c r="G680">
        <v>0</v>
      </c>
      <c r="J680" t="str">
        <f t="shared" si="56"/>
        <v>ADVOGADO (DIREITO CIVIL)</v>
      </c>
      <c r="K680" t="s">
        <v>788</v>
      </c>
      <c r="L680">
        <v>0</v>
      </c>
      <c r="N680" t="str">
        <f t="shared" si="57"/>
        <v>ADVOGADO (DIREITO CIVIL)</v>
      </c>
      <c r="O680" t="s">
        <v>788</v>
      </c>
      <c r="P680">
        <v>0</v>
      </c>
      <c r="R680" t="str">
        <f t="shared" si="59"/>
        <v>COMERCIO ATACADISTA DE MERCADORIAS EM GERAL, COM PREDOMINANCIA DE INSUMOS AGROPECUARIOS</v>
      </c>
      <c r="S680" t="s">
        <v>4275</v>
      </c>
      <c r="V680">
        <v>0</v>
      </c>
      <c r="W680">
        <v>0</v>
      </c>
      <c r="X680">
        <v>0</v>
      </c>
      <c r="AA680" t="s">
        <v>4275</v>
      </c>
      <c r="AB680">
        <v>0</v>
      </c>
      <c r="AD680" t="str">
        <f t="shared" si="58"/>
        <v>COMERCIO ATACADISTA DE MERCADORIAS EM GERAL, COM PREDOMINANCIA DE INSUMOS AGROPECUARIOS</v>
      </c>
      <c r="AE680" t="s">
        <v>4275</v>
      </c>
      <c r="AF680">
        <v>0</v>
      </c>
    </row>
    <row r="681" spans="1:32">
      <c r="A681" t="str">
        <f t="shared" si="55"/>
        <v>ADVOGADO (DIREITO PUBLICO)</v>
      </c>
      <c r="B681" t="s">
        <v>789</v>
      </c>
      <c r="C681">
        <v>0</v>
      </c>
      <c r="D681">
        <v>0</v>
      </c>
      <c r="E681">
        <v>0</v>
      </c>
      <c r="F681">
        <v>0</v>
      </c>
      <c r="G681">
        <v>0</v>
      </c>
      <c r="J681" t="str">
        <f t="shared" si="56"/>
        <v>ADVOGADO (DIREITO PUBLICO)</v>
      </c>
      <c r="K681" t="s">
        <v>789</v>
      </c>
      <c r="L681">
        <v>0</v>
      </c>
      <c r="N681" t="str">
        <f t="shared" si="57"/>
        <v>ADVOGADO (DIREITO PUBLICO)</v>
      </c>
      <c r="O681" t="s">
        <v>789</v>
      </c>
      <c r="P681">
        <v>0</v>
      </c>
      <c r="R681" t="str">
        <f t="shared" si="59"/>
        <v>COMERCIO ATACADISTA DE MERCADORIAS EM GERAL, SEM PREDOMINANCIA DE ALIMENTOS OU DE INSUMOS AGROPECUAR</v>
      </c>
      <c r="S681" t="s">
        <v>4276</v>
      </c>
      <c r="V681">
        <v>0</v>
      </c>
      <c r="W681">
        <v>0</v>
      </c>
      <c r="X681">
        <v>0</v>
      </c>
      <c r="Y681">
        <v>0</v>
      </c>
      <c r="AA681" t="s">
        <v>4276</v>
      </c>
      <c r="AB681">
        <v>0</v>
      </c>
      <c r="AD681" t="str">
        <f t="shared" si="58"/>
        <v>COMERCIO ATACADISTA DE MERCADORIAS EM GERAL, SEM PREDOMINANCIA DE ALIMENTOS OU DE INSUMOS AGROPECUAR</v>
      </c>
      <c r="AE681" t="s">
        <v>4276</v>
      </c>
      <c r="AF681">
        <v>0</v>
      </c>
    </row>
    <row r="682" spans="1:32">
      <c r="A682" t="str">
        <f t="shared" si="55"/>
        <v>ADVOGADO (DIREITO PENAL)</v>
      </c>
      <c r="B682" t="s">
        <v>790</v>
      </c>
      <c r="C682">
        <v>0</v>
      </c>
      <c r="D682">
        <v>0</v>
      </c>
      <c r="E682">
        <v>0</v>
      </c>
      <c r="F682">
        <v>0</v>
      </c>
      <c r="G682">
        <v>0</v>
      </c>
      <c r="J682" t="str">
        <f t="shared" si="56"/>
        <v>ADVOGADO (DIREITO PENAL)</v>
      </c>
      <c r="K682" t="s">
        <v>790</v>
      </c>
      <c r="L682">
        <v>0</v>
      </c>
      <c r="N682" t="str">
        <f t="shared" si="57"/>
        <v>ADVOGADO (DIREITO PENAL)</v>
      </c>
      <c r="O682" t="s">
        <v>790</v>
      </c>
      <c r="P682">
        <v>0</v>
      </c>
      <c r="R682" t="str">
        <f t="shared" si="59"/>
        <v>COMERCIO VAREJISTA DE MERCADORIAS EM GERAL, COM PREDOMINANCIA DE PRODUTOS ALIMENTICIOS - HIPERMERCAD</v>
      </c>
      <c r="S682" t="s">
        <v>4277</v>
      </c>
      <c r="V682">
        <v>0</v>
      </c>
      <c r="W682">
        <v>0</v>
      </c>
      <c r="X682">
        <v>0</v>
      </c>
      <c r="AA682" t="s">
        <v>4277</v>
      </c>
      <c r="AB682">
        <v>0</v>
      </c>
      <c r="AD682" t="str">
        <f t="shared" si="58"/>
        <v>COMERCIO VAREJISTA DE MERCADORIAS EM GERAL, COM PREDOMINANCIA DE PRODUTOS ALIMENTICIOS - HIPERMERCAD</v>
      </c>
      <c r="AE682" t="s">
        <v>4277</v>
      </c>
      <c r="AF682">
        <v>0</v>
      </c>
    </row>
    <row r="683" spans="1:32">
      <c r="A683" t="str">
        <f t="shared" ref="A683:A746" si="60">MID(B683,8,100)</f>
        <v>ADVOGADO (AREAS ESPECIAIS)</v>
      </c>
      <c r="B683" t="s">
        <v>791</v>
      </c>
      <c r="C683">
        <v>0</v>
      </c>
      <c r="D683">
        <v>0</v>
      </c>
      <c r="E683">
        <v>0</v>
      </c>
      <c r="F683">
        <v>0</v>
      </c>
      <c r="G683">
        <v>0</v>
      </c>
      <c r="J683" t="str">
        <f t="shared" ref="J683:J746" si="61">MID(K683,8,100)</f>
        <v>ADVOGADO (AREAS ESPECIAIS)</v>
      </c>
      <c r="K683" t="s">
        <v>791</v>
      </c>
      <c r="L683">
        <v>0</v>
      </c>
      <c r="N683" t="str">
        <f t="shared" ref="N683:N746" si="62">MID(O683,8,100)</f>
        <v>ADVOGADO (AREAS ESPECIAIS)</v>
      </c>
      <c r="O683" t="s">
        <v>791</v>
      </c>
      <c r="P683">
        <v>0</v>
      </c>
      <c r="R683" t="str">
        <f t="shared" si="59"/>
        <v>COMERCIO VAREJISTA DE MERCADORIAS EM GERAL, COM PREDOMINANCIA DE PRODUTOS ALIMENTICIOS - MINIMERCADO</v>
      </c>
      <c r="S683" t="s">
        <v>4278</v>
      </c>
      <c r="V683">
        <v>0</v>
      </c>
      <c r="W683">
        <v>0</v>
      </c>
      <c r="X683">
        <v>0</v>
      </c>
      <c r="AA683" t="s">
        <v>4278</v>
      </c>
      <c r="AB683">
        <v>0</v>
      </c>
      <c r="AD683" t="str">
        <f t="shared" ref="AD683:AD746" si="63">MID(AE683,12,100)</f>
        <v>COMERCIO VAREJISTA DE MERCADORIAS EM GERAL, COM PREDOMINANCIA DE PRODUTOS ALIMENTICIOS - MINIMERCADO</v>
      </c>
      <c r="AE683" t="s">
        <v>4278</v>
      </c>
      <c r="AF683">
        <v>0</v>
      </c>
    </row>
    <row r="684" spans="1:32">
      <c r="A684" t="str">
        <f t="shared" si="60"/>
        <v>ADVOGADO (DIREITO DO TRABALHO)</v>
      </c>
      <c r="B684" t="s">
        <v>792</v>
      </c>
      <c r="C684">
        <v>0</v>
      </c>
      <c r="D684">
        <v>0</v>
      </c>
      <c r="E684">
        <v>0</v>
      </c>
      <c r="F684">
        <v>0</v>
      </c>
      <c r="G684">
        <v>0</v>
      </c>
      <c r="J684" t="str">
        <f t="shared" si="61"/>
        <v>ADVOGADO (DIREITO DO TRABALHO)</v>
      </c>
      <c r="K684" t="s">
        <v>792</v>
      </c>
      <c r="L684">
        <v>0</v>
      </c>
      <c r="N684" t="str">
        <f t="shared" si="62"/>
        <v>ADVOGADO (DIREITO DO TRABALHO)</v>
      </c>
      <c r="O684" t="s">
        <v>792</v>
      </c>
      <c r="P684">
        <v>0</v>
      </c>
      <c r="R684" t="str">
        <f t="shared" ref="R684:R747" si="64">MID(S684,12,100)</f>
        <v>COMERCIO VAREJISTA DE MERCADORIAS EM GERAL, SEM PREDOMINANCIA DE PRODUTOS ALIMENTICIOS</v>
      </c>
      <c r="S684" t="s">
        <v>4279</v>
      </c>
      <c r="V684">
        <v>0</v>
      </c>
      <c r="W684">
        <v>0</v>
      </c>
      <c r="X684">
        <v>0</v>
      </c>
      <c r="AA684" t="s">
        <v>4279</v>
      </c>
      <c r="AB684">
        <v>0</v>
      </c>
      <c r="AD684" t="str">
        <f t="shared" si="63"/>
        <v>COMERCIO VAREJISTA DE MERCADORIAS EM GERAL, SEM PREDOMINANCIA DE PRODUTOS ALIMENTICIOS</v>
      </c>
      <c r="AE684" t="s">
        <v>4279</v>
      </c>
      <c r="AF684">
        <v>0</v>
      </c>
    </row>
    <row r="685" spans="1:32">
      <c r="A685" t="str">
        <f t="shared" si="60"/>
        <v>CONSULTOR JURIDICO</v>
      </c>
      <c r="B685" t="s">
        <v>793</v>
      </c>
      <c r="C685">
        <v>0</v>
      </c>
      <c r="D685">
        <v>0</v>
      </c>
      <c r="E685">
        <v>0</v>
      </c>
      <c r="F685">
        <v>0</v>
      </c>
      <c r="G685">
        <v>0</v>
      </c>
      <c r="J685" t="str">
        <f t="shared" si="61"/>
        <v>CONSULTOR JURIDICO</v>
      </c>
      <c r="K685" t="s">
        <v>793</v>
      </c>
      <c r="L685">
        <v>0</v>
      </c>
      <c r="N685" t="str">
        <f t="shared" si="62"/>
        <v>CONSULTOR JURIDICO</v>
      </c>
      <c r="O685" t="s">
        <v>793</v>
      </c>
      <c r="P685">
        <v>0</v>
      </c>
      <c r="R685" t="str">
        <f t="shared" si="64"/>
        <v>COMERCIO VAREJISTA DE PRODUTOS DE PADARIA, LATICINIO, DOCES, BALAS E SEMELHANTES</v>
      </c>
      <c r="S685" t="s">
        <v>4280</v>
      </c>
      <c r="V685">
        <v>0</v>
      </c>
      <c r="W685">
        <v>0</v>
      </c>
      <c r="X685">
        <v>0</v>
      </c>
      <c r="AA685" t="s">
        <v>4280</v>
      </c>
      <c r="AB685">
        <v>0</v>
      </c>
      <c r="AD685" t="str">
        <f t="shared" si="63"/>
        <v>COMERCIO VAREJISTA DE PRODUTOS DE PADARIA, LATICINIO, DOCES, BALAS E SEMELHANTES</v>
      </c>
      <c r="AE685" t="s">
        <v>4280</v>
      </c>
      <c r="AF685">
        <v>0</v>
      </c>
    </row>
    <row r="686" spans="1:32">
      <c r="A686" t="str">
        <f t="shared" si="60"/>
        <v>ADVOGADO DA UNIAO</v>
      </c>
      <c r="B686" t="s">
        <v>794</v>
      </c>
      <c r="C686">
        <v>0</v>
      </c>
      <c r="D686">
        <v>0</v>
      </c>
      <c r="E686">
        <v>0</v>
      </c>
      <c r="F686">
        <v>0</v>
      </c>
      <c r="G686">
        <v>0</v>
      </c>
      <c r="J686" t="str">
        <f t="shared" si="61"/>
        <v>ADVOGADO DA UNIAO</v>
      </c>
      <c r="K686" t="s">
        <v>794</v>
      </c>
      <c r="L686">
        <v>0</v>
      </c>
      <c r="N686" t="str">
        <f t="shared" si="62"/>
        <v>ADVOGADO DA UNIAO</v>
      </c>
      <c r="O686" t="s">
        <v>794</v>
      </c>
      <c r="P686">
        <v>0</v>
      </c>
      <c r="R686" t="str">
        <f t="shared" si="64"/>
        <v>COMERCIO VAREJISTA DE CARNES E PESCADOS - ACOUGUES E PEIXARIAS</v>
      </c>
      <c r="S686" t="s">
        <v>4281</v>
      </c>
      <c r="V686">
        <v>0</v>
      </c>
      <c r="W686">
        <v>0</v>
      </c>
      <c r="X686">
        <v>0</v>
      </c>
      <c r="AA686" t="s">
        <v>4281</v>
      </c>
      <c r="AB686">
        <v>0</v>
      </c>
      <c r="AD686" t="str">
        <f t="shared" si="63"/>
        <v>COMERCIO VAREJISTA DE CARNES E PESCADOS - ACOUGUES E PEIXARIAS</v>
      </c>
      <c r="AE686" t="s">
        <v>4281</v>
      </c>
      <c r="AF686">
        <v>0</v>
      </c>
    </row>
    <row r="687" spans="1:32">
      <c r="A687" t="str">
        <f t="shared" si="60"/>
        <v>PROCURADOR AUTARQUICO</v>
      </c>
      <c r="B687" t="s">
        <v>795</v>
      </c>
      <c r="C687">
        <v>0</v>
      </c>
      <c r="D687">
        <v>0</v>
      </c>
      <c r="E687">
        <v>0</v>
      </c>
      <c r="F687">
        <v>0</v>
      </c>
      <c r="G687">
        <v>0</v>
      </c>
      <c r="J687" t="str">
        <f t="shared" si="61"/>
        <v>PROCURADOR AUTARQUICO</v>
      </c>
      <c r="K687" t="s">
        <v>795</v>
      </c>
      <c r="L687">
        <v>0</v>
      </c>
      <c r="N687" t="str">
        <f t="shared" si="62"/>
        <v>PROCURADOR AUTARQUICO</v>
      </c>
      <c r="O687" t="s">
        <v>795</v>
      </c>
      <c r="P687">
        <v>0</v>
      </c>
      <c r="R687" t="str">
        <f t="shared" si="64"/>
        <v>COMERCIO VAREJISTA DE HORTIFRUTIGRANJEIROS</v>
      </c>
      <c r="S687" t="s">
        <v>4282</v>
      </c>
      <c r="V687">
        <v>0</v>
      </c>
      <c r="W687">
        <v>0</v>
      </c>
      <c r="X687">
        <v>0</v>
      </c>
      <c r="AA687" t="s">
        <v>4282</v>
      </c>
      <c r="AB687">
        <v>0</v>
      </c>
      <c r="AD687" t="str">
        <f t="shared" si="63"/>
        <v>COMERCIO VAREJISTA DE HORTIFRUTIGRANJEIROS</v>
      </c>
      <c r="AE687" t="s">
        <v>4282</v>
      </c>
      <c r="AF687">
        <v>0</v>
      </c>
    </row>
    <row r="688" spans="1:32">
      <c r="A688" t="str">
        <f t="shared" si="60"/>
        <v>PROCURADOR DA FAZENDA NACIONAL</v>
      </c>
      <c r="B688" t="s">
        <v>796</v>
      </c>
      <c r="C688">
        <v>0</v>
      </c>
      <c r="D688">
        <v>0</v>
      </c>
      <c r="E688">
        <v>0</v>
      </c>
      <c r="F688">
        <v>0</v>
      </c>
      <c r="G688">
        <v>0</v>
      </c>
      <c r="J688" t="str">
        <f t="shared" si="61"/>
        <v>PROCURADOR DA FAZENDA NACIONAL</v>
      </c>
      <c r="K688" t="s">
        <v>796</v>
      </c>
      <c r="L688">
        <v>0</v>
      </c>
      <c r="N688" t="str">
        <f t="shared" si="62"/>
        <v>PROCURADOR DA FAZENDA NACIONAL</v>
      </c>
      <c r="O688" t="s">
        <v>796</v>
      </c>
      <c r="P688">
        <v>0</v>
      </c>
      <c r="R688" t="str">
        <f t="shared" si="64"/>
        <v>COMERCIO VAREJISTA DE PRODUTOS ALIMENTICIOS EM GERAL OU ESPECIALIZADO EM PRODUTOS ALIMENTICIOS NAO E</v>
      </c>
      <c r="S688" t="s">
        <v>4742</v>
      </c>
      <c r="V688">
        <v>0</v>
      </c>
      <c r="W688">
        <v>0</v>
      </c>
      <c r="X688">
        <v>0</v>
      </c>
      <c r="Y688">
        <v>0</v>
      </c>
      <c r="AA688" t="s">
        <v>4742</v>
      </c>
      <c r="AB688">
        <v>0</v>
      </c>
      <c r="AD688" t="str">
        <f t="shared" si="63"/>
        <v>COMERCIO VAREJISTA DE PRODUTOS ALIMENTICIOS EM GERAL OU ESPECIALIZADO EM PRODUTOS ALIMENTICIOS NAO E</v>
      </c>
      <c r="AE688" t="s">
        <v>4742</v>
      </c>
      <c r="AF688">
        <v>0</v>
      </c>
    </row>
    <row r="689" spans="1:32">
      <c r="A689" t="str">
        <f t="shared" si="60"/>
        <v>PROCURADOR DO ESTADO</v>
      </c>
      <c r="B689" t="s">
        <v>797</v>
      </c>
      <c r="C689">
        <v>0</v>
      </c>
      <c r="D689">
        <v>0</v>
      </c>
      <c r="E689">
        <v>0</v>
      </c>
      <c r="F689">
        <v>0</v>
      </c>
      <c r="G689">
        <v>0</v>
      </c>
      <c r="J689" t="str">
        <f t="shared" si="61"/>
        <v>PROCURADOR DO ESTADO</v>
      </c>
      <c r="K689" t="s">
        <v>797</v>
      </c>
      <c r="L689">
        <v>0</v>
      </c>
      <c r="N689" t="str">
        <f t="shared" si="62"/>
        <v>PROCURADOR DO ESTADO</v>
      </c>
      <c r="O689" t="s">
        <v>797</v>
      </c>
      <c r="P689">
        <v>0</v>
      </c>
      <c r="R689" t="str">
        <f t="shared" si="64"/>
        <v>COMERCIO VAREJISTA DE COMBUSTIVEIS PARA VEICULOS AUTOMOTORES</v>
      </c>
      <c r="S689" t="s">
        <v>4283</v>
      </c>
      <c r="V689">
        <v>0</v>
      </c>
      <c r="W689">
        <v>0</v>
      </c>
      <c r="X689">
        <v>0</v>
      </c>
      <c r="AA689" t="s">
        <v>4283</v>
      </c>
      <c r="AB689">
        <v>0</v>
      </c>
      <c r="AD689" t="str">
        <f t="shared" si="63"/>
        <v>COMERCIO VAREJISTA DE COMBUSTIVEIS PARA VEICULOS AUTOMOTORES</v>
      </c>
      <c r="AE689" t="s">
        <v>4283</v>
      </c>
      <c r="AF689">
        <v>0</v>
      </c>
    </row>
    <row r="690" spans="1:32">
      <c r="A690" t="str">
        <f t="shared" si="60"/>
        <v>PROCURADOR DO MUNICIPIO</v>
      </c>
      <c r="B690" t="s">
        <v>798</v>
      </c>
      <c r="C690">
        <v>0</v>
      </c>
      <c r="D690">
        <v>0</v>
      </c>
      <c r="E690">
        <v>0</v>
      </c>
      <c r="F690">
        <v>0</v>
      </c>
      <c r="G690">
        <v>0</v>
      </c>
      <c r="J690" t="str">
        <f t="shared" si="61"/>
        <v>PROCURADOR DO MUNICIPIO</v>
      </c>
      <c r="K690" t="s">
        <v>798</v>
      </c>
      <c r="L690">
        <v>0</v>
      </c>
      <c r="N690" t="str">
        <f t="shared" si="62"/>
        <v>PROCURADOR DO MUNICIPIO</v>
      </c>
      <c r="O690" t="s">
        <v>798</v>
      </c>
      <c r="P690">
        <v>0</v>
      </c>
      <c r="R690" t="str">
        <f t="shared" si="64"/>
        <v>COMERCIO VAREJISTA DE LUBRIFICANTES</v>
      </c>
      <c r="S690" t="s">
        <v>4284</v>
      </c>
      <c r="V690">
        <v>0</v>
      </c>
      <c r="W690">
        <v>0</v>
      </c>
      <c r="X690">
        <v>0</v>
      </c>
      <c r="AA690" t="s">
        <v>4284</v>
      </c>
      <c r="AB690">
        <v>0</v>
      </c>
      <c r="AD690" t="str">
        <f t="shared" si="63"/>
        <v>COMERCIO VAREJISTA DE LUBRIFICANTES</v>
      </c>
      <c r="AE690" t="s">
        <v>4284</v>
      </c>
      <c r="AF690">
        <v>0</v>
      </c>
    </row>
    <row r="691" spans="1:32">
      <c r="A691" t="str">
        <f t="shared" si="60"/>
        <v>PROCURADOR FEDERAL</v>
      </c>
      <c r="B691" t="s">
        <v>799</v>
      </c>
      <c r="C691">
        <v>0</v>
      </c>
      <c r="D691">
        <v>0</v>
      </c>
      <c r="E691">
        <v>0</v>
      </c>
      <c r="F691">
        <v>0</v>
      </c>
      <c r="G691">
        <v>0</v>
      </c>
      <c r="J691" t="str">
        <f t="shared" si="61"/>
        <v>PROCURADOR FEDERAL</v>
      </c>
      <c r="K691" t="s">
        <v>799</v>
      </c>
      <c r="L691">
        <v>0</v>
      </c>
      <c r="N691" t="str">
        <f t="shared" si="62"/>
        <v>PROCURADOR FEDERAL</v>
      </c>
      <c r="O691" t="s">
        <v>799</v>
      </c>
      <c r="P691">
        <v>0</v>
      </c>
      <c r="R691" t="str">
        <f t="shared" si="64"/>
        <v>COMERCIO VAREJISTA DE TINTAS E MATERIAIS PARA PINTURA</v>
      </c>
      <c r="S691" t="s">
        <v>4285</v>
      </c>
      <c r="V691">
        <v>0</v>
      </c>
      <c r="W691">
        <v>0</v>
      </c>
      <c r="X691">
        <v>0</v>
      </c>
      <c r="AA691" t="s">
        <v>4285</v>
      </c>
      <c r="AB691">
        <v>0</v>
      </c>
      <c r="AD691" t="str">
        <f t="shared" si="63"/>
        <v>COMERCIO VAREJISTA DE TINTAS E MATERIAIS PARA PINTURA</v>
      </c>
      <c r="AE691" t="s">
        <v>4285</v>
      </c>
      <c r="AF691">
        <v>0</v>
      </c>
    </row>
    <row r="692" spans="1:32">
      <c r="A692" t="str">
        <f t="shared" si="60"/>
        <v>PROCURADOR FUNDACIONAL</v>
      </c>
      <c r="B692" t="s">
        <v>800</v>
      </c>
      <c r="C692">
        <v>0</v>
      </c>
      <c r="D692">
        <v>0</v>
      </c>
      <c r="E692">
        <v>0</v>
      </c>
      <c r="F692">
        <v>0</v>
      </c>
      <c r="G692">
        <v>0</v>
      </c>
      <c r="J692" t="str">
        <f t="shared" si="61"/>
        <v>PROCURADOR FUNDACIONAL</v>
      </c>
      <c r="K692" t="s">
        <v>800</v>
      </c>
      <c r="L692">
        <v>0</v>
      </c>
      <c r="N692" t="str">
        <f t="shared" si="62"/>
        <v>PROCURADOR FUNDACIONAL</v>
      </c>
      <c r="O692" t="s">
        <v>800</v>
      </c>
      <c r="P692">
        <v>0</v>
      </c>
      <c r="R692" t="str">
        <f t="shared" si="64"/>
        <v>COMERCIO VAREJISTA DE MATERIAL ELETRICO</v>
      </c>
      <c r="S692" t="s">
        <v>4286</v>
      </c>
      <c r="V692">
        <v>0</v>
      </c>
      <c r="W692">
        <v>0</v>
      </c>
      <c r="X692">
        <v>0</v>
      </c>
      <c r="AA692" t="s">
        <v>4286</v>
      </c>
      <c r="AB692">
        <v>0</v>
      </c>
      <c r="AD692" t="str">
        <f t="shared" si="63"/>
        <v>COMERCIO VAREJISTA DE MATERIAL ELETRICO</v>
      </c>
      <c r="AE692" t="s">
        <v>4286</v>
      </c>
      <c r="AF692">
        <v>0</v>
      </c>
    </row>
    <row r="693" spans="1:32">
      <c r="A693" t="str">
        <f t="shared" si="60"/>
        <v>OFICIAL DE REGISTRO DE CONTRATOS MARITIMOS</v>
      </c>
      <c r="B693" t="s">
        <v>801</v>
      </c>
      <c r="C693">
        <v>0</v>
      </c>
      <c r="D693">
        <v>0</v>
      </c>
      <c r="E693">
        <v>0</v>
      </c>
      <c r="F693">
        <v>0</v>
      </c>
      <c r="G693">
        <v>0</v>
      </c>
      <c r="J693" t="str">
        <f t="shared" si="61"/>
        <v>OFICIAL DE REGISTRO DE CONTRATOS MARITIMOS</v>
      </c>
      <c r="K693" t="s">
        <v>801</v>
      </c>
      <c r="L693">
        <v>0</v>
      </c>
      <c r="N693" t="str">
        <f t="shared" si="62"/>
        <v>OFICIAL DE REGISTRO DE CONTRATOS MARITIMOS</v>
      </c>
      <c r="O693" t="s">
        <v>801</v>
      </c>
      <c r="P693">
        <v>0</v>
      </c>
      <c r="R693" t="str">
        <f t="shared" si="64"/>
        <v>COMERCIO VAREJISTA DE VIDROS</v>
      </c>
      <c r="S693" t="s">
        <v>4287</v>
      </c>
      <c r="V693">
        <v>0</v>
      </c>
      <c r="W693">
        <v>0</v>
      </c>
      <c r="X693">
        <v>0</v>
      </c>
      <c r="AA693" t="s">
        <v>4287</v>
      </c>
      <c r="AB693">
        <v>0</v>
      </c>
      <c r="AD693" t="str">
        <f t="shared" si="63"/>
        <v>COMERCIO VAREJISTA DE VIDROS</v>
      </c>
      <c r="AE693" t="s">
        <v>4287</v>
      </c>
      <c r="AF693">
        <v>0</v>
      </c>
    </row>
    <row r="694" spans="1:32">
      <c r="A694" t="str">
        <f t="shared" si="60"/>
        <v>OFICIAL DO REGISTRO CIVIL DE PESSOAS JURIDICAS</v>
      </c>
      <c r="B694" t="s">
        <v>802</v>
      </c>
      <c r="C694">
        <v>0</v>
      </c>
      <c r="D694">
        <v>0</v>
      </c>
      <c r="E694">
        <v>0</v>
      </c>
      <c r="F694">
        <v>0</v>
      </c>
      <c r="G694">
        <v>0</v>
      </c>
      <c r="J694" t="str">
        <f t="shared" si="61"/>
        <v>OFICIAL DO REGISTRO CIVIL DE PESSOAS JURIDICAS</v>
      </c>
      <c r="K694" t="s">
        <v>802</v>
      </c>
      <c r="L694">
        <v>0</v>
      </c>
      <c r="N694" t="str">
        <f t="shared" si="62"/>
        <v>OFICIAL DO REGISTRO CIVIL DE PESSOAS JURIDICAS</v>
      </c>
      <c r="O694" t="s">
        <v>802</v>
      </c>
      <c r="P694">
        <v>0</v>
      </c>
      <c r="R694" t="str">
        <f t="shared" si="64"/>
        <v>COMERCIO VAREJISTA DE FERRAGENS, MADEIRA E MATERIAIS DE CONSTRUCAO</v>
      </c>
      <c r="S694" t="s">
        <v>4288</v>
      </c>
      <c r="V694">
        <v>0</v>
      </c>
      <c r="W694">
        <v>0</v>
      </c>
      <c r="X694">
        <v>0</v>
      </c>
      <c r="AA694" t="s">
        <v>4288</v>
      </c>
      <c r="AB694">
        <v>0</v>
      </c>
      <c r="AD694" t="str">
        <f t="shared" si="63"/>
        <v>COMERCIO VAREJISTA DE FERRAGENS, MADEIRA E MATERIAIS DE CONSTRUCAO</v>
      </c>
      <c r="AE694" t="s">
        <v>4288</v>
      </c>
      <c r="AF694">
        <v>0</v>
      </c>
    </row>
    <row r="695" spans="1:32">
      <c r="A695" t="str">
        <f t="shared" si="60"/>
        <v>OFICIAL DO REGISTRO CIVIL DE PESSOAS NATURAIS</v>
      </c>
      <c r="B695" t="s">
        <v>803</v>
      </c>
      <c r="C695">
        <v>0</v>
      </c>
      <c r="D695">
        <v>0</v>
      </c>
      <c r="E695">
        <v>0</v>
      </c>
      <c r="F695">
        <v>0</v>
      </c>
      <c r="G695">
        <v>0</v>
      </c>
      <c r="J695" t="str">
        <f t="shared" si="61"/>
        <v>OFICIAL DO REGISTRO CIVIL DE PESSOAS NATURAIS</v>
      </c>
      <c r="K695" t="s">
        <v>803</v>
      </c>
      <c r="L695">
        <v>0</v>
      </c>
      <c r="N695" t="str">
        <f t="shared" si="62"/>
        <v>OFICIAL DO REGISTRO CIVIL DE PESSOAS NATURAIS</v>
      </c>
      <c r="O695" t="s">
        <v>803</v>
      </c>
      <c r="P695">
        <v>0</v>
      </c>
      <c r="R695" t="str">
        <f t="shared" si="64"/>
        <v>COMERCIO VAREJISTA ESPECIALIZADO DE EQUIPAMENTOS E SUPRIMENTOS DE INFORMATICA</v>
      </c>
      <c r="S695" t="s">
        <v>4289</v>
      </c>
      <c r="V695">
        <v>0</v>
      </c>
      <c r="W695">
        <v>0</v>
      </c>
      <c r="X695">
        <v>0</v>
      </c>
      <c r="AA695" t="s">
        <v>4289</v>
      </c>
      <c r="AB695">
        <v>0</v>
      </c>
      <c r="AD695" t="str">
        <f t="shared" si="63"/>
        <v>COMERCIO VAREJISTA ESPECIALIZADO DE EQUIPAMENTOS E SUPRIMENTOS DE INFORMATICA</v>
      </c>
      <c r="AE695" t="s">
        <v>4289</v>
      </c>
      <c r="AF695">
        <v>0</v>
      </c>
    </row>
    <row r="696" spans="1:32">
      <c r="A696" t="str">
        <f t="shared" si="60"/>
        <v>OFICIAL DO REGISTRO DE DISTRIBUICOES</v>
      </c>
      <c r="B696" t="s">
        <v>804</v>
      </c>
      <c r="C696">
        <v>0</v>
      </c>
      <c r="D696">
        <v>0</v>
      </c>
      <c r="E696">
        <v>0</v>
      </c>
      <c r="F696">
        <v>0</v>
      </c>
      <c r="G696">
        <v>0</v>
      </c>
      <c r="J696" t="str">
        <f t="shared" si="61"/>
        <v>OFICIAL DO REGISTRO DE DISTRIBUICOES</v>
      </c>
      <c r="K696" t="s">
        <v>804</v>
      </c>
      <c r="L696">
        <v>0</v>
      </c>
      <c r="N696" t="str">
        <f t="shared" si="62"/>
        <v>OFICIAL DO REGISTRO DE DISTRIBUICOES</v>
      </c>
      <c r="O696" t="s">
        <v>804</v>
      </c>
      <c r="P696">
        <v>0</v>
      </c>
      <c r="R696" t="str">
        <f t="shared" si="64"/>
        <v>COMERCIO VAREJISTA ESPECIALIZADO DE EQUIPAMENTOS DE TELEFONIA E COMUNICACAO</v>
      </c>
      <c r="S696" t="s">
        <v>4290</v>
      </c>
      <c r="V696">
        <v>0</v>
      </c>
      <c r="W696">
        <v>0</v>
      </c>
      <c r="X696">
        <v>0</v>
      </c>
      <c r="AA696" t="s">
        <v>4290</v>
      </c>
      <c r="AB696">
        <v>0</v>
      </c>
      <c r="AD696" t="str">
        <f t="shared" si="63"/>
        <v>COMERCIO VAREJISTA ESPECIALIZADO DE EQUIPAMENTOS DE TELEFONIA E COMUNICACAO</v>
      </c>
      <c r="AE696" t="s">
        <v>4290</v>
      </c>
      <c r="AF696">
        <v>0</v>
      </c>
    </row>
    <row r="697" spans="1:32">
      <c r="A697" t="str">
        <f t="shared" si="60"/>
        <v>OFICIAL DO REGISTRO DE IMOVEIS</v>
      </c>
      <c r="B697" t="s">
        <v>805</v>
      </c>
      <c r="C697">
        <v>0</v>
      </c>
      <c r="D697">
        <v>0</v>
      </c>
      <c r="E697">
        <v>0</v>
      </c>
      <c r="F697">
        <v>0</v>
      </c>
      <c r="G697">
        <v>0</v>
      </c>
      <c r="J697" t="str">
        <f t="shared" si="61"/>
        <v>OFICIAL DO REGISTRO DE IMOVEIS</v>
      </c>
      <c r="K697" t="s">
        <v>805</v>
      </c>
      <c r="L697">
        <v>0</v>
      </c>
      <c r="N697" t="str">
        <f t="shared" si="62"/>
        <v>OFICIAL DO REGISTRO DE IMOVEIS</v>
      </c>
      <c r="O697" t="s">
        <v>805</v>
      </c>
      <c r="P697">
        <v>0</v>
      </c>
      <c r="R697" t="str">
        <f t="shared" si="64"/>
        <v>COMERCIO VAREJISTA ESPECIALIZADO DE ELETRODOMESTICOS E EQUIPAMENTOS DE AUDIO E VIDEO</v>
      </c>
      <c r="S697" t="s">
        <v>4291</v>
      </c>
      <c r="V697">
        <v>0</v>
      </c>
      <c r="W697">
        <v>0</v>
      </c>
      <c r="X697">
        <v>0</v>
      </c>
      <c r="AA697" t="s">
        <v>4291</v>
      </c>
      <c r="AB697">
        <v>0</v>
      </c>
      <c r="AD697" t="str">
        <f t="shared" si="63"/>
        <v>COMERCIO VAREJISTA ESPECIALIZADO DE ELETRODOMESTICOS E EQUIPAMENTOS DE AUDIO E VIDEO</v>
      </c>
      <c r="AE697" t="s">
        <v>4291</v>
      </c>
      <c r="AF697">
        <v>0</v>
      </c>
    </row>
    <row r="698" spans="1:32">
      <c r="A698" t="str">
        <f t="shared" si="60"/>
        <v>OFICIAL DO REGISTRO DE TITULOS E DOCUMENTOS</v>
      </c>
      <c r="B698" t="s">
        <v>806</v>
      </c>
      <c r="C698">
        <v>0</v>
      </c>
      <c r="D698">
        <v>0</v>
      </c>
      <c r="E698">
        <v>0</v>
      </c>
      <c r="F698">
        <v>0</v>
      </c>
      <c r="G698">
        <v>0</v>
      </c>
      <c r="J698" t="str">
        <f t="shared" si="61"/>
        <v>OFICIAL DO REGISTRO DE TITULOS E DOCUMENTOS</v>
      </c>
      <c r="K698" t="s">
        <v>806</v>
      </c>
      <c r="L698">
        <v>0</v>
      </c>
      <c r="N698" t="str">
        <f t="shared" si="62"/>
        <v>OFICIAL DO REGISTRO DE TITULOS E DOCUMENTOS</v>
      </c>
      <c r="O698" t="s">
        <v>806</v>
      </c>
      <c r="P698">
        <v>0</v>
      </c>
      <c r="R698" t="str">
        <f t="shared" si="64"/>
        <v>COMERCIO VAREJISTA ESPECIALIZADO DE MOVEIS, COLCHOARIA E ARTIGOS DE ILUMINACAO</v>
      </c>
      <c r="S698" t="s">
        <v>4292</v>
      </c>
      <c r="V698">
        <v>0</v>
      </c>
      <c r="W698">
        <v>0</v>
      </c>
      <c r="X698">
        <v>0</v>
      </c>
      <c r="AA698" t="s">
        <v>4292</v>
      </c>
      <c r="AB698">
        <v>0</v>
      </c>
      <c r="AD698" t="str">
        <f t="shared" si="63"/>
        <v>COMERCIO VAREJISTA ESPECIALIZADO DE MOVEIS, COLCHOARIA E ARTIGOS DE ILUMINACAO</v>
      </c>
      <c r="AE698" t="s">
        <v>4292</v>
      </c>
      <c r="AF698">
        <v>0</v>
      </c>
    </row>
    <row r="699" spans="1:32">
      <c r="A699" t="str">
        <f t="shared" si="60"/>
        <v>TABELIAO DE NOTAS</v>
      </c>
      <c r="B699" t="s">
        <v>807</v>
      </c>
      <c r="C699">
        <v>0</v>
      </c>
      <c r="D699">
        <v>0</v>
      </c>
      <c r="E699">
        <v>0</v>
      </c>
      <c r="F699">
        <v>0</v>
      </c>
      <c r="G699">
        <v>0</v>
      </c>
      <c r="J699" t="str">
        <f t="shared" si="61"/>
        <v>TABELIAO DE NOTAS</v>
      </c>
      <c r="K699" t="s">
        <v>807</v>
      </c>
      <c r="L699">
        <v>0</v>
      </c>
      <c r="N699" t="str">
        <f t="shared" si="62"/>
        <v>TABELIAO DE NOTAS</v>
      </c>
      <c r="O699" t="s">
        <v>807</v>
      </c>
      <c r="P699">
        <v>0</v>
      </c>
      <c r="R699" t="str">
        <f t="shared" si="64"/>
        <v>COMERCIO VAREJISTA ESPECIALIZADO DE TECIDOS E ARTIGOS DE CAMA, MESA E BANHO</v>
      </c>
      <c r="S699" t="s">
        <v>4293</v>
      </c>
      <c r="V699">
        <v>0</v>
      </c>
      <c r="W699">
        <v>0</v>
      </c>
      <c r="X699">
        <v>0</v>
      </c>
      <c r="AA699" t="s">
        <v>4293</v>
      </c>
      <c r="AB699">
        <v>0</v>
      </c>
      <c r="AD699" t="str">
        <f t="shared" si="63"/>
        <v>COMERCIO VAREJISTA ESPECIALIZADO DE TECIDOS E ARTIGOS DE CAMA, MESA E BANHO</v>
      </c>
      <c r="AE699" t="s">
        <v>4293</v>
      </c>
      <c r="AF699">
        <v>0</v>
      </c>
    </row>
    <row r="700" spans="1:32">
      <c r="A700" t="str">
        <f t="shared" si="60"/>
        <v>TABELIAO DE PROTESTOS</v>
      </c>
      <c r="B700" t="s">
        <v>808</v>
      </c>
      <c r="C700">
        <v>0</v>
      </c>
      <c r="D700">
        <v>0</v>
      </c>
      <c r="E700">
        <v>0</v>
      </c>
      <c r="F700">
        <v>0</v>
      </c>
      <c r="G700">
        <v>0</v>
      </c>
      <c r="J700" t="str">
        <f t="shared" si="61"/>
        <v>TABELIAO DE PROTESTOS</v>
      </c>
      <c r="K700" t="s">
        <v>808</v>
      </c>
      <c r="L700">
        <v>0</v>
      </c>
      <c r="N700" t="str">
        <f t="shared" si="62"/>
        <v>TABELIAO DE PROTESTOS</v>
      </c>
      <c r="O700" t="s">
        <v>808</v>
      </c>
      <c r="P700">
        <v>0</v>
      </c>
      <c r="R700" t="str">
        <f t="shared" si="64"/>
        <v>COMERCIO VAREJISTA ESPECIALIZADO DE INSTRUMENTOS MUSICAIS E ACESSORIOS</v>
      </c>
      <c r="S700" t="s">
        <v>4294</v>
      </c>
      <c r="V700">
        <v>0</v>
      </c>
      <c r="W700">
        <v>0</v>
      </c>
      <c r="X700">
        <v>0</v>
      </c>
      <c r="AA700" t="s">
        <v>4294</v>
      </c>
      <c r="AB700">
        <v>0</v>
      </c>
      <c r="AD700" t="str">
        <f t="shared" si="63"/>
        <v>COMERCIO VAREJISTA ESPECIALIZADO DE INSTRUMENTOS MUSICAIS E ACESSORIOS</v>
      </c>
      <c r="AE700" t="s">
        <v>4294</v>
      </c>
      <c r="AF700">
        <v>0</v>
      </c>
    </row>
    <row r="701" spans="1:32">
      <c r="A701" t="str">
        <f t="shared" si="60"/>
        <v>PROCURADOR DA REPUBLICA</v>
      </c>
      <c r="B701" t="s">
        <v>809</v>
      </c>
      <c r="C701">
        <v>0</v>
      </c>
      <c r="D701">
        <v>0</v>
      </c>
      <c r="E701">
        <v>0</v>
      </c>
      <c r="F701">
        <v>0</v>
      </c>
      <c r="G701">
        <v>0</v>
      </c>
      <c r="J701" t="str">
        <f t="shared" si="61"/>
        <v>PROCURADOR DA REPUBLICA</v>
      </c>
      <c r="K701" t="s">
        <v>809</v>
      </c>
      <c r="L701">
        <v>0</v>
      </c>
      <c r="N701" t="str">
        <f t="shared" si="62"/>
        <v>PROCURADOR DA REPUBLICA</v>
      </c>
      <c r="O701" t="s">
        <v>809</v>
      </c>
      <c r="P701">
        <v>0</v>
      </c>
      <c r="R701" t="str">
        <f t="shared" si="64"/>
        <v>COMERCIO VAREJISTA ESPECIALIZADO DE PECAS E ACESSORIOS PARA APARELHOS ELETROELETRONICOS PARA USO DOM</v>
      </c>
      <c r="S701" t="s">
        <v>4295</v>
      </c>
      <c r="V701">
        <v>0</v>
      </c>
      <c r="W701">
        <v>0</v>
      </c>
      <c r="X701">
        <v>0</v>
      </c>
      <c r="AA701" t="s">
        <v>4295</v>
      </c>
      <c r="AB701">
        <v>0</v>
      </c>
      <c r="AD701" t="str">
        <f t="shared" si="63"/>
        <v>COMERCIO VAREJISTA ESPECIALIZADO DE PECAS E ACESSORIOS PARA APARELHOS ELETROELETRONICOS PARA USO DOM</v>
      </c>
      <c r="AE701" t="s">
        <v>4295</v>
      </c>
      <c r="AF701">
        <v>0</v>
      </c>
    </row>
    <row r="702" spans="1:32">
      <c r="A702" t="str">
        <f t="shared" si="60"/>
        <v>PROCURADOR DE JUSTICA</v>
      </c>
      <c r="B702" t="s">
        <v>810</v>
      </c>
      <c r="C702">
        <v>0</v>
      </c>
      <c r="D702">
        <v>0</v>
      </c>
      <c r="E702">
        <v>0</v>
      </c>
      <c r="F702">
        <v>0</v>
      </c>
      <c r="G702">
        <v>0</v>
      </c>
      <c r="J702" t="str">
        <f t="shared" si="61"/>
        <v>PROCURADOR DE JUSTICA</v>
      </c>
      <c r="K702" t="s">
        <v>810</v>
      </c>
      <c r="L702">
        <v>0</v>
      </c>
      <c r="N702" t="str">
        <f t="shared" si="62"/>
        <v>PROCURADOR DE JUSTICA</v>
      </c>
      <c r="O702" t="s">
        <v>810</v>
      </c>
      <c r="P702">
        <v>0</v>
      </c>
      <c r="R702" t="str">
        <f t="shared" si="64"/>
        <v>COMERCIO VAREJISTA DE ARTIGOS DE USO DOMESTICO NAO ESPECIFICADOS ANTERIORMENTE</v>
      </c>
      <c r="S702" t="s">
        <v>4296</v>
      </c>
      <c r="V702">
        <v>0</v>
      </c>
      <c r="W702">
        <v>0</v>
      </c>
      <c r="X702">
        <v>0</v>
      </c>
      <c r="AA702" t="s">
        <v>4296</v>
      </c>
      <c r="AB702">
        <v>0</v>
      </c>
      <c r="AD702" t="str">
        <f t="shared" si="63"/>
        <v>COMERCIO VAREJISTA DE ARTIGOS DE USO DOMESTICO NAO ESPECIFICADOS ANTERIORMENTE</v>
      </c>
      <c r="AE702" t="s">
        <v>4296</v>
      </c>
      <c r="AF702">
        <v>0</v>
      </c>
    </row>
    <row r="703" spans="1:32">
      <c r="A703" t="str">
        <f t="shared" si="60"/>
        <v>PROCURADOR DE JUSTICA MILITAR</v>
      </c>
      <c r="B703" t="s">
        <v>811</v>
      </c>
      <c r="C703">
        <v>0</v>
      </c>
      <c r="D703">
        <v>0</v>
      </c>
      <c r="E703">
        <v>0</v>
      </c>
      <c r="F703">
        <v>0</v>
      </c>
      <c r="G703">
        <v>0</v>
      </c>
      <c r="J703" t="str">
        <f t="shared" si="61"/>
        <v>PROCURADOR DE JUSTICA MILITAR</v>
      </c>
      <c r="K703" t="s">
        <v>811</v>
      </c>
      <c r="L703">
        <v>0</v>
      </c>
      <c r="N703" t="str">
        <f t="shared" si="62"/>
        <v>PROCURADOR DE JUSTICA MILITAR</v>
      </c>
      <c r="O703" t="s">
        <v>811</v>
      </c>
      <c r="P703">
        <v>0</v>
      </c>
      <c r="R703" t="str">
        <f t="shared" si="64"/>
        <v>COMERCIO VAREJISTA DE DISCOS, CDS, DVDS E FITAS</v>
      </c>
      <c r="S703" t="s">
        <v>4297</v>
      </c>
      <c r="V703">
        <v>0</v>
      </c>
      <c r="W703">
        <v>0</v>
      </c>
      <c r="X703">
        <v>0</v>
      </c>
      <c r="AA703" t="s">
        <v>4297</v>
      </c>
      <c r="AB703">
        <v>0</v>
      </c>
      <c r="AD703" t="str">
        <f t="shared" si="63"/>
        <v>COMERCIO VAREJISTA DE DISCOS, CDS, DVDS E FITAS</v>
      </c>
      <c r="AE703" t="s">
        <v>4297</v>
      </c>
      <c r="AF703">
        <v>0</v>
      </c>
    </row>
    <row r="704" spans="1:32">
      <c r="A704" t="str">
        <f t="shared" si="60"/>
        <v>PROCURADOR DO TRABALHO</v>
      </c>
      <c r="B704" t="s">
        <v>812</v>
      </c>
      <c r="C704">
        <v>0</v>
      </c>
      <c r="D704">
        <v>0</v>
      </c>
      <c r="E704">
        <v>0</v>
      </c>
      <c r="F704">
        <v>0</v>
      </c>
      <c r="G704">
        <v>0</v>
      </c>
      <c r="J704" t="str">
        <f t="shared" si="61"/>
        <v>PROCURADOR DO TRABALHO</v>
      </c>
      <c r="K704" t="s">
        <v>812</v>
      </c>
      <c r="L704">
        <v>0</v>
      </c>
      <c r="N704" t="str">
        <f t="shared" si="62"/>
        <v>PROCURADOR DO TRABALHO</v>
      </c>
      <c r="O704" t="s">
        <v>812</v>
      </c>
      <c r="P704">
        <v>0</v>
      </c>
      <c r="R704" t="str">
        <f t="shared" si="64"/>
        <v>COMERCIO VAREJISTA DE ARTIGOS RECREATIVOS E ESPORTIVOS</v>
      </c>
      <c r="S704" t="s">
        <v>4298</v>
      </c>
      <c r="V704">
        <v>0</v>
      </c>
      <c r="W704">
        <v>0</v>
      </c>
      <c r="X704">
        <v>0</v>
      </c>
      <c r="AA704" t="s">
        <v>4298</v>
      </c>
      <c r="AB704">
        <v>0</v>
      </c>
      <c r="AD704" t="str">
        <f t="shared" si="63"/>
        <v>COMERCIO VAREJISTA DE ARTIGOS RECREATIVOS E ESPORTIVOS</v>
      </c>
      <c r="AE704" t="s">
        <v>4298</v>
      </c>
      <c r="AF704">
        <v>0</v>
      </c>
    </row>
    <row r="705" spans="1:32">
      <c r="A705" t="str">
        <f t="shared" si="60"/>
        <v>PROCURADOR REGIONAL DA REPUBLICA</v>
      </c>
      <c r="B705" t="s">
        <v>813</v>
      </c>
      <c r="C705">
        <v>0</v>
      </c>
      <c r="D705">
        <v>0</v>
      </c>
      <c r="E705">
        <v>0</v>
      </c>
      <c r="F705">
        <v>0</v>
      </c>
      <c r="G705">
        <v>0</v>
      </c>
      <c r="J705" t="str">
        <f t="shared" si="61"/>
        <v>PROCURADOR REGIONAL DA REPUBLICA</v>
      </c>
      <c r="K705" t="s">
        <v>813</v>
      </c>
      <c r="L705">
        <v>0</v>
      </c>
      <c r="N705" t="str">
        <f t="shared" si="62"/>
        <v>PROCURADOR REGIONAL DA REPUBLICA</v>
      </c>
      <c r="O705" t="s">
        <v>813</v>
      </c>
      <c r="P705">
        <v>0</v>
      </c>
      <c r="R705" t="str">
        <f t="shared" si="64"/>
        <v>COMERCIO VAREJISTA DE PRODUTOS FARMACEUTICOS PARA USO HUMANO E VETERINARIO</v>
      </c>
      <c r="S705" t="s">
        <v>4299</v>
      </c>
      <c r="V705">
        <v>1</v>
      </c>
      <c r="W705">
        <v>0</v>
      </c>
      <c r="X705">
        <v>1</v>
      </c>
      <c r="AA705" t="s">
        <v>4299</v>
      </c>
      <c r="AB705">
        <v>1</v>
      </c>
      <c r="AD705" t="str">
        <f t="shared" si="63"/>
        <v>COMERCIO VAREJISTA DE PRODUTOS FARMACEUTICOS PARA USO HUMANO E VETERINARIO</v>
      </c>
      <c r="AE705" t="s">
        <v>4299</v>
      </c>
      <c r="AF705">
        <v>0</v>
      </c>
    </row>
    <row r="706" spans="1:32">
      <c r="A706" t="str">
        <f t="shared" si="60"/>
        <v>PROCURADOR REGIONAL DO TRABALHO</v>
      </c>
      <c r="B706" t="s">
        <v>814</v>
      </c>
      <c r="C706">
        <v>0</v>
      </c>
      <c r="D706">
        <v>0</v>
      </c>
      <c r="E706">
        <v>0</v>
      </c>
      <c r="F706">
        <v>0</v>
      </c>
      <c r="G706">
        <v>0</v>
      </c>
      <c r="J706" t="str">
        <f t="shared" si="61"/>
        <v>PROCURADOR REGIONAL DO TRABALHO</v>
      </c>
      <c r="K706" t="s">
        <v>814</v>
      </c>
      <c r="L706">
        <v>0</v>
      </c>
      <c r="N706" t="str">
        <f t="shared" si="62"/>
        <v>PROCURADOR REGIONAL DO TRABALHO</v>
      </c>
      <c r="O706" t="s">
        <v>814</v>
      </c>
      <c r="P706">
        <v>0</v>
      </c>
      <c r="R706" t="str">
        <f t="shared" si="64"/>
        <v>COMERCIO VAREJISTA DE COSMETICOS, PRODUTOS DE PERFUMARIA E DE HIGIENE PESSOAL</v>
      </c>
      <c r="S706" t="s">
        <v>4300</v>
      </c>
      <c r="V706">
        <v>0</v>
      </c>
      <c r="W706">
        <v>0</v>
      </c>
      <c r="X706">
        <v>0</v>
      </c>
      <c r="AA706" t="s">
        <v>4300</v>
      </c>
      <c r="AB706">
        <v>0</v>
      </c>
      <c r="AD706" t="str">
        <f t="shared" si="63"/>
        <v>COMERCIO VAREJISTA DE COSMETICOS, PRODUTOS DE PERFUMARIA E DE HIGIENE PESSOAL</v>
      </c>
      <c r="AE706" t="s">
        <v>4300</v>
      </c>
      <c r="AF706">
        <v>0</v>
      </c>
    </row>
    <row r="707" spans="1:32">
      <c r="A707" t="str">
        <f t="shared" si="60"/>
        <v>PROMOTOR DE JUSTICA</v>
      </c>
      <c r="B707" t="s">
        <v>815</v>
      </c>
      <c r="C707">
        <v>0</v>
      </c>
      <c r="D707">
        <v>0</v>
      </c>
      <c r="E707">
        <v>0</v>
      </c>
      <c r="F707">
        <v>0</v>
      </c>
      <c r="G707">
        <v>0</v>
      </c>
      <c r="J707" t="str">
        <f t="shared" si="61"/>
        <v>PROMOTOR DE JUSTICA</v>
      </c>
      <c r="K707" t="s">
        <v>815</v>
      </c>
      <c r="L707">
        <v>0</v>
      </c>
      <c r="N707" t="str">
        <f t="shared" si="62"/>
        <v>PROMOTOR DE JUSTICA</v>
      </c>
      <c r="O707" t="s">
        <v>815</v>
      </c>
      <c r="P707">
        <v>0</v>
      </c>
      <c r="R707" t="str">
        <f t="shared" si="64"/>
        <v>COMERCIO VAREJISTA DE ARTIGOS MEDICOS E ORTOPEDICOS</v>
      </c>
      <c r="S707" t="s">
        <v>4301</v>
      </c>
      <c r="V707">
        <v>0</v>
      </c>
      <c r="W707">
        <v>0</v>
      </c>
      <c r="X707">
        <v>0</v>
      </c>
      <c r="AA707" t="s">
        <v>4301</v>
      </c>
      <c r="AB707">
        <v>0</v>
      </c>
      <c r="AD707" t="str">
        <f t="shared" si="63"/>
        <v>COMERCIO VAREJISTA DE ARTIGOS MEDICOS E ORTOPEDICOS</v>
      </c>
      <c r="AE707" t="s">
        <v>4301</v>
      </c>
      <c r="AF707">
        <v>0</v>
      </c>
    </row>
    <row r="708" spans="1:32">
      <c r="A708" t="str">
        <f t="shared" si="60"/>
        <v>SUBPROCURADOR DE JUSTICA MILITAR</v>
      </c>
      <c r="B708" t="s">
        <v>816</v>
      </c>
      <c r="C708">
        <v>0</v>
      </c>
      <c r="D708">
        <v>0</v>
      </c>
      <c r="E708">
        <v>0</v>
      </c>
      <c r="F708">
        <v>0</v>
      </c>
      <c r="G708">
        <v>0</v>
      </c>
      <c r="J708" t="str">
        <f t="shared" si="61"/>
        <v>SUBPROCURADOR DE JUSTICA MILITAR</v>
      </c>
      <c r="K708" t="s">
        <v>816</v>
      </c>
      <c r="L708">
        <v>0</v>
      </c>
      <c r="N708" t="str">
        <f t="shared" si="62"/>
        <v>SUBPROCURADOR DE JUSTICA MILITAR</v>
      </c>
      <c r="O708" t="s">
        <v>816</v>
      </c>
      <c r="P708">
        <v>0</v>
      </c>
      <c r="R708" t="str">
        <f t="shared" si="64"/>
        <v>COMERCIO VAREJISTA DE ARTIGOS DE OPTICA</v>
      </c>
      <c r="S708" t="s">
        <v>4302</v>
      </c>
      <c r="V708">
        <v>0</v>
      </c>
      <c r="W708">
        <v>0</v>
      </c>
      <c r="X708">
        <v>0</v>
      </c>
      <c r="AA708" t="s">
        <v>4302</v>
      </c>
      <c r="AB708">
        <v>0</v>
      </c>
      <c r="AD708" t="str">
        <f t="shared" si="63"/>
        <v>COMERCIO VAREJISTA DE ARTIGOS DE OPTICA</v>
      </c>
      <c r="AE708" t="s">
        <v>4302</v>
      </c>
      <c r="AF708">
        <v>0</v>
      </c>
    </row>
    <row r="709" spans="1:32">
      <c r="A709" t="str">
        <f t="shared" si="60"/>
        <v>SUBPROCURADOR-GERAL DA REPUBLICA</v>
      </c>
      <c r="B709" t="s">
        <v>817</v>
      </c>
      <c r="C709">
        <v>0</v>
      </c>
      <c r="D709">
        <v>0</v>
      </c>
      <c r="E709">
        <v>0</v>
      </c>
      <c r="F709">
        <v>0</v>
      </c>
      <c r="G709">
        <v>0</v>
      </c>
      <c r="J709" t="str">
        <f t="shared" si="61"/>
        <v>SUBPROCURADOR-GERAL DA REPUBLICA</v>
      </c>
      <c r="K709" t="s">
        <v>817</v>
      </c>
      <c r="L709">
        <v>0</v>
      </c>
      <c r="N709" t="str">
        <f t="shared" si="62"/>
        <v>SUBPROCURADOR-GERAL DA REPUBLICA</v>
      </c>
      <c r="O709" t="s">
        <v>817</v>
      </c>
      <c r="P709">
        <v>0</v>
      </c>
      <c r="R709" t="str">
        <f t="shared" si="64"/>
        <v>COMERCIO VAREJISTA DE ARTIGOS DO VESTUARIO E ACESSORIOS</v>
      </c>
      <c r="S709" t="s">
        <v>4303</v>
      </c>
      <c r="V709">
        <v>0</v>
      </c>
      <c r="W709">
        <v>0</v>
      </c>
      <c r="X709">
        <v>0</v>
      </c>
      <c r="AA709" t="s">
        <v>4303</v>
      </c>
      <c r="AB709">
        <v>0</v>
      </c>
      <c r="AD709" t="str">
        <f t="shared" si="63"/>
        <v>COMERCIO VAREJISTA DE ARTIGOS DO VESTUARIO E ACESSORIOS</v>
      </c>
      <c r="AE709" t="s">
        <v>4303</v>
      </c>
      <c r="AF709">
        <v>0</v>
      </c>
    </row>
    <row r="710" spans="1:32">
      <c r="A710" t="str">
        <f t="shared" si="60"/>
        <v>SUBPROCURADOR-GERAL DO TRABALHO</v>
      </c>
      <c r="B710" t="s">
        <v>818</v>
      </c>
      <c r="C710">
        <v>0</v>
      </c>
      <c r="D710">
        <v>0</v>
      </c>
      <c r="E710">
        <v>0</v>
      </c>
      <c r="F710">
        <v>0</v>
      </c>
      <c r="G710">
        <v>0</v>
      </c>
      <c r="J710" t="str">
        <f t="shared" si="61"/>
        <v>SUBPROCURADOR-GERAL DO TRABALHO</v>
      </c>
      <c r="K710" t="s">
        <v>818</v>
      </c>
      <c r="L710">
        <v>0</v>
      </c>
      <c r="N710" t="str">
        <f t="shared" si="62"/>
        <v>SUBPROCURADOR-GERAL DO TRABALHO</v>
      </c>
      <c r="O710" t="s">
        <v>818</v>
      </c>
      <c r="P710">
        <v>0</v>
      </c>
      <c r="R710" t="str">
        <f t="shared" si="64"/>
        <v>COMERCIO VAREJISTA DE CALCADOS E ARTIGOS DE VIAGEM</v>
      </c>
      <c r="S710" t="s">
        <v>4304</v>
      </c>
      <c r="V710">
        <v>0</v>
      </c>
      <c r="W710">
        <v>0</v>
      </c>
      <c r="X710">
        <v>0</v>
      </c>
      <c r="AA710" t="s">
        <v>4304</v>
      </c>
      <c r="AB710">
        <v>0</v>
      </c>
      <c r="AD710" t="str">
        <f t="shared" si="63"/>
        <v>COMERCIO VAREJISTA DE CALCADOS E ARTIGOS DE VIAGEM</v>
      </c>
      <c r="AE710" t="s">
        <v>4304</v>
      </c>
      <c r="AF710">
        <v>0</v>
      </c>
    </row>
    <row r="711" spans="1:32">
      <c r="A711" t="str">
        <f t="shared" si="60"/>
        <v>DELEGADO DE POLICIA</v>
      </c>
      <c r="B711" t="s">
        <v>819</v>
      </c>
      <c r="C711">
        <v>0</v>
      </c>
      <c r="D711">
        <v>0</v>
      </c>
      <c r="E711">
        <v>0</v>
      </c>
      <c r="F711">
        <v>0</v>
      </c>
      <c r="G711">
        <v>0</v>
      </c>
      <c r="J711" t="str">
        <f t="shared" si="61"/>
        <v>DELEGADO DE POLICIA</v>
      </c>
      <c r="K711" t="s">
        <v>819</v>
      </c>
      <c r="L711">
        <v>0</v>
      </c>
      <c r="N711" t="str">
        <f t="shared" si="62"/>
        <v>DELEGADO DE POLICIA</v>
      </c>
      <c r="O711" t="s">
        <v>819</v>
      </c>
      <c r="P711">
        <v>0</v>
      </c>
      <c r="R711" t="str">
        <f t="shared" si="64"/>
        <v>COMERCIO VAREJISTA DE JOIAS E RELOGIOS</v>
      </c>
      <c r="S711" t="s">
        <v>4305</v>
      </c>
      <c r="V711">
        <v>0</v>
      </c>
      <c r="W711">
        <v>0</v>
      </c>
      <c r="X711">
        <v>0</v>
      </c>
      <c r="AA711" t="s">
        <v>4305</v>
      </c>
      <c r="AB711">
        <v>0</v>
      </c>
      <c r="AD711" t="str">
        <f t="shared" si="63"/>
        <v>COMERCIO VAREJISTA DE JOIAS E RELOGIOS</v>
      </c>
      <c r="AE711" t="s">
        <v>4305</v>
      </c>
      <c r="AF711">
        <v>0</v>
      </c>
    </row>
    <row r="712" spans="1:32">
      <c r="A712" t="str">
        <f t="shared" si="60"/>
        <v>DEFENSOR PUBLICO</v>
      </c>
      <c r="B712" t="s">
        <v>820</v>
      </c>
      <c r="C712">
        <v>0</v>
      </c>
      <c r="D712">
        <v>0</v>
      </c>
      <c r="E712">
        <v>0</v>
      </c>
      <c r="F712">
        <v>0</v>
      </c>
      <c r="G712">
        <v>0</v>
      </c>
      <c r="J712" t="str">
        <f t="shared" si="61"/>
        <v>DEFENSOR PUBLICO</v>
      </c>
      <c r="K712" t="s">
        <v>820</v>
      </c>
      <c r="L712">
        <v>0</v>
      </c>
      <c r="N712" t="str">
        <f t="shared" si="62"/>
        <v>DEFENSOR PUBLICO</v>
      </c>
      <c r="O712" t="s">
        <v>820</v>
      </c>
      <c r="P712">
        <v>0</v>
      </c>
      <c r="R712" t="str">
        <f t="shared" si="64"/>
        <v>COMERCIO VAREJISTA DE OUTROS PRODUTOS NOVOS NAO ESPECIFICADOS ANTERIORMENTE</v>
      </c>
      <c r="S712" t="s">
        <v>4306</v>
      </c>
      <c r="V712">
        <v>0</v>
      </c>
      <c r="W712">
        <v>0</v>
      </c>
      <c r="X712">
        <v>0</v>
      </c>
      <c r="AA712" t="s">
        <v>4306</v>
      </c>
      <c r="AB712">
        <v>0</v>
      </c>
      <c r="AD712" t="str">
        <f t="shared" si="63"/>
        <v>COMERCIO VAREJISTA DE OUTROS PRODUTOS NOVOS NAO ESPECIFICADOS ANTERIORMENTE</v>
      </c>
      <c r="AE712" t="s">
        <v>4306</v>
      </c>
      <c r="AF712">
        <v>0</v>
      </c>
    </row>
    <row r="713" spans="1:32">
      <c r="A713" t="str">
        <f t="shared" si="60"/>
        <v>PROCURADOR DA ASSISTENCIA JUDICIARIA</v>
      </c>
      <c r="B713" t="s">
        <v>821</v>
      </c>
      <c r="C713">
        <v>0</v>
      </c>
      <c r="D713">
        <v>0</v>
      </c>
      <c r="E713">
        <v>0</v>
      </c>
      <c r="F713">
        <v>0</v>
      </c>
      <c r="G713">
        <v>0</v>
      </c>
      <c r="J713" t="str">
        <f t="shared" si="61"/>
        <v>PROCURADOR DA ASSISTENCIA JUDICIARIA</v>
      </c>
      <c r="K713" t="s">
        <v>821</v>
      </c>
      <c r="L713">
        <v>0</v>
      </c>
      <c r="N713" t="str">
        <f t="shared" si="62"/>
        <v>PROCURADOR DA ASSISTENCIA JUDICIARIA</v>
      </c>
      <c r="O713" t="s">
        <v>821</v>
      </c>
      <c r="P713">
        <v>0</v>
      </c>
      <c r="R713" t="str">
        <f t="shared" si="64"/>
        <v>COMERCIO AMBULANTE E OUTROS TIPOS DE COMERCIO VAREJISTA</v>
      </c>
      <c r="S713" t="s">
        <v>4307</v>
      </c>
      <c r="V713">
        <v>0</v>
      </c>
      <c r="W713">
        <v>0</v>
      </c>
      <c r="X713">
        <v>0</v>
      </c>
      <c r="AA713" t="s">
        <v>4307</v>
      </c>
      <c r="AB713">
        <v>0</v>
      </c>
      <c r="AD713" t="str">
        <f t="shared" si="63"/>
        <v>COMERCIO AMBULANTE E OUTROS TIPOS DE COMERCIO VAREJISTA</v>
      </c>
      <c r="AE713" t="s">
        <v>4307</v>
      </c>
      <c r="AF713">
        <v>0</v>
      </c>
    </row>
    <row r="714" spans="1:32">
      <c r="A714" t="str">
        <f t="shared" si="60"/>
        <v>OFICIAL DE INTELIGENCIA</v>
      </c>
      <c r="B714" t="s">
        <v>822</v>
      </c>
      <c r="C714">
        <v>0</v>
      </c>
      <c r="D714">
        <v>0</v>
      </c>
      <c r="E714">
        <v>0</v>
      </c>
      <c r="F714">
        <v>0</v>
      </c>
      <c r="G714">
        <v>0</v>
      </c>
      <c r="J714" t="str">
        <f t="shared" si="61"/>
        <v>OFICIAL DE INTELIGENCIA</v>
      </c>
      <c r="K714" t="s">
        <v>822</v>
      </c>
      <c r="L714">
        <v>0</v>
      </c>
      <c r="N714" t="str">
        <f t="shared" si="62"/>
        <v>OFICIAL DE INTELIGENCIA</v>
      </c>
      <c r="O714" t="s">
        <v>822</v>
      </c>
      <c r="P714">
        <v>0</v>
      </c>
      <c r="R714" t="str">
        <f t="shared" si="64"/>
        <v>TRANSPORTE FERROVIARIO DE CARGA</v>
      </c>
      <c r="S714" t="s">
        <v>4308</v>
      </c>
      <c r="V714">
        <v>0</v>
      </c>
      <c r="W714">
        <v>0</v>
      </c>
      <c r="X714">
        <v>0</v>
      </c>
      <c r="AA714" t="s">
        <v>4308</v>
      </c>
      <c r="AB714">
        <v>0</v>
      </c>
      <c r="AD714" t="str">
        <f t="shared" si="63"/>
        <v>TRANSPORTE FERROVIARIO DE CARGA</v>
      </c>
      <c r="AE714" t="s">
        <v>4308</v>
      </c>
      <c r="AF714">
        <v>0</v>
      </c>
    </row>
    <row r="715" spans="1:32">
      <c r="A715" t="str">
        <f t="shared" si="60"/>
        <v>OFICIAL TECNICO DE INTELIGENCIA</v>
      </c>
      <c r="B715" t="s">
        <v>823</v>
      </c>
      <c r="C715">
        <v>0</v>
      </c>
      <c r="D715">
        <v>0</v>
      </c>
      <c r="E715">
        <v>0</v>
      </c>
      <c r="F715">
        <v>0</v>
      </c>
      <c r="G715">
        <v>0</v>
      </c>
      <c r="J715" t="str">
        <f t="shared" si="61"/>
        <v>OFICIAL TECNICO DE INTELIGENCIA</v>
      </c>
      <c r="K715" t="s">
        <v>823</v>
      </c>
      <c r="L715">
        <v>0</v>
      </c>
      <c r="N715" t="str">
        <f t="shared" si="62"/>
        <v>OFICIAL TECNICO DE INTELIGENCIA</v>
      </c>
      <c r="O715" t="s">
        <v>823</v>
      </c>
      <c r="P715">
        <v>0</v>
      </c>
      <c r="R715" t="str">
        <f t="shared" si="64"/>
        <v>TRANSPORTE METROFERROVIARIO DE PASSAGEIROS</v>
      </c>
      <c r="S715" t="s">
        <v>4309</v>
      </c>
      <c r="V715">
        <v>0</v>
      </c>
      <c r="W715">
        <v>0</v>
      </c>
      <c r="X715">
        <v>0</v>
      </c>
      <c r="AA715" t="s">
        <v>4309</v>
      </c>
      <c r="AB715">
        <v>0</v>
      </c>
      <c r="AD715" t="str">
        <f t="shared" si="63"/>
        <v>TRANSPORTE METROFERROVIARIO DE PASSAGEIROS</v>
      </c>
      <c r="AE715" t="s">
        <v>4309</v>
      </c>
      <c r="AF715">
        <v>0</v>
      </c>
    </row>
    <row r="716" spans="1:32">
      <c r="A716" t="str">
        <f t="shared" si="60"/>
        <v>ANTROPOLOGO</v>
      </c>
      <c r="B716" t="s">
        <v>824</v>
      </c>
      <c r="C716">
        <v>0</v>
      </c>
      <c r="D716">
        <v>0</v>
      </c>
      <c r="E716">
        <v>0</v>
      </c>
      <c r="F716">
        <v>0</v>
      </c>
      <c r="G716">
        <v>0</v>
      </c>
      <c r="J716" t="str">
        <f t="shared" si="61"/>
        <v>ANTROPOLOGO</v>
      </c>
      <c r="K716" t="s">
        <v>824</v>
      </c>
      <c r="L716">
        <v>0</v>
      </c>
      <c r="N716" t="str">
        <f t="shared" si="62"/>
        <v>ANTROPOLOGO</v>
      </c>
      <c r="O716" t="s">
        <v>824</v>
      </c>
      <c r="P716">
        <v>0</v>
      </c>
      <c r="R716" t="str">
        <f t="shared" si="64"/>
        <v>TRANSPORTE RODOVIARIO COLETIVO DE PASSAGEIROS, COM ITINERARIO FIXO, MUNICIPAL E EM REGIAO METROPOLIT</v>
      </c>
      <c r="S716" t="s">
        <v>4310</v>
      </c>
      <c r="V716">
        <v>0</v>
      </c>
      <c r="W716">
        <v>0</v>
      </c>
      <c r="X716">
        <v>0</v>
      </c>
      <c r="AA716" t="s">
        <v>4310</v>
      </c>
      <c r="AB716">
        <v>0</v>
      </c>
      <c r="AD716" t="str">
        <f t="shared" si="63"/>
        <v>TRANSPORTE RODOVIARIO COLETIVO DE PASSAGEIROS, COM ITINERARIO FIXO, MUNICIPAL E EM REGIAO METROPOLIT</v>
      </c>
      <c r="AE716" t="s">
        <v>4310</v>
      </c>
      <c r="AF716">
        <v>0</v>
      </c>
    </row>
    <row r="717" spans="1:32">
      <c r="A717" t="str">
        <f t="shared" si="60"/>
        <v>ARQUEOLOGO</v>
      </c>
      <c r="B717" t="s">
        <v>825</v>
      </c>
      <c r="C717">
        <v>0</v>
      </c>
      <c r="D717">
        <v>0</v>
      </c>
      <c r="E717">
        <v>0</v>
      </c>
      <c r="F717">
        <v>0</v>
      </c>
      <c r="G717">
        <v>0</v>
      </c>
      <c r="J717" t="str">
        <f t="shared" si="61"/>
        <v>ARQUEOLOGO</v>
      </c>
      <c r="K717" t="s">
        <v>825</v>
      </c>
      <c r="L717">
        <v>0</v>
      </c>
      <c r="N717" t="str">
        <f t="shared" si="62"/>
        <v>ARQUEOLOGO</v>
      </c>
      <c r="O717" t="s">
        <v>825</v>
      </c>
      <c r="P717">
        <v>0</v>
      </c>
      <c r="R717" t="str">
        <f t="shared" si="64"/>
        <v xml:space="preserve">TRANSPORTE RODOVIARIO COLETIVO DE PASSAGEIROS, COM ITINERARIO FIXO, INTERMUNICIPAL, INTERESTADUAL E </v>
      </c>
      <c r="S717" t="s">
        <v>4311</v>
      </c>
      <c r="V717">
        <v>0</v>
      </c>
      <c r="W717">
        <v>0</v>
      </c>
      <c r="X717">
        <v>0</v>
      </c>
      <c r="AA717" t="s">
        <v>4311</v>
      </c>
      <c r="AB717">
        <v>0</v>
      </c>
      <c r="AD717" t="str">
        <f t="shared" si="63"/>
        <v xml:space="preserve">TRANSPORTE RODOVIARIO COLETIVO DE PASSAGEIROS, COM ITINERARIO FIXO, INTERMUNICIPAL, INTERESTADUAL E </v>
      </c>
      <c r="AE717" t="s">
        <v>4311</v>
      </c>
      <c r="AF717">
        <v>0</v>
      </c>
    </row>
    <row r="718" spans="1:32">
      <c r="A718" t="str">
        <f t="shared" si="60"/>
        <v>CIENTISTA POLITICO</v>
      </c>
      <c r="B718" t="s">
        <v>826</v>
      </c>
      <c r="C718">
        <v>0</v>
      </c>
      <c r="D718">
        <v>0</v>
      </c>
      <c r="E718">
        <v>0</v>
      </c>
      <c r="F718">
        <v>0</v>
      </c>
      <c r="G718">
        <v>0</v>
      </c>
      <c r="J718" t="str">
        <f t="shared" si="61"/>
        <v>CIENTISTA POLITICO</v>
      </c>
      <c r="K718" t="s">
        <v>826</v>
      </c>
      <c r="L718">
        <v>0</v>
      </c>
      <c r="N718" t="str">
        <f t="shared" si="62"/>
        <v>CIENTISTA POLITICO</v>
      </c>
      <c r="O718" t="s">
        <v>826</v>
      </c>
      <c r="P718">
        <v>0</v>
      </c>
      <c r="R718" t="str">
        <f t="shared" si="64"/>
        <v>TRANSPORTE RODOVIARIO DE TAXI</v>
      </c>
      <c r="S718" t="s">
        <v>4312</v>
      </c>
      <c r="V718">
        <v>0</v>
      </c>
      <c r="W718">
        <v>0</v>
      </c>
      <c r="X718">
        <v>0</v>
      </c>
      <c r="AA718" t="s">
        <v>4312</v>
      </c>
      <c r="AB718">
        <v>0</v>
      </c>
      <c r="AD718" t="str">
        <f t="shared" si="63"/>
        <v>TRANSPORTE RODOVIARIO DE TAXI</v>
      </c>
      <c r="AE718" t="s">
        <v>4312</v>
      </c>
      <c r="AF718">
        <v>0</v>
      </c>
    </row>
    <row r="719" spans="1:32">
      <c r="A719" t="str">
        <f t="shared" si="60"/>
        <v>SOCIOLOGO</v>
      </c>
      <c r="B719" t="s">
        <v>827</v>
      </c>
      <c r="C719">
        <v>0</v>
      </c>
      <c r="D719">
        <v>0</v>
      </c>
      <c r="E719">
        <v>0</v>
      </c>
      <c r="F719">
        <v>0</v>
      </c>
      <c r="G719">
        <v>0</v>
      </c>
      <c r="J719" t="str">
        <f t="shared" si="61"/>
        <v>SOCIOLOGO</v>
      </c>
      <c r="K719" t="s">
        <v>827</v>
      </c>
      <c r="L719">
        <v>0</v>
      </c>
      <c r="N719" t="str">
        <f t="shared" si="62"/>
        <v>SOCIOLOGO</v>
      </c>
      <c r="O719" t="s">
        <v>827</v>
      </c>
      <c r="P719">
        <v>0</v>
      </c>
      <c r="R719" t="str">
        <f t="shared" si="64"/>
        <v>TRANSPORTE ESCOLAR</v>
      </c>
      <c r="S719" t="s">
        <v>4313</v>
      </c>
      <c r="V719">
        <v>0</v>
      </c>
      <c r="W719">
        <v>0</v>
      </c>
      <c r="X719">
        <v>0</v>
      </c>
      <c r="AA719" t="s">
        <v>4313</v>
      </c>
      <c r="AB719">
        <v>0</v>
      </c>
      <c r="AD719" t="str">
        <f t="shared" si="63"/>
        <v>TRANSPORTE ESCOLAR</v>
      </c>
      <c r="AE719" t="s">
        <v>4313</v>
      </c>
      <c r="AF719">
        <v>0</v>
      </c>
    </row>
    <row r="720" spans="1:32">
      <c r="A720" t="str">
        <f t="shared" si="60"/>
        <v>ECONOMISTA</v>
      </c>
      <c r="B720" t="s">
        <v>828</v>
      </c>
      <c r="C720">
        <v>0</v>
      </c>
      <c r="D720">
        <v>0</v>
      </c>
      <c r="E720">
        <v>0</v>
      </c>
      <c r="F720">
        <v>0</v>
      </c>
      <c r="G720">
        <v>0</v>
      </c>
      <c r="J720" t="str">
        <f t="shared" si="61"/>
        <v>ECONOMISTA</v>
      </c>
      <c r="K720" t="s">
        <v>828</v>
      </c>
      <c r="L720">
        <v>0</v>
      </c>
      <c r="N720" t="str">
        <f t="shared" si="62"/>
        <v>ECONOMISTA</v>
      </c>
      <c r="O720" t="s">
        <v>828</v>
      </c>
      <c r="P720">
        <v>0</v>
      </c>
      <c r="R720" t="str">
        <f t="shared" si="64"/>
        <v>TRANSPORTE RODOVIARIO COLETIVO DE PASSAGEIROS, SOB REGIME DE FRETAMENTO, E OUTROS TRANSPORTES RODOVI</v>
      </c>
      <c r="S720" t="s">
        <v>4314</v>
      </c>
      <c r="V720">
        <v>0</v>
      </c>
      <c r="W720">
        <v>0</v>
      </c>
      <c r="X720">
        <v>0</v>
      </c>
      <c r="AA720" t="s">
        <v>4314</v>
      </c>
      <c r="AB720">
        <v>0</v>
      </c>
      <c r="AD720" t="str">
        <f t="shared" si="63"/>
        <v>TRANSPORTE RODOVIARIO COLETIVO DE PASSAGEIROS, SOB REGIME DE FRETAMENTO, E OUTROS TRANSPORTES RODOVI</v>
      </c>
      <c r="AE720" t="s">
        <v>4314</v>
      </c>
      <c r="AF720">
        <v>0</v>
      </c>
    </row>
    <row r="721" spans="1:32">
      <c r="A721" t="str">
        <f t="shared" si="60"/>
        <v>ECONOMISTA AGROINDUSTRIAL</v>
      </c>
      <c r="B721" t="s">
        <v>829</v>
      </c>
      <c r="C721">
        <v>0</v>
      </c>
      <c r="D721">
        <v>0</v>
      </c>
      <c r="E721">
        <v>0</v>
      </c>
      <c r="F721">
        <v>0</v>
      </c>
      <c r="G721">
        <v>0</v>
      </c>
      <c r="J721" t="str">
        <f t="shared" si="61"/>
        <v>ECONOMISTA AGROINDUSTRIAL</v>
      </c>
      <c r="K721" t="s">
        <v>829</v>
      </c>
      <c r="L721">
        <v>0</v>
      </c>
      <c r="N721" t="str">
        <f t="shared" si="62"/>
        <v>ECONOMISTA AGROINDUSTRIAL</v>
      </c>
      <c r="O721" t="s">
        <v>829</v>
      </c>
      <c r="P721">
        <v>0</v>
      </c>
      <c r="R721" t="str">
        <f t="shared" si="64"/>
        <v>TRANSPORTE RODOVIARIO DE CARGA</v>
      </c>
      <c r="S721" t="s">
        <v>4315</v>
      </c>
      <c r="V721">
        <v>0</v>
      </c>
      <c r="W721">
        <v>0</v>
      </c>
      <c r="X721">
        <v>0</v>
      </c>
      <c r="AA721" t="s">
        <v>4315</v>
      </c>
      <c r="AB721">
        <v>0</v>
      </c>
      <c r="AD721" t="str">
        <f t="shared" si="63"/>
        <v>TRANSPORTE RODOVIARIO DE CARGA</v>
      </c>
      <c r="AE721" t="s">
        <v>4315</v>
      </c>
      <c r="AF721">
        <v>0</v>
      </c>
    </row>
    <row r="722" spans="1:32">
      <c r="A722" t="str">
        <f t="shared" si="60"/>
        <v>ECONOMISTA FINANCEIRO</v>
      </c>
      <c r="B722" t="s">
        <v>830</v>
      </c>
      <c r="C722">
        <v>0</v>
      </c>
      <c r="D722">
        <v>0</v>
      </c>
      <c r="E722">
        <v>0</v>
      </c>
      <c r="F722">
        <v>0</v>
      </c>
      <c r="G722">
        <v>0</v>
      </c>
      <c r="J722" t="str">
        <f t="shared" si="61"/>
        <v>ECONOMISTA FINANCEIRO</v>
      </c>
      <c r="K722" t="s">
        <v>830</v>
      </c>
      <c r="L722">
        <v>0</v>
      </c>
      <c r="N722" t="str">
        <f t="shared" si="62"/>
        <v>ECONOMISTA FINANCEIRO</v>
      </c>
      <c r="O722" t="s">
        <v>830</v>
      </c>
      <c r="P722">
        <v>0</v>
      </c>
      <c r="R722" t="str">
        <f t="shared" si="64"/>
        <v>TRENS TURISTICOS, TELEFERICOS E SIMILARES</v>
      </c>
      <c r="S722" t="s">
        <v>4316</v>
      </c>
      <c r="V722">
        <v>0</v>
      </c>
      <c r="W722">
        <v>0</v>
      </c>
      <c r="X722">
        <v>0</v>
      </c>
      <c r="AA722" t="s">
        <v>4316</v>
      </c>
      <c r="AB722">
        <v>0</v>
      </c>
      <c r="AD722" t="str">
        <f t="shared" si="63"/>
        <v>TRENS TURISTICOS, TELEFERICOS E SIMILARES</v>
      </c>
      <c r="AE722" t="s">
        <v>4316</v>
      </c>
      <c r="AF722">
        <v>0</v>
      </c>
    </row>
    <row r="723" spans="1:32">
      <c r="A723" t="str">
        <f t="shared" si="60"/>
        <v>ECONOMISTA INDUSTRIAL</v>
      </c>
      <c r="B723" t="s">
        <v>831</v>
      </c>
      <c r="C723">
        <v>0</v>
      </c>
      <c r="D723">
        <v>0</v>
      </c>
      <c r="E723">
        <v>0</v>
      </c>
      <c r="F723">
        <v>0</v>
      </c>
      <c r="G723">
        <v>0</v>
      </c>
      <c r="J723" t="str">
        <f t="shared" si="61"/>
        <v>ECONOMISTA INDUSTRIAL</v>
      </c>
      <c r="K723" t="s">
        <v>831</v>
      </c>
      <c r="L723">
        <v>0</v>
      </c>
      <c r="N723" t="str">
        <f t="shared" si="62"/>
        <v>ECONOMISTA INDUSTRIAL</v>
      </c>
      <c r="O723" t="s">
        <v>831</v>
      </c>
      <c r="P723">
        <v>0</v>
      </c>
      <c r="R723" t="str">
        <f t="shared" si="64"/>
        <v>COMERCIO A VAREJO E POR ATACADO DE VEICULOS AUTOMOTORES</v>
      </c>
      <c r="S723" t="s">
        <v>4317</v>
      </c>
      <c r="V723">
        <v>0</v>
      </c>
      <c r="W723">
        <v>0</v>
      </c>
      <c r="X723">
        <v>0</v>
      </c>
      <c r="AA723" t="s">
        <v>4317</v>
      </c>
      <c r="AB723">
        <v>0</v>
      </c>
      <c r="AD723" t="str">
        <f t="shared" si="63"/>
        <v>COMERCIO A VAREJO E POR ATACADO DE VEICULOS AUTOMOTORES</v>
      </c>
      <c r="AE723" t="s">
        <v>4317</v>
      </c>
      <c r="AF723">
        <v>0</v>
      </c>
    </row>
    <row r="724" spans="1:32">
      <c r="A724" t="str">
        <f t="shared" si="60"/>
        <v>ECONOMISTA DO SETOR PUBLICO</v>
      </c>
      <c r="B724" t="s">
        <v>832</v>
      </c>
      <c r="C724">
        <v>0</v>
      </c>
      <c r="D724">
        <v>0</v>
      </c>
      <c r="E724">
        <v>0</v>
      </c>
      <c r="F724">
        <v>0</v>
      </c>
      <c r="G724">
        <v>0</v>
      </c>
      <c r="J724" t="str">
        <f t="shared" si="61"/>
        <v>ECONOMISTA DO SETOR PUBLICO</v>
      </c>
      <c r="K724" t="s">
        <v>832</v>
      </c>
      <c r="L724">
        <v>0</v>
      </c>
      <c r="N724" t="str">
        <f t="shared" si="62"/>
        <v>ECONOMISTA DO SETOR PUBLICO</v>
      </c>
      <c r="O724" t="s">
        <v>832</v>
      </c>
      <c r="P724">
        <v>0</v>
      </c>
      <c r="R724" t="str">
        <f t="shared" si="64"/>
        <v>MANUTENCAO E REPARACAO DE VEICULOS AUTOMOTORES</v>
      </c>
      <c r="S724" t="s">
        <v>4318</v>
      </c>
      <c r="V724">
        <v>0</v>
      </c>
      <c r="W724">
        <v>0</v>
      </c>
      <c r="X724">
        <v>0</v>
      </c>
      <c r="AA724" t="s">
        <v>4318</v>
      </c>
      <c r="AB724">
        <v>0</v>
      </c>
      <c r="AD724" t="str">
        <f t="shared" si="63"/>
        <v>MANUTENCAO E REPARACAO DE VEICULOS AUTOMOTORES</v>
      </c>
      <c r="AE724" t="s">
        <v>4318</v>
      </c>
      <c r="AF724">
        <v>0</v>
      </c>
    </row>
    <row r="725" spans="1:32">
      <c r="A725" t="str">
        <f t="shared" si="60"/>
        <v>ECONOMISTA AMBIENTAL</v>
      </c>
      <c r="B725" t="s">
        <v>833</v>
      </c>
      <c r="C725">
        <v>0</v>
      </c>
      <c r="D725">
        <v>0</v>
      </c>
      <c r="E725">
        <v>0</v>
      </c>
      <c r="F725">
        <v>0</v>
      </c>
      <c r="G725">
        <v>0</v>
      </c>
      <c r="J725" t="str">
        <f t="shared" si="61"/>
        <v>ECONOMISTA AMBIENTAL</v>
      </c>
      <c r="K725" t="s">
        <v>833</v>
      </c>
      <c r="L725">
        <v>0</v>
      </c>
      <c r="N725" t="str">
        <f t="shared" si="62"/>
        <v>ECONOMISTA AMBIENTAL</v>
      </c>
      <c r="O725" t="s">
        <v>833</v>
      </c>
      <c r="P725">
        <v>0</v>
      </c>
      <c r="R725" t="str">
        <f t="shared" si="64"/>
        <v>TRANSPORTE POR NAVEGACAO INTERIOR DE PASSAGEIROS EM LINHAS REGULARES</v>
      </c>
      <c r="S725" t="s">
        <v>4319</v>
      </c>
      <c r="V725">
        <v>0</v>
      </c>
      <c r="W725">
        <v>0</v>
      </c>
      <c r="X725">
        <v>0</v>
      </c>
      <c r="AA725" t="s">
        <v>4319</v>
      </c>
      <c r="AB725">
        <v>0</v>
      </c>
      <c r="AD725" t="str">
        <f t="shared" si="63"/>
        <v>TRANSPORTE POR NAVEGACAO INTERIOR DE PASSAGEIROS EM LINHAS REGULARES</v>
      </c>
      <c r="AE725" t="s">
        <v>4319</v>
      </c>
      <c r="AF725">
        <v>0</v>
      </c>
    </row>
    <row r="726" spans="1:32">
      <c r="A726" t="str">
        <f t="shared" si="60"/>
        <v>ECONOMISTA REGIONAL E URBANO</v>
      </c>
      <c r="B726" t="s">
        <v>834</v>
      </c>
      <c r="C726">
        <v>0</v>
      </c>
      <c r="D726">
        <v>0</v>
      </c>
      <c r="E726">
        <v>0</v>
      </c>
      <c r="F726">
        <v>0</v>
      </c>
      <c r="G726">
        <v>0</v>
      </c>
      <c r="J726" t="str">
        <f t="shared" si="61"/>
        <v>ECONOMISTA REGIONAL E URBANO</v>
      </c>
      <c r="K726" t="s">
        <v>834</v>
      </c>
      <c r="L726">
        <v>0</v>
      </c>
      <c r="N726" t="str">
        <f t="shared" si="62"/>
        <v>ECONOMISTA REGIONAL E URBANO</v>
      </c>
      <c r="O726" t="s">
        <v>834</v>
      </c>
      <c r="P726">
        <v>0</v>
      </c>
      <c r="R726" t="str">
        <f t="shared" si="64"/>
        <v>COMERCIO A VAREJO E POR ATACADO DE PECAS E ACESSORIOS PARA VEICULOS AUTOMOTORES</v>
      </c>
      <c r="S726" t="s">
        <v>4320</v>
      </c>
      <c r="V726">
        <v>0</v>
      </c>
      <c r="W726">
        <v>0</v>
      </c>
      <c r="X726">
        <v>0</v>
      </c>
      <c r="AA726" t="s">
        <v>4320</v>
      </c>
      <c r="AB726">
        <v>0</v>
      </c>
      <c r="AD726" t="str">
        <f t="shared" si="63"/>
        <v>COMERCIO A VAREJO E POR ATACADO DE PECAS E ACESSORIOS PARA VEICULOS AUTOMOTORES</v>
      </c>
      <c r="AE726" t="s">
        <v>4320</v>
      </c>
      <c r="AF726">
        <v>0</v>
      </c>
    </row>
    <row r="727" spans="1:32">
      <c r="A727" t="str">
        <f t="shared" si="60"/>
        <v>GEOGRAFO</v>
      </c>
      <c r="B727" t="s">
        <v>835</v>
      </c>
      <c r="C727">
        <v>0</v>
      </c>
      <c r="D727">
        <v>0</v>
      </c>
      <c r="E727">
        <v>0</v>
      </c>
      <c r="F727">
        <v>0</v>
      </c>
      <c r="G727">
        <v>0</v>
      </c>
      <c r="J727" t="str">
        <f t="shared" si="61"/>
        <v>GEOGRAFO</v>
      </c>
      <c r="K727" t="s">
        <v>835</v>
      </c>
      <c r="L727">
        <v>0</v>
      </c>
      <c r="N727" t="str">
        <f t="shared" si="62"/>
        <v>GEOGRAFO</v>
      </c>
      <c r="O727" t="s">
        <v>835</v>
      </c>
      <c r="P727">
        <v>0</v>
      </c>
      <c r="R727" t="str">
        <f t="shared" si="64"/>
        <v>NAVEGACAO DE APOIO</v>
      </c>
      <c r="S727" t="s">
        <v>4321</v>
      </c>
      <c r="V727">
        <v>0</v>
      </c>
      <c r="W727">
        <v>0</v>
      </c>
      <c r="X727">
        <v>0</v>
      </c>
      <c r="AA727" t="s">
        <v>4321</v>
      </c>
      <c r="AB727">
        <v>0</v>
      </c>
      <c r="AD727" t="str">
        <f t="shared" si="63"/>
        <v>NAVEGACAO DE APOIO</v>
      </c>
      <c r="AE727" t="s">
        <v>4321</v>
      </c>
      <c r="AF727">
        <v>0</v>
      </c>
    </row>
    <row r="728" spans="1:32">
      <c r="A728" t="str">
        <f t="shared" si="60"/>
        <v>FILOSOFO</v>
      </c>
      <c r="B728" t="s">
        <v>836</v>
      </c>
      <c r="C728">
        <v>0</v>
      </c>
      <c r="D728">
        <v>0</v>
      </c>
      <c r="E728">
        <v>0</v>
      </c>
      <c r="F728">
        <v>0</v>
      </c>
      <c r="G728">
        <v>0</v>
      </c>
      <c r="J728" t="str">
        <f t="shared" si="61"/>
        <v>FILOSOFO</v>
      </c>
      <c r="K728" t="s">
        <v>836</v>
      </c>
      <c r="L728">
        <v>0</v>
      </c>
      <c r="N728" t="str">
        <f t="shared" si="62"/>
        <v>FILOSOFO</v>
      </c>
      <c r="O728" t="s">
        <v>836</v>
      </c>
      <c r="P728">
        <v>0</v>
      </c>
      <c r="R728" t="str">
        <f t="shared" si="64"/>
        <v>COMERCIO A VAREJO E POR ATACADO DE MOTOCICLETAS, PARTES, PECAS E ACESSORIOS</v>
      </c>
      <c r="S728" t="s">
        <v>4322</v>
      </c>
      <c r="V728">
        <v>0</v>
      </c>
      <c r="W728">
        <v>0</v>
      </c>
      <c r="X728">
        <v>0</v>
      </c>
      <c r="AA728" t="s">
        <v>4322</v>
      </c>
      <c r="AB728">
        <v>0</v>
      </c>
      <c r="AD728" t="str">
        <f t="shared" si="63"/>
        <v>COMERCIO A VAREJO E POR ATACADO DE MOTOCICLETAS, PARTES, PECAS E ACESSORIOS</v>
      </c>
      <c r="AE728" t="s">
        <v>4322</v>
      </c>
      <c r="AF728">
        <v>0</v>
      </c>
    </row>
    <row r="729" spans="1:32">
      <c r="A729" t="str">
        <f t="shared" si="60"/>
        <v>PSICOLOGO EDUCACIONAL</v>
      </c>
      <c r="B729" t="s">
        <v>837</v>
      </c>
      <c r="C729">
        <v>0</v>
      </c>
      <c r="D729">
        <v>0</v>
      </c>
      <c r="E729">
        <v>0</v>
      </c>
      <c r="F729">
        <v>0</v>
      </c>
      <c r="G729">
        <v>0</v>
      </c>
      <c r="J729" t="str">
        <f t="shared" si="61"/>
        <v>PSICOLOGO EDUCACIONAL</v>
      </c>
      <c r="K729" t="s">
        <v>837</v>
      </c>
      <c r="L729">
        <v>0</v>
      </c>
      <c r="N729" t="str">
        <f t="shared" si="62"/>
        <v>PSICOLOGO EDUCACIONAL</v>
      </c>
      <c r="O729" t="s">
        <v>837</v>
      </c>
      <c r="P729">
        <v>0</v>
      </c>
      <c r="R729" t="str">
        <f t="shared" si="64"/>
        <v>MANUTENCAO E REPARACAO DE MOTOCICLETAS</v>
      </c>
      <c r="S729" t="s">
        <v>4323</v>
      </c>
      <c r="V729">
        <v>0</v>
      </c>
      <c r="W729">
        <v>0</v>
      </c>
      <c r="X729">
        <v>0</v>
      </c>
      <c r="AA729" t="s">
        <v>4323</v>
      </c>
      <c r="AB729">
        <v>0</v>
      </c>
      <c r="AD729" t="str">
        <f t="shared" si="63"/>
        <v>MANUTENCAO E REPARACAO DE MOTOCICLETAS</v>
      </c>
      <c r="AE729" t="s">
        <v>4323</v>
      </c>
      <c r="AF729">
        <v>0</v>
      </c>
    </row>
    <row r="730" spans="1:32">
      <c r="A730" t="str">
        <f t="shared" si="60"/>
        <v>PSICOLOGO CLINICO</v>
      </c>
      <c r="B730" t="s">
        <v>838</v>
      </c>
      <c r="C730">
        <v>0</v>
      </c>
      <c r="D730">
        <v>0</v>
      </c>
      <c r="E730">
        <v>0</v>
      </c>
      <c r="F730">
        <v>1</v>
      </c>
      <c r="G730">
        <v>1</v>
      </c>
      <c r="J730" t="str">
        <f t="shared" si="61"/>
        <v>PSICOLOGO CLINICO</v>
      </c>
      <c r="K730" t="s">
        <v>838</v>
      </c>
      <c r="L730">
        <v>0</v>
      </c>
      <c r="N730" t="str">
        <f t="shared" si="62"/>
        <v>PSICOLOGO CLINICO</v>
      </c>
      <c r="O730" t="s">
        <v>838</v>
      </c>
      <c r="P730">
        <v>1</v>
      </c>
      <c r="R730" t="str">
        <f t="shared" si="64"/>
        <v>COMERCIO A VAREJO DE COMBUSTIVEIS</v>
      </c>
      <c r="S730" t="s">
        <v>4324</v>
      </c>
      <c r="V730">
        <v>0</v>
      </c>
      <c r="W730">
        <v>0</v>
      </c>
      <c r="X730">
        <v>0</v>
      </c>
      <c r="AA730" t="s">
        <v>4324</v>
      </c>
      <c r="AB730">
        <v>0</v>
      </c>
      <c r="AD730" t="str">
        <f t="shared" si="63"/>
        <v>COMERCIO A VAREJO DE COMBUSTIVEIS</v>
      </c>
      <c r="AE730" t="s">
        <v>4324</v>
      </c>
      <c r="AF730">
        <v>0</v>
      </c>
    </row>
    <row r="731" spans="1:32">
      <c r="A731" t="str">
        <f t="shared" si="60"/>
        <v>PSICOLOGO DO ESPORTE</v>
      </c>
      <c r="B731" t="s">
        <v>839</v>
      </c>
      <c r="C731">
        <v>0</v>
      </c>
      <c r="D731">
        <v>0</v>
      </c>
      <c r="E731">
        <v>0</v>
      </c>
      <c r="F731">
        <v>0</v>
      </c>
      <c r="G731">
        <v>0</v>
      </c>
      <c r="J731" t="str">
        <f t="shared" si="61"/>
        <v>PSICOLOGO DO ESPORTE</v>
      </c>
      <c r="K731" t="s">
        <v>839</v>
      </c>
      <c r="L731">
        <v>0</v>
      </c>
      <c r="N731" t="str">
        <f t="shared" si="62"/>
        <v>PSICOLOGO DO ESPORTE</v>
      </c>
      <c r="O731" t="s">
        <v>839</v>
      </c>
      <c r="P731">
        <v>0</v>
      </c>
      <c r="R731" t="str">
        <f t="shared" si="64"/>
        <v>TRANSPORTE POR NAVEGACAO DE TRAVESSIA</v>
      </c>
      <c r="S731" t="s">
        <v>4325</v>
      </c>
      <c r="V731">
        <v>0</v>
      </c>
      <c r="W731">
        <v>0</v>
      </c>
      <c r="X731">
        <v>0</v>
      </c>
      <c r="AA731" t="s">
        <v>4325</v>
      </c>
      <c r="AB731">
        <v>0</v>
      </c>
      <c r="AD731" t="str">
        <f t="shared" si="63"/>
        <v>TRANSPORTE POR NAVEGACAO DE TRAVESSIA</v>
      </c>
      <c r="AE731" t="s">
        <v>4325</v>
      </c>
      <c r="AF731">
        <v>0</v>
      </c>
    </row>
    <row r="732" spans="1:32">
      <c r="A732" t="str">
        <f t="shared" si="60"/>
        <v>PSICOLOGO HOSPITALAR</v>
      </c>
      <c r="B732" t="s">
        <v>840</v>
      </c>
      <c r="C732">
        <v>0</v>
      </c>
      <c r="D732">
        <v>0</v>
      </c>
      <c r="E732">
        <v>0</v>
      </c>
      <c r="F732">
        <v>0</v>
      </c>
      <c r="G732">
        <v>0</v>
      </c>
      <c r="J732" t="str">
        <f t="shared" si="61"/>
        <v>PSICOLOGO HOSPITALAR</v>
      </c>
      <c r="K732" t="s">
        <v>840</v>
      </c>
      <c r="L732">
        <v>0</v>
      </c>
      <c r="N732" t="str">
        <f t="shared" si="62"/>
        <v>PSICOLOGO HOSPITALAR</v>
      </c>
      <c r="O732" t="s">
        <v>840</v>
      </c>
      <c r="P732">
        <v>0</v>
      </c>
      <c r="R732" t="str">
        <f t="shared" si="64"/>
        <v>TRANSPORTES AQUAVIARIOS NAO ESPECIFICADOS ANTERIORMENTE</v>
      </c>
      <c r="S732" t="s">
        <v>4326</v>
      </c>
      <c r="V732">
        <v>0</v>
      </c>
      <c r="W732">
        <v>0</v>
      </c>
      <c r="X732">
        <v>0</v>
      </c>
      <c r="AA732" t="s">
        <v>4326</v>
      </c>
      <c r="AB732">
        <v>0</v>
      </c>
      <c r="AD732" t="str">
        <f t="shared" si="63"/>
        <v>TRANSPORTES AQUAVIARIOS NAO ESPECIFICADOS ANTERIORMENTE</v>
      </c>
      <c r="AE732" t="s">
        <v>4326</v>
      </c>
      <c r="AF732">
        <v>0</v>
      </c>
    </row>
    <row r="733" spans="1:32">
      <c r="A733" t="str">
        <f t="shared" si="60"/>
        <v>PSICOLOGO JURIDICO</v>
      </c>
      <c r="B733" t="s">
        <v>841</v>
      </c>
      <c r="C733">
        <v>0</v>
      </c>
      <c r="D733">
        <v>0</v>
      </c>
      <c r="E733">
        <v>0</v>
      </c>
      <c r="F733">
        <v>0</v>
      </c>
      <c r="G733">
        <v>0</v>
      </c>
      <c r="J733" t="str">
        <f t="shared" si="61"/>
        <v>PSICOLOGO JURIDICO</v>
      </c>
      <c r="K733" t="s">
        <v>841</v>
      </c>
      <c r="L733">
        <v>0</v>
      </c>
      <c r="N733" t="str">
        <f t="shared" si="62"/>
        <v>PSICOLOGO JURIDICO</v>
      </c>
      <c r="O733" t="s">
        <v>841</v>
      </c>
      <c r="P733">
        <v>0</v>
      </c>
      <c r="R733" t="str">
        <f t="shared" si="64"/>
        <v>REPRESENTANTES COMERCIAIS E AGENTES DO COMERCIO DE MATERIAS-PRIMAS AGRICOLAS, ANIMAIS VIVOS, MATERIA</v>
      </c>
      <c r="S733" t="s">
        <v>4327</v>
      </c>
      <c r="V733">
        <v>0</v>
      </c>
      <c r="W733">
        <v>0</v>
      </c>
      <c r="X733">
        <v>0</v>
      </c>
      <c r="AA733" t="s">
        <v>4327</v>
      </c>
      <c r="AB733">
        <v>0</v>
      </c>
      <c r="AD733" t="str">
        <f t="shared" si="63"/>
        <v>REPRESENTANTES COMERCIAIS E AGENTES DO COMERCIO DE MATERIAS-PRIMAS AGRICOLAS, ANIMAIS VIVOS, MATERIA</v>
      </c>
      <c r="AE733" t="s">
        <v>4327</v>
      </c>
      <c r="AF733">
        <v>0</v>
      </c>
    </row>
    <row r="734" spans="1:32">
      <c r="A734" t="str">
        <f t="shared" si="60"/>
        <v>PSICOLOGO SOCIAL</v>
      </c>
      <c r="B734" t="s">
        <v>842</v>
      </c>
      <c r="C734">
        <v>0</v>
      </c>
      <c r="D734">
        <v>0</v>
      </c>
      <c r="E734">
        <v>0</v>
      </c>
      <c r="F734">
        <v>0</v>
      </c>
      <c r="G734">
        <v>0</v>
      </c>
      <c r="J734" t="str">
        <f t="shared" si="61"/>
        <v>PSICOLOGO SOCIAL</v>
      </c>
      <c r="K734" t="s">
        <v>842</v>
      </c>
      <c r="L734">
        <v>0</v>
      </c>
      <c r="N734" t="str">
        <f t="shared" si="62"/>
        <v>PSICOLOGO SOCIAL</v>
      </c>
      <c r="O734" t="s">
        <v>842</v>
      </c>
      <c r="P734">
        <v>0</v>
      </c>
      <c r="R734" t="str">
        <f t="shared" si="64"/>
        <v>TRANSPORTE AEREO DE PASSAGEIROS REGULAR</v>
      </c>
      <c r="S734" t="s">
        <v>4328</v>
      </c>
      <c r="V734">
        <v>0</v>
      </c>
      <c r="W734">
        <v>0</v>
      </c>
      <c r="X734">
        <v>0</v>
      </c>
      <c r="AA734" t="s">
        <v>4328</v>
      </c>
      <c r="AB734">
        <v>0</v>
      </c>
      <c r="AD734" t="str">
        <f t="shared" si="63"/>
        <v>TRANSPORTE AEREO DE PASSAGEIROS REGULAR</v>
      </c>
      <c r="AE734" t="s">
        <v>4328</v>
      </c>
      <c r="AF734">
        <v>0</v>
      </c>
    </row>
    <row r="735" spans="1:32">
      <c r="A735" t="str">
        <f t="shared" si="60"/>
        <v>PSICOLOGO DO TRANSITO</v>
      </c>
      <c r="B735" t="s">
        <v>843</v>
      </c>
      <c r="C735">
        <v>0</v>
      </c>
      <c r="D735">
        <v>0</v>
      </c>
      <c r="E735">
        <v>0</v>
      </c>
      <c r="F735">
        <v>0</v>
      </c>
      <c r="G735">
        <v>0</v>
      </c>
      <c r="J735" t="str">
        <f t="shared" si="61"/>
        <v>PSICOLOGO DO TRANSITO</v>
      </c>
      <c r="K735" t="s">
        <v>843</v>
      </c>
      <c r="L735">
        <v>0</v>
      </c>
      <c r="N735" t="str">
        <f t="shared" si="62"/>
        <v>PSICOLOGO DO TRANSITO</v>
      </c>
      <c r="O735" t="s">
        <v>843</v>
      </c>
      <c r="P735">
        <v>0</v>
      </c>
      <c r="R735" t="str">
        <f t="shared" si="64"/>
        <v>REPRESENTANTES COMERCIAIS E AGENTES DO COMERCIO DE COMBUSTIVEIS, MINERAIS, METAIS E PRODUTOS QUIMICO</v>
      </c>
      <c r="S735" t="s">
        <v>4329</v>
      </c>
      <c r="V735">
        <v>0</v>
      </c>
      <c r="W735">
        <v>0</v>
      </c>
      <c r="X735">
        <v>0</v>
      </c>
      <c r="AA735" t="s">
        <v>4329</v>
      </c>
      <c r="AB735">
        <v>0</v>
      </c>
      <c r="AD735" t="str">
        <f t="shared" si="63"/>
        <v>REPRESENTANTES COMERCIAIS E AGENTES DO COMERCIO DE COMBUSTIVEIS, MINERAIS, METAIS E PRODUTOS QUIMICO</v>
      </c>
      <c r="AE735" t="s">
        <v>4329</v>
      </c>
      <c r="AF735">
        <v>0</v>
      </c>
    </row>
    <row r="736" spans="1:32">
      <c r="A736" t="str">
        <f t="shared" si="60"/>
        <v>PSICOLOGO DO TRABALHO</v>
      </c>
      <c r="B736" t="s">
        <v>844</v>
      </c>
      <c r="C736">
        <v>0</v>
      </c>
      <c r="D736">
        <v>0</v>
      </c>
      <c r="E736">
        <v>0</v>
      </c>
      <c r="F736">
        <v>1</v>
      </c>
      <c r="G736">
        <v>1</v>
      </c>
      <c r="J736" t="str">
        <f t="shared" si="61"/>
        <v>PSICOLOGO DO TRABALHO</v>
      </c>
      <c r="K736" t="s">
        <v>844</v>
      </c>
      <c r="L736">
        <v>0</v>
      </c>
      <c r="N736" t="str">
        <f t="shared" si="62"/>
        <v>PSICOLOGO DO TRABALHO</v>
      </c>
      <c r="O736" t="s">
        <v>844</v>
      </c>
      <c r="P736">
        <v>1</v>
      </c>
      <c r="R736" t="str">
        <f t="shared" si="64"/>
        <v>TRANSPORTE AEREO DE PASSAGEIROS NAO-REGULAR</v>
      </c>
      <c r="S736" t="s">
        <v>4330</v>
      </c>
      <c r="V736">
        <v>0</v>
      </c>
      <c r="W736">
        <v>0</v>
      </c>
      <c r="X736">
        <v>0</v>
      </c>
      <c r="AA736" t="s">
        <v>4330</v>
      </c>
      <c r="AB736">
        <v>0</v>
      </c>
      <c r="AD736" t="str">
        <f t="shared" si="63"/>
        <v>TRANSPORTE AEREO DE PASSAGEIROS NAO-REGULAR</v>
      </c>
      <c r="AE736" t="s">
        <v>4330</v>
      </c>
      <c r="AF736">
        <v>0</v>
      </c>
    </row>
    <row r="737" spans="1:32">
      <c r="A737" t="str">
        <f t="shared" si="60"/>
        <v>NEUROPSICOLOGO</v>
      </c>
      <c r="B737" t="s">
        <v>845</v>
      </c>
      <c r="C737">
        <v>0</v>
      </c>
      <c r="D737">
        <v>0</v>
      </c>
      <c r="E737">
        <v>0</v>
      </c>
      <c r="F737">
        <v>0</v>
      </c>
      <c r="G737">
        <v>0</v>
      </c>
      <c r="J737" t="str">
        <f t="shared" si="61"/>
        <v>NEUROPSICOLOGO</v>
      </c>
      <c r="K737" t="s">
        <v>845</v>
      </c>
      <c r="L737">
        <v>0</v>
      </c>
      <c r="N737" t="str">
        <f t="shared" si="62"/>
        <v>NEUROPSICOLOGO</v>
      </c>
      <c r="O737" t="s">
        <v>845</v>
      </c>
      <c r="P737">
        <v>0</v>
      </c>
      <c r="R737" t="str">
        <f t="shared" si="64"/>
        <v>REPRESENTANTES COMERCIAIS E AGENTES DO COMERCIO DE MADEIRA, MATERIAL DE CONSTRUCAO E FERRAGENS</v>
      </c>
      <c r="S737" t="s">
        <v>4331</v>
      </c>
      <c r="V737">
        <v>0</v>
      </c>
      <c r="W737">
        <v>0</v>
      </c>
      <c r="X737">
        <v>0</v>
      </c>
      <c r="AA737" t="s">
        <v>4331</v>
      </c>
      <c r="AB737">
        <v>0</v>
      </c>
      <c r="AD737" t="str">
        <f t="shared" si="63"/>
        <v>REPRESENTANTES COMERCIAIS E AGENTES DO COMERCIO DE MADEIRA, MATERIAL DE CONSTRUCAO E FERRAGENS</v>
      </c>
      <c r="AE737" t="s">
        <v>4331</v>
      </c>
      <c r="AF737">
        <v>0</v>
      </c>
    </row>
    <row r="738" spans="1:32">
      <c r="A738" t="str">
        <f t="shared" si="60"/>
        <v>PSICANALISTA</v>
      </c>
      <c r="B738" t="s">
        <v>846</v>
      </c>
      <c r="C738">
        <v>0</v>
      </c>
      <c r="D738">
        <v>0</v>
      </c>
      <c r="E738">
        <v>0</v>
      </c>
      <c r="F738">
        <v>0</v>
      </c>
      <c r="G738">
        <v>0</v>
      </c>
      <c r="J738" t="str">
        <f t="shared" si="61"/>
        <v>PSICANALISTA</v>
      </c>
      <c r="K738" t="s">
        <v>846</v>
      </c>
      <c r="L738">
        <v>0</v>
      </c>
      <c r="N738" t="str">
        <f t="shared" si="62"/>
        <v>PSICANALISTA</v>
      </c>
      <c r="O738" t="s">
        <v>846</v>
      </c>
      <c r="P738">
        <v>0</v>
      </c>
      <c r="R738" t="str">
        <f t="shared" si="64"/>
        <v>REPRESENTANTES COMERCIAIS E AGENTES DO COMERCIO DE MAQUINAS, EQUIPAMENTOS INDUSTRIAIS, EMBARCACOES E</v>
      </c>
      <c r="S738" t="s">
        <v>4332</v>
      </c>
      <c r="V738">
        <v>0</v>
      </c>
      <c r="W738">
        <v>0</v>
      </c>
      <c r="X738">
        <v>0</v>
      </c>
      <c r="Y738">
        <v>0</v>
      </c>
      <c r="AA738" t="s">
        <v>4332</v>
      </c>
      <c r="AB738">
        <v>0</v>
      </c>
      <c r="AD738" t="str">
        <f t="shared" si="63"/>
        <v>REPRESENTANTES COMERCIAIS E AGENTES DO COMERCIO DE MAQUINAS, EQUIPAMENTOS INDUSTRIAIS, EMBARCACOES E</v>
      </c>
      <c r="AE738" t="s">
        <v>4332</v>
      </c>
      <c r="AF738">
        <v>0</v>
      </c>
    </row>
    <row r="739" spans="1:32">
      <c r="A739" t="str">
        <f t="shared" si="60"/>
        <v>PSICOLOGO ACUPUNTURISTA</v>
      </c>
      <c r="B739" t="s">
        <v>847</v>
      </c>
      <c r="C739">
        <v>0</v>
      </c>
      <c r="D739">
        <v>0</v>
      </c>
      <c r="E739">
        <v>0</v>
      </c>
      <c r="F739">
        <v>0</v>
      </c>
      <c r="G739">
        <v>0</v>
      </c>
      <c r="J739" t="str">
        <f t="shared" si="61"/>
        <v>PSICOLOGO ACUPUNTURISTA</v>
      </c>
      <c r="K739" t="s">
        <v>847</v>
      </c>
      <c r="L739">
        <v>0</v>
      </c>
      <c r="N739" t="str">
        <f t="shared" si="62"/>
        <v>PSICOLOGO ACUPUNTURISTA</v>
      </c>
      <c r="O739" t="s">
        <v>847</v>
      </c>
      <c r="P739">
        <v>0</v>
      </c>
      <c r="R739" t="str">
        <f t="shared" si="64"/>
        <v>REPRESENTANTES COMERCIAIS E AGENTES DO COMERCIO DE MOVEIS E ARTIGOS DE USO DOMESTICO</v>
      </c>
      <c r="S739" t="s">
        <v>4333</v>
      </c>
      <c r="V739">
        <v>0</v>
      </c>
      <c r="W739">
        <v>0</v>
      </c>
      <c r="X739">
        <v>0</v>
      </c>
      <c r="AA739" t="s">
        <v>4333</v>
      </c>
      <c r="AB739">
        <v>0</v>
      </c>
      <c r="AD739" t="str">
        <f t="shared" si="63"/>
        <v>REPRESENTANTES COMERCIAIS E AGENTES DO COMERCIO DE MOVEIS E ARTIGOS DE USO DOMESTICO</v>
      </c>
      <c r="AE739" t="s">
        <v>4333</v>
      </c>
      <c r="AF739">
        <v>0</v>
      </c>
    </row>
    <row r="740" spans="1:32">
      <c r="A740" t="str">
        <f t="shared" si="60"/>
        <v>ASSISTENTE SOCIAL</v>
      </c>
      <c r="B740" t="s">
        <v>101</v>
      </c>
      <c r="C740">
        <v>0</v>
      </c>
      <c r="D740">
        <v>0</v>
      </c>
      <c r="E740">
        <v>0</v>
      </c>
      <c r="F740">
        <v>2</v>
      </c>
      <c r="G740">
        <v>2</v>
      </c>
      <c r="J740" t="str">
        <f t="shared" si="61"/>
        <v>ASSISTENTE SOCIAL</v>
      </c>
      <c r="K740" t="s">
        <v>101</v>
      </c>
      <c r="L740">
        <v>0</v>
      </c>
      <c r="N740" t="str">
        <f t="shared" si="62"/>
        <v>ASSISTENTE SOCIAL</v>
      </c>
      <c r="O740" t="s">
        <v>101</v>
      </c>
      <c r="P740">
        <v>2</v>
      </c>
      <c r="R740" t="str">
        <f t="shared" si="64"/>
        <v>REPRESENTANTES COMERCIAIS E AGENTES DO COMERCIO DE TEXTEIS, VESTUARIO, CALCADOS E ARTIGOS DE COURO</v>
      </c>
      <c r="S740" t="s">
        <v>4334</v>
      </c>
      <c r="V740">
        <v>0</v>
      </c>
      <c r="W740">
        <v>0</v>
      </c>
      <c r="X740">
        <v>0</v>
      </c>
      <c r="AA740" t="s">
        <v>4334</v>
      </c>
      <c r="AB740">
        <v>0</v>
      </c>
      <c r="AD740" t="str">
        <f t="shared" si="63"/>
        <v>REPRESENTANTES COMERCIAIS E AGENTES DO COMERCIO DE TEXTEIS, VESTUARIO, CALCADOS E ARTIGOS DE COURO</v>
      </c>
      <c r="AE740" t="s">
        <v>4334</v>
      </c>
      <c r="AF740">
        <v>0</v>
      </c>
    </row>
    <row r="741" spans="1:32">
      <c r="A741" t="str">
        <f t="shared" si="60"/>
        <v>ECONOMISTA DOMESTICO</v>
      </c>
      <c r="B741" t="s">
        <v>848</v>
      </c>
      <c r="C741">
        <v>0</v>
      </c>
      <c r="D741">
        <v>0</v>
      </c>
      <c r="E741">
        <v>0</v>
      </c>
      <c r="F741">
        <v>0</v>
      </c>
      <c r="G741">
        <v>0</v>
      </c>
      <c r="J741" t="str">
        <f t="shared" si="61"/>
        <v>ECONOMISTA DOMESTICO</v>
      </c>
      <c r="K741" t="s">
        <v>848</v>
      </c>
      <c r="L741">
        <v>0</v>
      </c>
      <c r="N741" t="str">
        <f t="shared" si="62"/>
        <v>ECONOMISTA DOMESTICO</v>
      </c>
      <c r="O741" t="s">
        <v>848</v>
      </c>
      <c r="P741">
        <v>0</v>
      </c>
      <c r="R741" t="str">
        <f t="shared" si="64"/>
        <v>REPRESENTANTES COMERCIAIS E AGENTES DO COMERCIO DE PRODUTOS ALIMENTICIOS, BEBIDAS E FUMO</v>
      </c>
      <c r="S741" t="s">
        <v>4335</v>
      </c>
      <c r="V741">
        <v>0</v>
      </c>
      <c r="W741">
        <v>0</v>
      </c>
      <c r="X741">
        <v>0</v>
      </c>
      <c r="AA741" t="s">
        <v>4335</v>
      </c>
      <c r="AB741">
        <v>0</v>
      </c>
      <c r="AD741" t="str">
        <f t="shared" si="63"/>
        <v>REPRESENTANTES COMERCIAIS E AGENTES DO COMERCIO DE PRODUTOS ALIMENTICIOS, BEBIDAS E FUMO</v>
      </c>
      <c r="AE741" t="s">
        <v>4335</v>
      </c>
      <c r="AF741">
        <v>0</v>
      </c>
    </row>
    <row r="742" spans="1:32">
      <c r="A742" t="str">
        <f t="shared" si="60"/>
        <v>ADMINISTRADOR</v>
      </c>
      <c r="B742" t="s">
        <v>102</v>
      </c>
      <c r="C742">
        <v>0</v>
      </c>
      <c r="D742">
        <v>0</v>
      </c>
      <c r="E742">
        <v>4</v>
      </c>
      <c r="F742">
        <v>3</v>
      </c>
      <c r="G742">
        <v>7</v>
      </c>
      <c r="J742" t="str">
        <f t="shared" si="61"/>
        <v>ADMINISTRADOR</v>
      </c>
      <c r="K742" t="s">
        <v>102</v>
      </c>
      <c r="L742">
        <v>4</v>
      </c>
      <c r="N742" t="str">
        <f t="shared" si="62"/>
        <v>ADMINISTRADOR</v>
      </c>
      <c r="O742" t="s">
        <v>102</v>
      </c>
      <c r="P742">
        <v>3</v>
      </c>
      <c r="R742" t="str">
        <f t="shared" si="64"/>
        <v>REPRESENTANTES COMERCIAIS E AGENTES DO COMERCIO ESPECIALIZADO EM PRODUTOS NAO ESPECIFICADOS ANTERIOR</v>
      </c>
      <c r="S742" t="s">
        <v>4336</v>
      </c>
      <c r="V742">
        <v>0</v>
      </c>
      <c r="W742">
        <v>0</v>
      </c>
      <c r="X742">
        <v>0</v>
      </c>
      <c r="AA742" t="s">
        <v>4336</v>
      </c>
      <c r="AB742">
        <v>0</v>
      </c>
      <c r="AD742" t="str">
        <f t="shared" si="63"/>
        <v>REPRESENTANTES COMERCIAIS E AGENTES DO COMERCIO ESPECIALIZADO EM PRODUTOS NAO ESPECIFICADOS ANTERIOR</v>
      </c>
      <c r="AE742" t="s">
        <v>4336</v>
      </c>
      <c r="AF742">
        <v>0</v>
      </c>
    </row>
    <row r="743" spans="1:32">
      <c r="A743" t="str">
        <f t="shared" si="60"/>
        <v>AUDITOR (CONTADORES E AFINS)</v>
      </c>
      <c r="B743" t="s">
        <v>849</v>
      </c>
      <c r="C743">
        <v>0</v>
      </c>
      <c r="D743">
        <v>0</v>
      </c>
      <c r="E743">
        <v>0</v>
      </c>
      <c r="F743">
        <v>0</v>
      </c>
      <c r="G743">
        <v>0</v>
      </c>
      <c r="J743" t="str">
        <f t="shared" si="61"/>
        <v>AUDITOR (CONTADORES E AFINS)</v>
      </c>
      <c r="K743" t="s">
        <v>849</v>
      </c>
      <c r="L743">
        <v>0</v>
      </c>
      <c r="N743" t="str">
        <f t="shared" si="62"/>
        <v>AUDITOR (CONTADORES E AFINS)</v>
      </c>
      <c r="O743" t="s">
        <v>849</v>
      </c>
      <c r="P743">
        <v>0</v>
      </c>
      <c r="R743" t="str">
        <f t="shared" si="64"/>
        <v>REPRESENTANTES COMERCIAIS E AGENTES DO COMERCIO DE MERCADORIAS EM GERAL (NAO ESPECIALIZADOS)</v>
      </c>
      <c r="S743" t="s">
        <v>4337</v>
      </c>
      <c r="V743">
        <v>0</v>
      </c>
      <c r="W743">
        <v>0</v>
      </c>
      <c r="X743">
        <v>0</v>
      </c>
      <c r="AA743" t="s">
        <v>4337</v>
      </c>
      <c r="AB743">
        <v>0</v>
      </c>
      <c r="AD743" t="str">
        <f t="shared" si="63"/>
        <v>REPRESENTANTES COMERCIAIS E AGENTES DO COMERCIO DE MERCADORIAS EM GERAL (NAO ESPECIALIZADOS)</v>
      </c>
      <c r="AE743" t="s">
        <v>4337</v>
      </c>
      <c r="AF743">
        <v>0</v>
      </c>
    </row>
    <row r="744" spans="1:32">
      <c r="A744" t="str">
        <f t="shared" si="60"/>
        <v>CONTADOR</v>
      </c>
      <c r="B744" t="s">
        <v>850</v>
      </c>
      <c r="C744">
        <v>0</v>
      </c>
      <c r="D744">
        <v>0</v>
      </c>
      <c r="E744">
        <v>0</v>
      </c>
      <c r="F744">
        <v>0</v>
      </c>
      <c r="G744">
        <v>0</v>
      </c>
      <c r="J744" t="str">
        <f t="shared" si="61"/>
        <v>CONTADOR</v>
      </c>
      <c r="K744" t="s">
        <v>850</v>
      </c>
      <c r="L744">
        <v>0</v>
      </c>
      <c r="N744" t="str">
        <f t="shared" si="62"/>
        <v>CONTADOR</v>
      </c>
      <c r="O744" t="s">
        <v>850</v>
      </c>
      <c r="P744">
        <v>0</v>
      </c>
      <c r="R744" t="str">
        <f t="shared" si="64"/>
        <v>TRANSPORTE AEREO DE CARGA</v>
      </c>
      <c r="S744" t="s">
        <v>4338</v>
      </c>
      <c r="V744">
        <v>0</v>
      </c>
      <c r="W744">
        <v>0</v>
      </c>
      <c r="X744">
        <v>0</v>
      </c>
      <c r="AA744" t="s">
        <v>4338</v>
      </c>
      <c r="AB744">
        <v>0</v>
      </c>
      <c r="AD744" t="str">
        <f t="shared" si="63"/>
        <v>TRANSPORTE AEREO DE CARGA</v>
      </c>
      <c r="AE744" t="s">
        <v>4338</v>
      </c>
      <c r="AF744">
        <v>0</v>
      </c>
    </row>
    <row r="745" spans="1:32">
      <c r="A745" t="str">
        <f t="shared" si="60"/>
        <v>PERITO CONTABIL</v>
      </c>
      <c r="B745" t="s">
        <v>851</v>
      </c>
      <c r="C745">
        <v>0</v>
      </c>
      <c r="D745">
        <v>0</v>
      </c>
      <c r="E745">
        <v>0</v>
      </c>
      <c r="F745">
        <v>0</v>
      </c>
      <c r="G745">
        <v>0</v>
      </c>
      <c r="J745" t="str">
        <f t="shared" si="61"/>
        <v>PERITO CONTABIL</v>
      </c>
      <c r="K745" t="s">
        <v>851</v>
      </c>
      <c r="L745">
        <v>0</v>
      </c>
      <c r="N745" t="str">
        <f t="shared" si="62"/>
        <v>PERITO CONTABIL</v>
      </c>
      <c r="O745" t="s">
        <v>851</v>
      </c>
      <c r="P745">
        <v>0</v>
      </c>
      <c r="R745" t="str">
        <f t="shared" si="64"/>
        <v>COMERCIO ATACADISTA DE MATERIAS PRIMAS AGRICOLAS E PRODUTOS SEMI-ACABADOS, PRODUTOS ALIMENTICIOS PAR</v>
      </c>
      <c r="S745" t="s">
        <v>4743</v>
      </c>
      <c r="V745">
        <v>0</v>
      </c>
      <c r="W745">
        <v>0</v>
      </c>
      <c r="X745">
        <v>0</v>
      </c>
      <c r="Y745">
        <v>0</v>
      </c>
      <c r="AA745" t="s">
        <v>4743</v>
      </c>
      <c r="AB745">
        <v>0</v>
      </c>
      <c r="AD745" t="str">
        <f t="shared" si="63"/>
        <v>COMERCIO ATACADISTA DE MATERIAS PRIMAS AGRICOLAS E PRODUTOS SEMI-ACABADOS, PRODUTOS ALIMENTICIOS PAR</v>
      </c>
      <c r="AE745" t="s">
        <v>4743</v>
      </c>
      <c r="AF745">
        <v>0</v>
      </c>
    </row>
    <row r="746" spans="1:32">
      <c r="A746" t="str">
        <f t="shared" si="60"/>
        <v>SECRETARIA EXECUTIVA</v>
      </c>
      <c r="B746" t="s">
        <v>852</v>
      </c>
      <c r="C746">
        <v>0</v>
      </c>
      <c r="D746">
        <v>0</v>
      </c>
      <c r="E746">
        <v>0</v>
      </c>
      <c r="F746">
        <v>1</v>
      </c>
      <c r="G746">
        <v>1</v>
      </c>
      <c r="J746" t="str">
        <f t="shared" si="61"/>
        <v>SECRETARIA EXECUTIVA</v>
      </c>
      <c r="K746" t="s">
        <v>852</v>
      </c>
      <c r="L746">
        <v>0</v>
      </c>
      <c r="N746" t="str">
        <f t="shared" si="62"/>
        <v>SECRETARIA EXECUTIVA</v>
      </c>
      <c r="O746" t="s">
        <v>852</v>
      </c>
      <c r="P746">
        <v>1</v>
      </c>
      <c r="R746" t="str">
        <f t="shared" si="64"/>
        <v>COMERCIO ATACADISTA DE ANIMAIS VIVOS</v>
      </c>
      <c r="S746" t="s">
        <v>4339</v>
      </c>
      <c r="V746">
        <v>0</v>
      </c>
      <c r="W746">
        <v>0</v>
      </c>
      <c r="X746">
        <v>0</v>
      </c>
      <c r="AA746" t="s">
        <v>4339</v>
      </c>
      <c r="AB746">
        <v>0</v>
      </c>
      <c r="AD746" t="str">
        <f t="shared" si="63"/>
        <v>COMERCIO ATACADISTA DE ANIMAIS VIVOS</v>
      </c>
      <c r="AE746" t="s">
        <v>4339</v>
      </c>
      <c r="AF746">
        <v>0</v>
      </c>
    </row>
    <row r="747" spans="1:32">
      <c r="A747" t="str">
        <f t="shared" ref="A747:A810" si="65">MID(B747,8,100)</f>
        <v>SECRETARIO BILINGUE</v>
      </c>
      <c r="B747" t="s">
        <v>853</v>
      </c>
      <c r="C747">
        <v>0</v>
      </c>
      <c r="D747">
        <v>0</v>
      </c>
      <c r="E747">
        <v>0</v>
      </c>
      <c r="F747">
        <v>0</v>
      </c>
      <c r="G747">
        <v>0</v>
      </c>
      <c r="J747" t="str">
        <f t="shared" ref="J747:J810" si="66">MID(K747,8,100)</f>
        <v>SECRETARIO BILINGUE</v>
      </c>
      <c r="K747" t="s">
        <v>853</v>
      </c>
      <c r="L747">
        <v>0</v>
      </c>
      <c r="N747" t="str">
        <f t="shared" ref="N747:N810" si="67">MID(O747,8,100)</f>
        <v>SECRETARIO BILINGUE</v>
      </c>
      <c r="O747" t="s">
        <v>853</v>
      </c>
      <c r="P747">
        <v>0</v>
      </c>
      <c r="R747" t="str">
        <f t="shared" si="64"/>
        <v>COMERCIO ATACADISTA DE LEITE E PRODUTOS DO LEITE</v>
      </c>
      <c r="S747" t="s">
        <v>4340</v>
      </c>
      <c r="V747">
        <v>0</v>
      </c>
      <c r="W747">
        <v>0</v>
      </c>
      <c r="X747">
        <v>0</v>
      </c>
      <c r="AA747" t="s">
        <v>4340</v>
      </c>
      <c r="AB747">
        <v>0</v>
      </c>
      <c r="AD747" t="str">
        <f t="shared" ref="AD747:AD810" si="68">MID(AE747,12,100)</f>
        <v>COMERCIO ATACADISTA DE LEITE E PRODUTOS DO LEITE</v>
      </c>
      <c r="AE747" t="s">
        <v>4340</v>
      </c>
      <c r="AF747">
        <v>0</v>
      </c>
    </row>
    <row r="748" spans="1:32">
      <c r="A748" t="str">
        <f t="shared" si="65"/>
        <v>SECRETARIA TRILINGUE</v>
      </c>
      <c r="B748" t="s">
        <v>854</v>
      </c>
      <c r="C748">
        <v>0</v>
      </c>
      <c r="D748">
        <v>0</v>
      </c>
      <c r="E748">
        <v>0</v>
      </c>
      <c r="F748">
        <v>0</v>
      </c>
      <c r="G748">
        <v>0</v>
      </c>
      <c r="J748" t="str">
        <f t="shared" si="66"/>
        <v>SECRETARIA TRILINGUE</v>
      </c>
      <c r="K748" t="s">
        <v>854</v>
      </c>
      <c r="L748">
        <v>0</v>
      </c>
      <c r="N748" t="str">
        <f t="shared" si="67"/>
        <v>SECRETARIA TRILINGUE</v>
      </c>
      <c r="O748" t="s">
        <v>854</v>
      </c>
      <c r="P748">
        <v>0</v>
      </c>
      <c r="R748" t="str">
        <f t="shared" ref="R748:R811" si="69">MID(S748,12,100)</f>
        <v>COMERCIO ATACADISTA DE CEREAIS BENEFICIADOS E LEGUMINOSAS, FARINHAS, AMIDOS E FECULAS</v>
      </c>
      <c r="S748" t="s">
        <v>4341</v>
      </c>
      <c r="V748">
        <v>0</v>
      </c>
      <c r="W748">
        <v>0</v>
      </c>
      <c r="X748">
        <v>0</v>
      </c>
      <c r="AA748" t="s">
        <v>4341</v>
      </c>
      <c r="AB748">
        <v>0</v>
      </c>
      <c r="AD748" t="str">
        <f t="shared" si="68"/>
        <v>COMERCIO ATACADISTA DE CEREAIS BENEFICIADOS E LEGUMINOSAS, FARINHAS, AMIDOS E FECULAS</v>
      </c>
      <c r="AE748" t="s">
        <v>4341</v>
      </c>
      <c r="AF748">
        <v>0</v>
      </c>
    </row>
    <row r="749" spans="1:32">
      <c r="A749" t="str">
        <f t="shared" si="65"/>
        <v>TECNOLOGO EM SECRETARIADO ESCOLAR</v>
      </c>
      <c r="B749" t="s">
        <v>855</v>
      </c>
      <c r="C749">
        <v>0</v>
      </c>
      <c r="D749">
        <v>0</v>
      </c>
      <c r="E749">
        <v>0</v>
      </c>
      <c r="F749">
        <v>0</v>
      </c>
      <c r="G749">
        <v>0</v>
      </c>
      <c r="J749" t="str">
        <f t="shared" si="66"/>
        <v>TECNOLOGO EM SECRETARIADO ESCOLAR</v>
      </c>
      <c r="K749" t="s">
        <v>855</v>
      </c>
      <c r="L749">
        <v>0</v>
      </c>
      <c r="N749" t="str">
        <f t="shared" si="67"/>
        <v>TECNOLOGO EM SECRETARIADO ESCOLAR</v>
      </c>
      <c r="O749" t="s">
        <v>855</v>
      </c>
      <c r="P749">
        <v>0</v>
      </c>
      <c r="R749" t="str">
        <f t="shared" si="69"/>
        <v>COMERCIO ATACADISTA DE HORTIFRUTIGRANJEIROS</v>
      </c>
      <c r="S749" t="s">
        <v>4342</v>
      </c>
      <c r="V749">
        <v>0</v>
      </c>
      <c r="W749">
        <v>0</v>
      </c>
      <c r="X749">
        <v>0</v>
      </c>
      <c r="AA749" t="s">
        <v>4342</v>
      </c>
      <c r="AB749">
        <v>0</v>
      </c>
      <c r="AD749" t="str">
        <f t="shared" si="68"/>
        <v>COMERCIO ATACADISTA DE HORTIFRUTIGRANJEIROS</v>
      </c>
      <c r="AE749" t="s">
        <v>4342</v>
      </c>
      <c r="AF749">
        <v>0</v>
      </c>
    </row>
    <row r="750" spans="1:32">
      <c r="A750" t="str">
        <f t="shared" si="65"/>
        <v>ANALISTA DE RECURSOS HUMANOS</v>
      </c>
      <c r="B750" t="s">
        <v>856</v>
      </c>
      <c r="C750">
        <v>0</v>
      </c>
      <c r="D750">
        <v>0</v>
      </c>
      <c r="E750">
        <v>0</v>
      </c>
      <c r="F750">
        <v>1</v>
      </c>
      <c r="G750">
        <v>1</v>
      </c>
      <c r="J750" t="str">
        <f t="shared" si="66"/>
        <v>ANALISTA DE RECURSOS HUMANOS</v>
      </c>
      <c r="K750" t="s">
        <v>856</v>
      </c>
      <c r="L750">
        <v>0</v>
      </c>
      <c r="N750" t="str">
        <f t="shared" si="67"/>
        <v>ANALISTA DE RECURSOS HUMANOS</v>
      </c>
      <c r="O750" t="s">
        <v>856</v>
      </c>
      <c r="P750">
        <v>1</v>
      </c>
      <c r="R750" t="str">
        <f t="shared" si="69"/>
        <v>COMERCIO ATACADISTA DE CARNES E PRODUTOS DA CARNE</v>
      </c>
      <c r="S750" t="s">
        <v>4343</v>
      </c>
      <c r="V750">
        <v>0</v>
      </c>
      <c r="W750">
        <v>0</v>
      </c>
      <c r="X750">
        <v>0</v>
      </c>
      <c r="AA750" t="s">
        <v>4343</v>
      </c>
      <c r="AB750">
        <v>0</v>
      </c>
      <c r="AD750" t="str">
        <f t="shared" si="68"/>
        <v>COMERCIO ATACADISTA DE CARNES E PRODUTOS DA CARNE</v>
      </c>
      <c r="AE750" t="s">
        <v>4343</v>
      </c>
      <c r="AF750">
        <v>0</v>
      </c>
    </row>
    <row r="751" spans="1:32">
      <c r="A751" t="str">
        <f t="shared" si="65"/>
        <v>ADMINISTRADOR DE FUNDOS E CARTEIRAS DE INVESTIMENTO</v>
      </c>
      <c r="B751" t="s">
        <v>857</v>
      </c>
      <c r="C751">
        <v>0</v>
      </c>
      <c r="D751">
        <v>0</v>
      </c>
      <c r="E751">
        <v>0</v>
      </c>
      <c r="F751">
        <v>0</v>
      </c>
      <c r="G751">
        <v>0</v>
      </c>
      <c r="J751" t="str">
        <f t="shared" si="66"/>
        <v>ADMINISTRADOR DE FUNDOS E CARTEIRAS DE INVESTIMENTO</v>
      </c>
      <c r="K751" t="s">
        <v>857</v>
      </c>
      <c r="L751">
        <v>0</v>
      </c>
      <c r="N751" t="str">
        <f t="shared" si="67"/>
        <v>ADMINISTRADOR DE FUNDOS E CARTEIRAS DE INVESTIMENTO</v>
      </c>
      <c r="O751" t="s">
        <v>857</v>
      </c>
      <c r="P751">
        <v>0</v>
      </c>
      <c r="R751" t="str">
        <f t="shared" si="69"/>
        <v>COMERCIO ATACADISTA DE PESCADOS</v>
      </c>
      <c r="S751" t="s">
        <v>4344</v>
      </c>
      <c r="V751">
        <v>0</v>
      </c>
      <c r="W751">
        <v>0</v>
      </c>
      <c r="X751">
        <v>0</v>
      </c>
      <c r="AA751" t="s">
        <v>4344</v>
      </c>
      <c r="AB751">
        <v>0</v>
      </c>
      <c r="AD751" t="str">
        <f t="shared" si="68"/>
        <v>COMERCIO ATACADISTA DE PESCADOS</v>
      </c>
      <c r="AE751" t="s">
        <v>4344</v>
      </c>
      <c r="AF751">
        <v>0</v>
      </c>
    </row>
    <row r="752" spans="1:32">
      <c r="A752" t="str">
        <f t="shared" si="65"/>
        <v>ANALISTA DE CAMBIO</v>
      </c>
      <c r="B752" t="s">
        <v>858</v>
      </c>
      <c r="C752">
        <v>0</v>
      </c>
      <c r="D752">
        <v>0</v>
      </c>
      <c r="E752">
        <v>0</v>
      </c>
      <c r="F752">
        <v>0</v>
      </c>
      <c r="G752">
        <v>0</v>
      </c>
      <c r="J752" t="str">
        <f t="shared" si="66"/>
        <v>ANALISTA DE CAMBIO</v>
      </c>
      <c r="K752" t="s">
        <v>858</v>
      </c>
      <c r="L752">
        <v>0</v>
      </c>
      <c r="N752" t="str">
        <f t="shared" si="67"/>
        <v>ANALISTA DE CAMBIO</v>
      </c>
      <c r="O752" t="s">
        <v>858</v>
      </c>
      <c r="P752">
        <v>0</v>
      </c>
      <c r="R752" t="str">
        <f t="shared" si="69"/>
        <v>COMERCIO ATACADISTA DE BEBIDAS</v>
      </c>
      <c r="S752" t="s">
        <v>4345</v>
      </c>
      <c r="V752">
        <v>0</v>
      </c>
      <c r="W752">
        <v>0</v>
      </c>
      <c r="X752">
        <v>0</v>
      </c>
      <c r="AA752" t="s">
        <v>4345</v>
      </c>
      <c r="AB752">
        <v>0</v>
      </c>
      <c r="AD752" t="str">
        <f t="shared" si="68"/>
        <v>COMERCIO ATACADISTA DE BEBIDAS</v>
      </c>
      <c r="AE752" t="s">
        <v>4345</v>
      </c>
      <c r="AF752">
        <v>0</v>
      </c>
    </row>
    <row r="753" spans="1:32">
      <c r="A753" t="str">
        <f t="shared" si="65"/>
        <v>ANALISTA DE COBRANCA (INSTITUICOES FINANCEIRAS)</v>
      </c>
      <c r="B753" t="s">
        <v>859</v>
      </c>
      <c r="C753">
        <v>0</v>
      </c>
      <c r="D753">
        <v>0</v>
      </c>
      <c r="E753">
        <v>0</v>
      </c>
      <c r="F753">
        <v>0</v>
      </c>
      <c r="G753">
        <v>0</v>
      </c>
      <c r="J753" t="str">
        <f t="shared" si="66"/>
        <v>ANALISTA DE COBRANCA (INSTITUICOES FINANCEIRAS)</v>
      </c>
      <c r="K753" t="s">
        <v>859</v>
      </c>
      <c r="L753">
        <v>0</v>
      </c>
      <c r="N753" t="str">
        <f t="shared" si="67"/>
        <v>ANALISTA DE COBRANCA (INSTITUICOES FINANCEIRAS)</v>
      </c>
      <c r="O753" t="s">
        <v>859</v>
      </c>
      <c r="P753">
        <v>0</v>
      </c>
      <c r="R753" t="str">
        <f t="shared" si="69"/>
        <v>COMERCIO ATACADISTA DE PRODUTOS DO FUMO</v>
      </c>
      <c r="S753" t="s">
        <v>4346</v>
      </c>
      <c r="V753">
        <v>0</v>
      </c>
      <c r="W753">
        <v>0</v>
      </c>
      <c r="X753">
        <v>0</v>
      </c>
      <c r="AA753" t="s">
        <v>4346</v>
      </c>
      <c r="AB753">
        <v>0</v>
      </c>
      <c r="AD753" t="str">
        <f t="shared" si="68"/>
        <v>COMERCIO ATACADISTA DE PRODUTOS DO FUMO</v>
      </c>
      <c r="AE753" t="s">
        <v>4346</v>
      </c>
      <c r="AF753">
        <v>0</v>
      </c>
    </row>
    <row r="754" spans="1:32">
      <c r="A754" t="str">
        <f t="shared" si="65"/>
        <v>ANALISTA DE CREDITO (INSTITUICOES FINANCEIRAS)</v>
      </c>
      <c r="B754" t="s">
        <v>860</v>
      </c>
      <c r="C754">
        <v>0</v>
      </c>
      <c r="D754">
        <v>0</v>
      </c>
      <c r="E754">
        <v>0</v>
      </c>
      <c r="F754">
        <v>0</v>
      </c>
      <c r="G754">
        <v>0</v>
      </c>
      <c r="J754" t="str">
        <f t="shared" si="66"/>
        <v>ANALISTA DE CREDITO (INSTITUICOES FINANCEIRAS)</v>
      </c>
      <c r="K754" t="s">
        <v>860</v>
      </c>
      <c r="L754">
        <v>0</v>
      </c>
      <c r="N754" t="str">
        <f t="shared" si="67"/>
        <v>ANALISTA DE CREDITO (INSTITUICOES FINANCEIRAS)</v>
      </c>
      <c r="O754" t="s">
        <v>860</v>
      </c>
      <c r="P754">
        <v>0</v>
      </c>
      <c r="R754" t="str">
        <f t="shared" si="69"/>
        <v>COMERCIO ATACADISTA DE OUTROS PRODUTOS ALIMENTICIOS, NAO ESPECIFICADOS ANTERIORMENTE</v>
      </c>
      <c r="S754" t="s">
        <v>4347</v>
      </c>
      <c r="V754">
        <v>0</v>
      </c>
      <c r="W754">
        <v>0</v>
      </c>
      <c r="X754">
        <v>0</v>
      </c>
      <c r="Y754">
        <v>0</v>
      </c>
      <c r="AA754" t="s">
        <v>4347</v>
      </c>
      <c r="AB754">
        <v>0</v>
      </c>
      <c r="AD754" t="str">
        <f t="shared" si="68"/>
        <v>COMERCIO ATACADISTA DE OUTROS PRODUTOS ALIMENTICIOS, NAO ESPECIFICADOS ANTERIORMENTE</v>
      </c>
      <c r="AE754" t="s">
        <v>4347</v>
      </c>
      <c r="AF754">
        <v>0</v>
      </c>
    </row>
    <row r="755" spans="1:32">
      <c r="A755" t="str">
        <f t="shared" si="65"/>
        <v>ANALISTA DE CREDITO RURAL</v>
      </c>
      <c r="B755" t="s">
        <v>861</v>
      </c>
      <c r="C755">
        <v>0</v>
      </c>
      <c r="D755">
        <v>0</v>
      </c>
      <c r="E755">
        <v>0</v>
      </c>
      <c r="F755">
        <v>0</v>
      </c>
      <c r="G755">
        <v>0</v>
      </c>
      <c r="J755" t="str">
        <f t="shared" si="66"/>
        <v>ANALISTA DE CREDITO RURAL</v>
      </c>
      <c r="K755" t="s">
        <v>861</v>
      </c>
      <c r="L755">
        <v>0</v>
      </c>
      <c r="N755" t="str">
        <f t="shared" si="67"/>
        <v>ANALISTA DE CREDITO RURAL</v>
      </c>
      <c r="O755" t="s">
        <v>861</v>
      </c>
      <c r="P755">
        <v>0</v>
      </c>
      <c r="R755" t="str">
        <f t="shared" si="69"/>
        <v>COMERCIO ATACADISTA DE FIOS TEXTEIS, TECIDOS, ARTEFATOS DE TECIDOS E DE ARMARINHO</v>
      </c>
      <c r="S755" t="s">
        <v>4348</v>
      </c>
      <c r="V755">
        <v>0</v>
      </c>
      <c r="W755">
        <v>0</v>
      </c>
      <c r="X755">
        <v>0</v>
      </c>
      <c r="AA755" t="s">
        <v>4348</v>
      </c>
      <c r="AB755">
        <v>0</v>
      </c>
      <c r="AD755" t="str">
        <f t="shared" si="68"/>
        <v>COMERCIO ATACADISTA DE FIOS TEXTEIS, TECIDOS, ARTEFATOS DE TECIDOS E DE ARMARINHO</v>
      </c>
      <c r="AE755" t="s">
        <v>4348</v>
      </c>
      <c r="AF755">
        <v>0</v>
      </c>
    </row>
    <row r="756" spans="1:32">
      <c r="A756" t="str">
        <f t="shared" si="65"/>
        <v>ANALISTA DE LEASING</v>
      </c>
      <c r="B756" t="s">
        <v>862</v>
      </c>
      <c r="C756">
        <v>0</v>
      </c>
      <c r="D756">
        <v>0</v>
      </c>
      <c r="E756">
        <v>0</v>
      </c>
      <c r="F756">
        <v>0</v>
      </c>
      <c r="G756">
        <v>0</v>
      </c>
      <c r="J756" t="str">
        <f t="shared" si="66"/>
        <v>ANALISTA DE LEASING</v>
      </c>
      <c r="K756" t="s">
        <v>862</v>
      </c>
      <c r="L756">
        <v>0</v>
      </c>
      <c r="N756" t="str">
        <f t="shared" si="67"/>
        <v>ANALISTA DE LEASING</v>
      </c>
      <c r="O756" t="s">
        <v>862</v>
      </c>
      <c r="P756">
        <v>0</v>
      </c>
      <c r="R756" t="str">
        <f t="shared" si="69"/>
        <v>COMERCIO ATACADISTA DE ARTIGOS DO VESTUARIO E COMPLEMENTOS</v>
      </c>
      <c r="S756" t="s">
        <v>4349</v>
      </c>
      <c r="V756">
        <v>0</v>
      </c>
      <c r="W756">
        <v>0</v>
      </c>
      <c r="X756">
        <v>0</v>
      </c>
      <c r="AA756" t="s">
        <v>4349</v>
      </c>
      <c r="AB756">
        <v>0</v>
      </c>
      <c r="AD756" t="str">
        <f t="shared" si="68"/>
        <v>COMERCIO ATACADISTA DE ARTIGOS DO VESTUARIO E COMPLEMENTOS</v>
      </c>
      <c r="AE756" t="s">
        <v>4349</v>
      </c>
      <c r="AF756">
        <v>0</v>
      </c>
    </row>
    <row r="757" spans="1:32">
      <c r="A757" t="str">
        <f t="shared" si="65"/>
        <v>ANALISTA DE PRODUTOS BANCARIOS</v>
      </c>
      <c r="B757" t="s">
        <v>863</v>
      </c>
      <c r="C757">
        <v>0</v>
      </c>
      <c r="D757">
        <v>0</v>
      </c>
      <c r="E757">
        <v>0</v>
      </c>
      <c r="F757">
        <v>0</v>
      </c>
      <c r="G757">
        <v>0</v>
      </c>
      <c r="J757" t="str">
        <f t="shared" si="66"/>
        <v>ANALISTA DE PRODUTOS BANCARIOS</v>
      </c>
      <c r="K757" t="s">
        <v>863</v>
      </c>
      <c r="L757">
        <v>0</v>
      </c>
      <c r="N757" t="str">
        <f t="shared" si="67"/>
        <v>ANALISTA DE PRODUTOS BANCARIOS</v>
      </c>
      <c r="O757" t="s">
        <v>863</v>
      </c>
      <c r="P757">
        <v>0</v>
      </c>
      <c r="R757" t="str">
        <f t="shared" si="69"/>
        <v>COMERCIO ATACADISTA DE CALCADOS</v>
      </c>
      <c r="S757" t="s">
        <v>4350</v>
      </c>
      <c r="V757">
        <v>0</v>
      </c>
      <c r="W757">
        <v>0</v>
      </c>
      <c r="X757">
        <v>0</v>
      </c>
      <c r="AA757" t="s">
        <v>4350</v>
      </c>
      <c r="AB757">
        <v>0</v>
      </c>
      <c r="AD757" t="str">
        <f t="shared" si="68"/>
        <v>COMERCIO ATACADISTA DE CALCADOS</v>
      </c>
      <c r="AE757" t="s">
        <v>4350</v>
      </c>
      <c r="AF757">
        <v>0</v>
      </c>
    </row>
    <row r="758" spans="1:32">
      <c r="A758" t="str">
        <f t="shared" si="65"/>
        <v>ANALISTA FINANCEIRO (INSTITUICOES FINANCEIRAS)</v>
      </c>
      <c r="B758" t="s">
        <v>864</v>
      </c>
      <c r="C758">
        <v>0</v>
      </c>
      <c r="D758">
        <v>0</v>
      </c>
      <c r="E758">
        <v>0</v>
      </c>
      <c r="F758">
        <v>1</v>
      </c>
      <c r="G758">
        <v>1</v>
      </c>
      <c r="J758" t="str">
        <f t="shared" si="66"/>
        <v>ANALISTA FINANCEIRO (INSTITUICOES FINANCEIRAS)</v>
      </c>
      <c r="K758" t="s">
        <v>864</v>
      </c>
      <c r="L758">
        <v>0</v>
      </c>
      <c r="N758" t="str">
        <f t="shared" si="67"/>
        <v>ANALISTA FINANCEIRO (INSTITUICOES FINANCEIRAS)</v>
      </c>
      <c r="O758" t="s">
        <v>864</v>
      </c>
      <c r="P758">
        <v>1</v>
      </c>
      <c r="R758" t="str">
        <f t="shared" si="69"/>
        <v>COMERCIO ATACADISTA DE ELETRODOMESTICOS E OUTROS EQUIPAMENTOS DE USOS PESSOAL E DOMESTICO</v>
      </c>
      <c r="S758" t="s">
        <v>4351</v>
      </c>
      <c r="V758">
        <v>0</v>
      </c>
      <c r="W758">
        <v>0</v>
      </c>
      <c r="X758">
        <v>0</v>
      </c>
      <c r="AA758" t="s">
        <v>4351</v>
      </c>
      <c r="AB758">
        <v>0</v>
      </c>
      <c r="AD758" t="str">
        <f t="shared" si="68"/>
        <v>COMERCIO ATACADISTA DE ELETRODOMESTICOS E OUTROS EQUIPAMENTOS DE USOS PESSOAL E DOMESTICO</v>
      </c>
      <c r="AE758" t="s">
        <v>4351</v>
      </c>
      <c r="AF758">
        <v>0</v>
      </c>
    </row>
    <row r="759" spans="1:32">
      <c r="A759" t="str">
        <f t="shared" si="65"/>
        <v>GESTOR EM SEGURANCA</v>
      </c>
      <c r="B759" t="s">
        <v>865</v>
      </c>
      <c r="C759">
        <v>0</v>
      </c>
      <c r="D759">
        <v>0</v>
      </c>
      <c r="E759">
        <v>0</v>
      </c>
      <c r="F759">
        <v>0</v>
      </c>
      <c r="G759">
        <v>0</v>
      </c>
      <c r="J759" t="str">
        <f t="shared" si="66"/>
        <v>GESTOR EM SEGURANCA</v>
      </c>
      <c r="K759" t="s">
        <v>865</v>
      </c>
      <c r="L759">
        <v>0</v>
      </c>
      <c r="N759" t="str">
        <f t="shared" si="67"/>
        <v>GESTOR EM SEGURANCA</v>
      </c>
      <c r="O759" t="s">
        <v>865</v>
      </c>
      <c r="P759">
        <v>0</v>
      </c>
      <c r="R759" t="str">
        <f t="shared" si="69"/>
        <v>COMERCIO ATACADISTA DE PRODUTOS FARMACEUTICOS, MEDICOS, ORTOPEDICOS E ODONTOLOGICOS</v>
      </c>
      <c r="S759" t="s">
        <v>4352</v>
      </c>
      <c r="V759">
        <v>0</v>
      </c>
      <c r="W759">
        <v>0</v>
      </c>
      <c r="X759">
        <v>0</v>
      </c>
      <c r="AA759" t="s">
        <v>4352</v>
      </c>
      <c r="AB759">
        <v>0</v>
      </c>
      <c r="AD759" t="str">
        <f t="shared" si="68"/>
        <v>COMERCIO ATACADISTA DE PRODUTOS FARMACEUTICOS, MEDICOS, ORTOPEDICOS E ODONTOLOGICOS</v>
      </c>
      <c r="AE759" t="s">
        <v>4352</v>
      </c>
      <c r="AF759">
        <v>0</v>
      </c>
    </row>
    <row r="760" spans="1:32">
      <c r="A760" t="str">
        <f t="shared" si="65"/>
        <v>RELACOES PUBLICAS</v>
      </c>
      <c r="B760" t="s">
        <v>866</v>
      </c>
      <c r="C760">
        <v>0</v>
      </c>
      <c r="D760">
        <v>0</v>
      </c>
      <c r="E760">
        <v>0</v>
      </c>
      <c r="F760">
        <v>0</v>
      </c>
      <c r="G760">
        <v>0</v>
      </c>
      <c r="J760" t="str">
        <f t="shared" si="66"/>
        <v>RELACOES PUBLICAS</v>
      </c>
      <c r="K760" t="s">
        <v>866</v>
      </c>
      <c r="L760">
        <v>0</v>
      </c>
      <c r="N760" t="str">
        <f t="shared" si="67"/>
        <v>RELACOES PUBLICAS</v>
      </c>
      <c r="O760" t="s">
        <v>866</v>
      </c>
      <c r="P760">
        <v>0</v>
      </c>
      <c r="R760" t="str">
        <f t="shared" si="69"/>
        <v>COMERCIO ATACADISTA DE COSMETICOS E PRODUTOS DE PERFUMARIA</v>
      </c>
      <c r="S760" t="s">
        <v>4353</v>
      </c>
      <c r="V760">
        <v>0</v>
      </c>
      <c r="W760">
        <v>0</v>
      </c>
      <c r="X760">
        <v>0</v>
      </c>
      <c r="AA760" t="s">
        <v>4353</v>
      </c>
      <c r="AB760">
        <v>0</v>
      </c>
      <c r="AD760" t="str">
        <f t="shared" si="68"/>
        <v>COMERCIO ATACADISTA DE COSMETICOS E PRODUTOS DE PERFUMARIA</v>
      </c>
      <c r="AE760" t="s">
        <v>4353</v>
      </c>
      <c r="AF760">
        <v>0</v>
      </c>
    </row>
    <row r="761" spans="1:32">
      <c r="A761" t="str">
        <f t="shared" si="65"/>
        <v>REDATOR DE PUBLICIDADE</v>
      </c>
      <c r="B761" t="s">
        <v>867</v>
      </c>
      <c r="C761">
        <v>0</v>
      </c>
      <c r="D761">
        <v>0</v>
      </c>
      <c r="E761">
        <v>0</v>
      </c>
      <c r="F761">
        <v>0</v>
      </c>
      <c r="G761">
        <v>0</v>
      </c>
      <c r="J761" t="str">
        <f t="shared" si="66"/>
        <v>REDATOR DE PUBLICIDADE</v>
      </c>
      <c r="K761" t="s">
        <v>867</v>
      </c>
      <c r="L761">
        <v>0</v>
      </c>
      <c r="N761" t="str">
        <f t="shared" si="67"/>
        <v>REDATOR DE PUBLICIDADE</v>
      </c>
      <c r="O761" t="s">
        <v>867</v>
      </c>
      <c r="P761">
        <v>0</v>
      </c>
      <c r="R761" t="str">
        <f t="shared" si="69"/>
        <v>COMERCIO ATACADISTA DE ARTIGOS DE ESCRITORIO E DE PAPELARIA,  LIVROS, JORNAIS, E OUTRAS PUBLICACOES</v>
      </c>
      <c r="S761" t="s">
        <v>4744</v>
      </c>
      <c r="V761">
        <v>0</v>
      </c>
      <c r="W761">
        <v>0</v>
      </c>
      <c r="X761">
        <v>0</v>
      </c>
      <c r="Y761">
        <v>0</v>
      </c>
      <c r="AA761" t="s">
        <v>4744</v>
      </c>
      <c r="AB761">
        <v>0</v>
      </c>
      <c r="AD761" t="str">
        <f t="shared" si="68"/>
        <v>COMERCIO ATACADISTA DE ARTIGOS DE ESCRITORIO E DE PAPELARIA,  LIVROS, JORNAIS, E OUTRAS PUBLICACOES</v>
      </c>
      <c r="AE761" t="s">
        <v>4744</v>
      </c>
      <c r="AF761">
        <v>0</v>
      </c>
    </row>
    <row r="762" spans="1:32">
      <c r="A762" t="str">
        <f t="shared" si="65"/>
        <v>AGENTE PUBLICITARIO</v>
      </c>
      <c r="B762" t="s">
        <v>868</v>
      </c>
      <c r="C762">
        <v>0</v>
      </c>
      <c r="D762">
        <v>0</v>
      </c>
      <c r="E762">
        <v>0</v>
      </c>
      <c r="F762">
        <v>0</v>
      </c>
      <c r="G762">
        <v>0</v>
      </c>
      <c r="J762" t="str">
        <f t="shared" si="66"/>
        <v>AGENTE PUBLICITARIO</v>
      </c>
      <c r="K762" t="s">
        <v>868</v>
      </c>
      <c r="L762">
        <v>0</v>
      </c>
      <c r="N762" t="str">
        <f t="shared" si="67"/>
        <v>AGENTE PUBLICITARIO</v>
      </c>
      <c r="O762" t="s">
        <v>868</v>
      </c>
      <c r="P762">
        <v>0</v>
      </c>
      <c r="R762" t="str">
        <f t="shared" si="69"/>
        <v>COMERCIO ATACADISTA DE OUTROS ARTIGOS DE USOS PESSOAL E DOMESTICO, NAO ESPECIFICADOS ANTERIORMENTE</v>
      </c>
      <c r="S762" t="s">
        <v>4354</v>
      </c>
      <c r="V762">
        <v>0</v>
      </c>
      <c r="W762">
        <v>0</v>
      </c>
      <c r="X762">
        <v>0</v>
      </c>
      <c r="AA762" t="s">
        <v>4354</v>
      </c>
      <c r="AB762">
        <v>0</v>
      </c>
      <c r="AD762" t="str">
        <f t="shared" si="68"/>
        <v>COMERCIO ATACADISTA DE OUTROS ARTIGOS DE USOS PESSOAL E DOMESTICO, NAO ESPECIFICADOS ANTERIORMENTE</v>
      </c>
      <c r="AE762" t="s">
        <v>4354</v>
      </c>
      <c r="AF762">
        <v>0</v>
      </c>
    </row>
    <row r="763" spans="1:32">
      <c r="A763" t="str">
        <f t="shared" si="65"/>
        <v>ANALISTA DE NEGOCIOS</v>
      </c>
      <c r="B763" t="s">
        <v>869</v>
      </c>
      <c r="C763">
        <v>0</v>
      </c>
      <c r="D763">
        <v>0</v>
      </c>
      <c r="E763">
        <v>1</v>
      </c>
      <c r="F763">
        <v>0</v>
      </c>
      <c r="G763">
        <v>1</v>
      </c>
      <c r="J763" t="str">
        <f t="shared" si="66"/>
        <v>ANALISTA DE NEGOCIOS</v>
      </c>
      <c r="K763" t="s">
        <v>869</v>
      </c>
      <c r="L763">
        <v>1</v>
      </c>
      <c r="N763" t="str">
        <f t="shared" si="67"/>
        <v>ANALISTA DE NEGOCIOS</v>
      </c>
      <c r="O763" t="s">
        <v>869</v>
      </c>
      <c r="P763">
        <v>0</v>
      </c>
      <c r="R763" t="str">
        <f t="shared" si="69"/>
        <v>COMERCIO ATACADISTA DE COMBUSTIVEIS</v>
      </c>
      <c r="S763" t="s">
        <v>4355</v>
      </c>
      <c r="V763">
        <v>0</v>
      </c>
      <c r="W763">
        <v>0</v>
      </c>
      <c r="X763">
        <v>0</v>
      </c>
      <c r="AA763" t="s">
        <v>4355</v>
      </c>
      <c r="AB763">
        <v>0</v>
      </c>
      <c r="AD763" t="str">
        <f t="shared" si="68"/>
        <v>COMERCIO ATACADISTA DE COMBUSTIVEIS</v>
      </c>
      <c r="AE763" t="s">
        <v>4355</v>
      </c>
      <c r="AF763">
        <v>0</v>
      </c>
    </row>
    <row r="764" spans="1:32">
      <c r="A764" t="str">
        <f t="shared" si="65"/>
        <v>ANALISTA DE PESQUISA DE MERCADO</v>
      </c>
      <c r="B764" t="s">
        <v>870</v>
      </c>
      <c r="C764">
        <v>0</v>
      </c>
      <c r="D764">
        <v>0</v>
      </c>
      <c r="E764">
        <v>0</v>
      </c>
      <c r="F764">
        <v>0</v>
      </c>
      <c r="G764">
        <v>0</v>
      </c>
      <c r="J764" t="str">
        <f t="shared" si="66"/>
        <v>ANALISTA DE PESQUISA DE MERCADO</v>
      </c>
      <c r="K764" t="s">
        <v>870</v>
      </c>
      <c r="L764">
        <v>0</v>
      </c>
      <c r="N764" t="str">
        <f t="shared" si="67"/>
        <v>ANALISTA DE PESQUISA DE MERCADO</v>
      </c>
      <c r="O764" t="s">
        <v>870</v>
      </c>
      <c r="P764">
        <v>0</v>
      </c>
      <c r="R764" t="str">
        <f t="shared" si="69"/>
        <v>COMERCIO ATACADISTA DE PRODUTOS EXTRATIVOS DE ORIGEM MINERAL</v>
      </c>
      <c r="S764" t="s">
        <v>4356</v>
      </c>
      <c r="V764">
        <v>0</v>
      </c>
      <c r="W764">
        <v>0</v>
      </c>
      <c r="X764">
        <v>0</v>
      </c>
      <c r="AA764" t="s">
        <v>4356</v>
      </c>
      <c r="AB764">
        <v>0</v>
      </c>
      <c r="AD764" t="str">
        <f t="shared" si="68"/>
        <v>COMERCIO ATACADISTA DE PRODUTOS EXTRATIVOS DE ORIGEM MINERAL</v>
      </c>
      <c r="AE764" t="s">
        <v>4356</v>
      </c>
      <c r="AF764">
        <v>0</v>
      </c>
    </row>
    <row r="765" spans="1:32">
      <c r="A765" t="str">
        <f t="shared" si="65"/>
        <v>GERENTE DE CAPTACAO (FUNDOS E INVESTIMENTOS INSTITUCIONAIS)</v>
      </c>
      <c r="B765" t="s">
        <v>871</v>
      </c>
      <c r="C765">
        <v>0</v>
      </c>
      <c r="D765">
        <v>0</v>
      </c>
      <c r="E765">
        <v>0</v>
      </c>
      <c r="F765">
        <v>0</v>
      </c>
      <c r="G765">
        <v>0</v>
      </c>
      <c r="J765" t="str">
        <f t="shared" si="66"/>
        <v>GERENTE DE CAPTACAO (FUNDOS E INVESTIMENTOS INSTITUCIONAIS)</v>
      </c>
      <c r="K765" t="s">
        <v>871</v>
      </c>
      <c r="L765">
        <v>0</v>
      </c>
      <c r="N765" t="str">
        <f t="shared" si="67"/>
        <v>GERENTE DE CAPTACAO (FUNDOS E INVESTIMENTOS INSTITUCIONAIS)</v>
      </c>
      <c r="O765" t="s">
        <v>871</v>
      </c>
      <c r="P765">
        <v>0</v>
      </c>
      <c r="R765" t="str">
        <f t="shared" si="69"/>
        <v>COMERCIO ATACADISTA DE MADEIRA, MATERIAL DE CONSTRUCAO, FERRAGENS E FERRAMENTAS</v>
      </c>
      <c r="S765" t="s">
        <v>4357</v>
      </c>
      <c r="V765">
        <v>0</v>
      </c>
      <c r="W765">
        <v>0</v>
      </c>
      <c r="X765">
        <v>0</v>
      </c>
      <c r="AA765" t="s">
        <v>4357</v>
      </c>
      <c r="AB765">
        <v>0</v>
      </c>
      <c r="AD765" t="str">
        <f t="shared" si="68"/>
        <v>COMERCIO ATACADISTA DE MADEIRA, MATERIAL DE CONSTRUCAO, FERRAGENS E FERRAMENTAS</v>
      </c>
      <c r="AE765" t="s">
        <v>4357</v>
      </c>
      <c r="AF765">
        <v>0</v>
      </c>
    </row>
    <row r="766" spans="1:32">
      <c r="A766" t="str">
        <f t="shared" si="65"/>
        <v>GERENTE DE CLIENTES ESPECIAIS (PRIVATE)</v>
      </c>
      <c r="B766" t="s">
        <v>872</v>
      </c>
      <c r="C766">
        <v>0</v>
      </c>
      <c r="D766">
        <v>0</v>
      </c>
      <c r="E766">
        <v>0</v>
      </c>
      <c r="F766">
        <v>0</v>
      </c>
      <c r="G766">
        <v>0</v>
      </c>
      <c r="J766" t="str">
        <f t="shared" si="66"/>
        <v>GERENTE DE CLIENTES ESPECIAIS (PRIVATE)</v>
      </c>
      <c r="K766" t="s">
        <v>872</v>
      </c>
      <c r="L766">
        <v>0</v>
      </c>
      <c r="N766" t="str">
        <f t="shared" si="67"/>
        <v>GERENTE DE CLIENTES ESPECIAIS (PRIVATE)</v>
      </c>
      <c r="O766" t="s">
        <v>872</v>
      </c>
      <c r="P766">
        <v>0</v>
      </c>
      <c r="R766" t="str">
        <f t="shared" si="69"/>
        <v>COMERCIO ATACADISTA DE PRODUTOS QUIMICOS</v>
      </c>
      <c r="S766" t="s">
        <v>4358</v>
      </c>
      <c r="V766">
        <v>0</v>
      </c>
      <c r="W766">
        <v>0</v>
      </c>
      <c r="X766">
        <v>0</v>
      </c>
      <c r="AA766" t="s">
        <v>4358</v>
      </c>
      <c r="AB766">
        <v>0</v>
      </c>
      <c r="AD766" t="str">
        <f t="shared" si="68"/>
        <v>COMERCIO ATACADISTA DE PRODUTOS QUIMICOS</v>
      </c>
      <c r="AE766" t="s">
        <v>4358</v>
      </c>
      <c r="AF766">
        <v>0</v>
      </c>
    </row>
    <row r="767" spans="1:32">
      <c r="A767" t="str">
        <f t="shared" si="65"/>
        <v>GERENTE DE CONTAS - PESSOA FISICA E JURIDICA</v>
      </c>
      <c r="B767" t="s">
        <v>873</v>
      </c>
      <c r="C767">
        <v>0</v>
      </c>
      <c r="D767">
        <v>0</v>
      </c>
      <c r="E767">
        <v>0</v>
      </c>
      <c r="F767">
        <v>0</v>
      </c>
      <c r="G767">
        <v>0</v>
      </c>
      <c r="J767" t="str">
        <f t="shared" si="66"/>
        <v>GERENTE DE CONTAS - PESSOA FISICA E JURIDICA</v>
      </c>
      <c r="K767" t="s">
        <v>873</v>
      </c>
      <c r="L767">
        <v>0</v>
      </c>
      <c r="N767" t="str">
        <f t="shared" si="67"/>
        <v>GERENTE DE CONTAS - PESSOA FISICA E JURIDICA</v>
      </c>
      <c r="O767" t="s">
        <v>873</v>
      </c>
      <c r="P767">
        <v>0</v>
      </c>
      <c r="R767" t="str">
        <f t="shared" si="69"/>
        <v>COMERCIO ATACADISTA DE RESIDUOS E SUCATAS</v>
      </c>
      <c r="S767" t="s">
        <v>4359</v>
      </c>
      <c r="V767">
        <v>0</v>
      </c>
      <c r="W767">
        <v>0</v>
      </c>
      <c r="X767">
        <v>0</v>
      </c>
      <c r="AA767" t="s">
        <v>4359</v>
      </c>
      <c r="AB767">
        <v>0</v>
      </c>
      <c r="AD767" t="str">
        <f t="shared" si="68"/>
        <v>COMERCIO ATACADISTA DE RESIDUOS E SUCATAS</v>
      </c>
      <c r="AE767" t="s">
        <v>4359</v>
      </c>
      <c r="AF767">
        <v>0</v>
      </c>
    </row>
    <row r="768" spans="1:32">
      <c r="A768" t="str">
        <f t="shared" si="65"/>
        <v>GERENTE DE GRANDES CONTAS (CORPORATE)</v>
      </c>
      <c r="B768" t="s">
        <v>874</v>
      </c>
      <c r="C768">
        <v>0</v>
      </c>
      <c r="D768">
        <v>0</v>
      </c>
      <c r="E768">
        <v>0</v>
      </c>
      <c r="F768">
        <v>0</v>
      </c>
      <c r="G768">
        <v>0</v>
      </c>
      <c r="J768" t="str">
        <f t="shared" si="66"/>
        <v>GERENTE DE GRANDES CONTAS (CORPORATE)</v>
      </c>
      <c r="K768" t="s">
        <v>874</v>
      </c>
      <c r="L768">
        <v>0</v>
      </c>
      <c r="N768" t="str">
        <f t="shared" si="67"/>
        <v>GERENTE DE GRANDES CONTAS (CORPORATE)</v>
      </c>
      <c r="O768" t="s">
        <v>874</v>
      </c>
      <c r="P768">
        <v>0</v>
      </c>
      <c r="R768" t="str">
        <f t="shared" si="69"/>
        <v>COMERCIO ATACADISTA DE OUTROS PRODUTOS INTERMEDIARIOS NAO AGROPECUARIOS, NAO ESPECIFICADOS ANTERIORM</v>
      </c>
      <c r="S768" t="s">
        <v>4360</v>
      </c>
      <c r="V768">
        <v>0</v>
      </c>
      <c r="W768">
        <v>0</v>
      </c>
      <c r="X768">
        <v>0</v>
      </c>
      <c r="AA768" t="s">
        <v>4360</v>
      </c>
      <c r="AB768">
        <v>0</v>
      </c>
      <c r="AD768" t="str">
        <f t="shared" si="68"/>
        <v>COMERCIO ATACADISTA DE OUTROS PRODUTOS INTERMEDIARIOS NAO AGROPECUARIOS, NAO ESPECIFICADOS ANTERIORM</v>
      </c>
      <c r="AE768" t="s">
        <v>4360</v>
      </c>
      <c r="AF768">
        <v>0</v>
      </c>
    </row>
    <row r="769" spans="1:32">
      <c r="A769" t="str">
        <f t="shared" si="65"/>
        <v>OPERADOR DE NEGOCIOS</v>
      </c>
      <c r="B769" t="s">
        <v>875</v>
      </c>
      <c r="C769">
        <v>0</v>
      </c>
      <c r="D769">
        <v>0</v>
      </c>
      <c r="E769">
        <v>0</v>
      </c>
      <c r="F769">
        <v>0</v>
      </c>
      <c r="G769">
        <v>0</v>
      </c>
      <c r="J769" t="str">
        <f t="shared" si="66"/>
        <v>OPERADOR DE NEGOCIOS</v>
      </c>
      <c r="K769" t="s">
        <v>875</v>
      </c>
      <c r="L769">
        <v>0</v>
      </c>
      <c r="N769" t="str">
        <f t="shared" si="67"/>
        <v>OPERADOR DE NEGOCIOS</v>
      </c>
      <c r="O769" t="s">
        <v>875</v>
      </c>
      <c r="P769">
        <v>0</v>
      </c>
      <c r="R769" t="str">
        <f t="shared" si="69"/>
        <v>COMERCIO ATACADISTA DE MAQUINAS, APARELHOS E EQUIPAMENTOS PARA USO AGROPECUARIO</v>
      </c>
      <c r="S769" t="s">
        <v>4361</v>
      </c>
      <c r="V769">
        <v>0</v>
      </c>
      <c r="W769">
        <v>0</v>
      </c>
      <c r="X769">
        <v>0</v>
      </c>
      <c r="AA769" t="s">
        <v>4361</v>
      </c>
      <c r="AB769">
        <v>0</v>
      </c>
      <c r="AD769" t="str">
        <f t="shared" si="68"/>
        <v>COMERCIO ATACADISTA DE MAQUINAS, APARELHOS E EQUIPAMENTOS PARA USO AGROPECUARIO</v>
      </c>
      <c r="AE769" t="s">
        <v>4361</v>
      </c>
      <c r="AF769">
        <v>0</v>
      </c>
    </row>
    <row r="770" spans="1:32">
      <c r="A770" t="str">
        <f t="shared" si="65"/>
        <v>CORRETOR DE VALORES, ATIVOS FINANCEIROS, MERCADORIAS E DERIVATIVOS</v>
      </c>
      <c r="B770" t="s">
        <v>876</v>
      </c>
      <c r="C770">
        <v>0</v>
      </c>
      <c r="D770">
        <v>0</v>
      </c>
      <c r="E770">
        <v>0</v>
      </c>
      <c r="F770">
        <v>0</v>
      </c>
      <c r="G770">
        <v>0</v>
      </c>
      <c r="J770" t="str">
        <f t="shared" si="66"/>
        <v>CORRETOR DE VALORES, ATIVOS FINANCEIROS, MERCADORIAS E DERIVATIVOS</v>
      </c>
      <c r="K770" t="s">
        <v>876</v>
      </c>
      <c r="L770">
        <v>0</v>
      </c>
      <c r="N770" t="str">
        <f t="shared" si="67"/>
        <v>CORRETOR DE VALORES, ATIVOS FINANCEIROS, MERCADORIAS E DERIVATIVOS</v>
      </c>
      <c r="O770" t="s">
        <v>876</v>
      </c>
      <c r="P770">
        <v>0</v>
      </c>
      <c r="R770" t="str">
        <f t="shared" si="69"/>
        <v>COMERCIO ATACADISTA DE MAQUINAS E EQUIPAMENTOS PARA O COMERCIO E ESCRITORIO</v>
      </c>
      <c r="S770" t="s">
        <v>4362</v>
      </c>
      <c r="V770">
        <v>0</v>
      </c>
      <c r="W770">
        <v>0</v>
      </c>
      <c r="X770">
        <v>0</v>
      </c>
      <c r="AA770" t="s">
        <v>4362</v>
      </c>
      <c r="AB770">
        <v>0</v>
      </c>
      <c r="AD770" t="str">
        <f t="shared" si="68"/>
        <v>COMERCIO ATACADISTA DE MAQUINAS E EQUIPAMENTOS PARA O COMERCIO E ESCRITORIO</v>
      </c>
      <c r="AE770" t="s">
        <v>4362</v>
      </c>
      <c r="AF770">
        <v>0</v>
      </c>
    </row>
    <row r="771" spans="1:32">
      <c r="A771" t="str">
        <f t="shared" si="65"/>
        <v>AUDITOR-FISCAL DA RECEITA FEDERAL</v>
      </c>
      <c r="B771" t="s">
        <v>877</v>
      </c>
      <c r="C771">
        <v>0</v>
      </c>
      <c r="D771">
        <v>0</v>
      </c>
      <c r="E771">
        <v>0</v>
      </c>
      <c r="F771">
        <v>0</v>
      </c>
      <c r="G771">
        <v>0</v>
      </c>
      <c r="J771" t="str">
        <f t="shared" si="66"/>
        <v>AUDITOR-FISCAL DA RECEITA FEDERAL</v>
      </c>
      <c r="K771" t="s">
        <v>877</v>
      </c>
      <c r="L771">
        <v>0</v>
      </c>
      <c r="N771" t="str">
        <f t="shared" si="67"/>
        <v>AUDITOR-FISCAL DA RECEITA FEDERAL</v>
      </c>
      <c r="O771" t="s">
        <v>877</v>
      </c>
      <c r="P771">
        <v>0</v>
      </c>
      <c r="R771" t="str">
        <f t="shared" si="69"/>
        <v>COMERCIO ATACADISTA DE COMPUTADORES,  EQUIPAMENTOS DE TELEFONIA E COMUNICACAO, PARTES E PECAS</v>
      </c>
      <c r="S771" t="s">
        <v>4363</v>
      </c>
      <c r="V771">
        <v>0</v>
      </c>
      <c r="W771">
        <v>0</v>
      </c>
      <c r="X771">
        <v>0</v>
      </c>
      <c r="AA771" t="s">
        <v>4363</v>
      </c>
      <c r="AB771">
        <v>0</v>
      </c>
      <c r="AD771" t="str">
        <f t="shared" si="68"/>
        <v>COMERCIO ATACADISTA DE COMPUTADORES,  EQUIPAMENTOS DE TELEFONIA E COMUNICACAO, PARTES E PECAS</v>
      </c>
      <c r="AE771" t="s">
        <v>4363</v>
      </c>
      <c r="AF771">
        <v>0</v>
      </c>
    </row>
    <row r="772" spans="1:32">
      <c r="A772" t="str">
        <f t="shared" si="65"/>
        <v>TECNICO DA RECEITA FEDERAL</v>
      </c>
      <c r="B772" t="s">
        <v>878</v>
      </c>
      <c r="C772">
        <v>0</v>
      </c>
      <c r="D772">
        <v>0</v>
      </c>
      <c r="E772">
        <v>0</v>
      </c>
      <c r="F772">
        <v>0</v>
      </c>
      <c r="G772">
        <v>0</v>
      </c>
      <c r="J772" t="str">
        <f t="shared" si="66"/>
        <v>TECNICO DA RECEITA FEDERAL</v>
      </c>
      <c r="K772" t="s">
        <v>878</v>
      </c>
      <c r="L772">
        <v>0</v>
      </c>
      <c r="N772" t="str">
        <f t="shared" si="67"/>
        <v>TECNICO DA RECEITA FEDERAL</v>
      </c>
      <c r="O772" t="s">
        <v>878</v>
      </c>
      <c r="P772">
        <v>0</v>
      </c>
      <c r="R772" t="str">
        <f t="shared" si="69"/>
        <v>COMERCIO ATACADISTA DE MAQUINAS, APARELHOS E EQUIPAMENTOS PARA USOS INDUSTRIAL, TECNICO E PROFISSION</v>
      </c>
      <c r="S772" t="s">
        <v>4364</v>
      </c>
      <c r="V772">
        <v>0</v>
      </c>
      <c r="W772">
        <v>0</v>
      </c>
      <c r="X772">
        <v>0</v>
      </c>
      <c r="AA772" t="s">
        <v>4364</v>
      </c>
      <c r="AB772">
        <v>0</v>
      </c>
      <c r="AD772" t="str">
        <f t="shared" si="68"/>
        <v>COMERCIO ATACADISTA DE MAQUINAS, APARELHOS E EQUIPAMENTOS PARA USOS INDUSTRIAL, TECNICO E PROFISSION</v>
      </c>
      <c r="AE772" t="s">
        <v>4364</v>
      </c>
      <c r="AF772">
        <v>0</v>
      </c>
    </row>
    <row r="773" spans="1:32">
      <c r="A773" t="str">
        <f t="shared" si="65"/>
        <v>AUDITOR-FISCAL DA PREVIDENCIA SOCIAL</v>
      </c>
      <c r="B773" t="s">
        <v>879</v>
      </c>
      <c r="C773">
        <v>0</v>
      </c>
      <c r="D773">
        <v>0</v>
      </c>
      <c r="E773">
        <v>0</v>
      </c>
      <c r="F773">
        <v>0</v>
      </c>
      <c r="G773">
        <v>0</v>
      </c>
      <c r="J773" t="str">
        <f t="shared" si="66"/>
        <v>AUDITOR-FISCAL DA PREVIDENCIA SOCIAL</v>
      </c>
      <c r="K773" t="s">
        <v>879</v>
      </c>
      <c r="L773">
        <v>0</v>
      </c>
      <c r="N773" t="str">
        <f t="shared" si="67"/>
        <v>AUDITOR-FISCAL DA PREVIDENCIA SOCIAL</v>
      </c>
      <c r="O773" t="s">
        <v>879</v>
      </c>
      <c r="P773">
        <v>0</v>
      </c>
      <c r="R773" t="str">
        <f t="shared" si="69"/>
        <v>COMERCIO ATACADISTA DE MERCADORIAS EM GERAL (NAO ESPECIALIZADO)</v>
      </c>
      <c r="S773" t="s">
        <v>4365</v>
      </c>
      <c r="V773">
        <v>0</v>
      </c>
      <c r="W773">
        <v>0</v>
      </c>
      <c r="X773">
        <v>0</v>
      </c>
      <c r="AA773" t="s">
        <v>4365</v>
      </c>
      <c r="AB773">
        <v>0</v>
      </c>
      <c r="AD773" t="str">
        <f t="shared" si="68"/>
        <v>COMERCIO ATACADISTA DE MERCADORIAS EM GERAL (NAO ESPECIALIZADO)</v>
      </c>
      <c r="AE773" t="s">
        <v>4365</v>
      </c>
      <c r="AF773">
        <v>0</v>
      </c>
    </row>
    <row r="774" spans="1:32">
      <c r="A774" t="str">
        <f t="shared" si="65"/>
        <v>AUDITOR-FISCAL DO TRABALHO</v>
      </c>
      <c r="B774" t="s">
        <v>880</v>
      </c>
      <c r="C774">
        <v>0</v>
      </c>
      <c r="D774">
        <v>0</v>
      </c>
      <c r="E774">
        <v>0</v>
      </c>
      <c r="F774">
        <v>0</v>
      </c>
      <c r="G774">
        <v>0</v>
      </c>
      <c r="J774" t="str">
        <f t="shared" si="66"/>
        <v>AUDITOR-FISCAL DO TRABALHO</v>
      </c>
      <c r="K774" t="s">
        <v>880</v>
      </c>
      <c r="L774">
        <v>0</v>
      </c>
      <c r="N774" t="str">
        <f t="shared" si="67"/>
        <v>AUDITOR-FISCAL DO TRABALHO</v>
      </c>
      <c r="O774" t="s">
        <v>880</v>
      </c>
      <c r="P774">
        <v>0</v>
      </c>
      <c r="R774" t="str">
        <f t="shared" si="69"/>
        <v>COMERCIO ATACADISTA ESPECIALIZADO EM MERCADORIAS NAO ESPECIFICADAS ANTERIORMENTE</v>
      </c>
      <c r="S774" t="s">
        <v>4366</v>
      </c>
      <c r="V774">
        <v>0</v>
      </c>
      <c r="W774">
        <v>0</v>
      </c>
      <c r="X774">
        <v>0</v>
      </c>
      <c r="AA774" t="s">
        <v>4366</v>
      </c>
      <c r="AB774">
        <v>0</v>
      </c>
      <c r="AD774" t="str">
        <f t="shared" si="68"/>
        <v>COMERCIO ATACADISTA ESPECIALIZADO EM MERCADORIAS NAO ESPECIFICADAS ANTERIORMENTE</v>
      </c>
      <c r="AE774" t="s">
        <v>4366</v>
      </c>
      <c r="AF774">
        <v>0</v>
      </c>
    </row>
    <row r="775" spans="1:32">
      <c r="A775" t="str">
        <f t="shared" si="65"/>
        <v>AGENTE DE HIGIENE E SEGURANCA</v>
      </c>
      <c r="B775" t="s">
        <v>881</v>
      </c>
      <c r="C775">
        <v>0</v>
      </c>
      <c r="D775">
        <v>0</v>
      </c>
      <c r="E775">
        <v>1</v>
      </c>
      <c r="F775">
        <v>1</v>
      </c>
      <c r="G775">
        <v>2</v>
      </c>
      <c r="J775" t="str">
        <f t="shared" si="66"/>
        <v>AGENTE DE HIGIENE E SEGURANCA</v>
      </c>
      <c r="K775" t="s">
        <v>881</v>
      </c>
      <c r="L775">
        <v>1</v>
      </c>
      <c r="N775" t="str">
        <f t="shared" si="67"/>
        <v>AGENTE DE HIGIENE E SEGURANCA</v>
      </c>
      <c r="O775" t="s">
        <v>881</v>
      </c>
      <c r="P775">
        <v>1</v>
      </c>
      <c r="R775" t="str">
        <f t="shared" si="69"/>
        <v xml:space="preserve">COMERCIO VAREJISTA DE MERCADORIAS EM GERAL, COM PREDOMINANCIA DE PRODUTOS ALIMENTICIOS, COM AREA DE </v>
      </c>
      <c r="S775" t="s">
        <v>4367</v>
      </c>
      <c r="V775">
        <v>0</v>
      </c>
      <c r="W775">
        <v>0</v>
      </c>
      <c r="X775">
        <v>0</v>
      </c>
      <c r="AA775" t="s">
        <v>4367</v>
      </c>
      <c r="AB775">
        <v>0</v>
      </c>
      <c r="AD775" t="str">
        <f t="shared" si="68"/>
        <v xml:space="preserve">COMERCIO VAREJISTA DE MERCADORIAS EM GERAL, COM PREDOMINANCIA DE PRODUTOS ALIMENTICIOS, COM AREA DE </v>
      </c>
      <c r="AE775" t="s">
        <v>4367</v>
      </c>
      <c r="AF775">
        <v>0</v>
      </c>
    </row>
    <row r="776" spans="1:32">
      <c r="A776" t="str">
        <f t="shared" si="65"/>
        <v>FISCAL DE TRIBUTOS ESTADUAL</v>
      </c>
      <c r="B776" t="s">
        <v>882</v>
      </c>
      <c r="C776">
        <v>0</v>
      </c>
      <c r="D776">
        <v>0</v>
      </c>
      <c r="E776">
        <v>0</v>
      </c>
      <c r="F776">
        <v>0</v>
      </c>
      <c r="G776">
        <v>0</v>
      </c>
      <c r="J776" t="str">
        <f t="shared" si="66"/>
        <v>FISCAL DE TRIBUTOS ESTADUAL</v>
      </c>
      <c r="K776" t="s">
        <v>882</v>
      </c>
      <c r="L776">
        <v>0</v>
      </c>
      <c r="N776" t="str">
        <f t="shared" si="67"/>
        <v>FISCAL DE TRIBUTOS ESTADUAL</v>
      </c>
      <c r="O776" t="s">
        <v>882</v>
      </c>
      <c r="P776">
        <v>0</v>
      </c>
      <c r="R776" t="str">
        <f t="shared" si="69"/>
        <v>ARMAZENAMENTO</v>
      </c>
      <c r="S776" t="s">
        <v>4368</v>
      </c>
      <c r="V776">
        <v>0</v>
      </c>
      <c r="W776">
        <v>0</v>
      </c>
      <c r="X776">
        <v>0</v>
      </c>
      <c r="AA776" t="s">
        <v>4368</v>
      </c>
      <c r="AB776">
        <v>0</v>
      </c>
      <c r="AD776" t="str">
        <f t="shared" si="68"/>
        <v>ARMAZENAMENTO</v>
      </c>
      <c r="AE776" t="s">
        <v>4368</v>
      </c>
      <c r="AF776">
        <v>0</v>
      </c>
    </row>
    <row r="777" spans="1:32">
      <c r="A777" t="str">
        <f t="shared" si="65"/>
        <v>FISCAL DE TRIBUTOS MUNICIPAL</v>
      </c>
      <c r="B777" t="s">
        <v>883</v>
      </c>
      <c r="C777">
        <v>0</v>
      </c>
      <c r="D777">
        <v>0</v>
      </c>
      <c r="E777">
        <v>0</v>
      </c>
      <c r="F777">
        <v>0</v>
      </c>
      <c r="G777">
        <v>0</v>
      </c>
      <c r="J777" t="str">
        <f t="shared" si="66"/>
        <v>FISCAL DE TRIBUTOS MUNICIPAL</v>
      </c>
      <c r="K777" t="s">
        <v>883</v>
      </c>
      <c r="L777">
        <v>0</v>
      </c>
      <c r="N777" t="str">
        <f t="shared" si="67"/>
        <v>FISCAL DE TRIBUTOS MUNICIPAL</v>
      </c>
      <c r="O777" t="s">
        <v>883</v>
      </c>
      <c r="P777">
        <v>0</v>
      </c>
      <c r="R777" t="str">
        <f t="shared" si="69"/>
        <v xml:space="preserve">COMERCIO VAREJISTA DE MERCADORIAS EM GERAL, COM PREDOMINANCIA DE PRODUTOS ALIMENTICIOS, COM AREA DE </v>
      </c>
      <c r="S777" t="s">
        <v>4369</v>
      </c>
      <c r="V777">
        <v>0</v>
      </c>
      <c r="W777">
        <v>0</v>
      </c>
      <c r="X777">
        <v>0</v>
      </c>
      <c r="AA777" t="s">
        <v>4369</v>
      </c>
      <c r="AB777">
        <v>0</v>
      </c>
      <c r="AD777" t="str">
        <f t="shared" si="68"/>
        <v xml:space="preserve">COMERCIO VAREJISTA DE MERCADORIAS EM GERAL, COM PREDOMINANCIA DE PRODUTOS ALIMENTICIOS, COM AREA DE </v>
      </c>
      <c r="AE777" t="s">
        <v>4369</v>
      </c>
      <c r="AF777">
        <v>0</v>
      </c>
    </row>
    <row r="778" spans="1:32">
      <c r="A778" t="str">
        <f t="shared" si="65"/>
        <v>TECNICO DE TRIBUTOS ESTADUAL</v>
      </c>
      <c r="B778" t="s">
        <v>884</v>
      </c>
      <c r="C778">
        <v>0</v>
      </c>
      <c r="D778">
        <v>0</v>
      </c>
      <c r="E778">
        <v>0</v>
      </c>
      <c r="F778">
        <v>0</v>
      </c>
      <c r="G778">
        <v>0</v>
      </c>
      <c r="J778" t="str">
        <f t="shared" si="66"/>
        <v>TECNICO DE TRIBUTOS ESTADUAL</v>
      </c>
      <c r="K778" t="s">
        <v>884</v>
      </c>
      <c r="L778">
        <v>0</v>
      </c>
      <c r="N778" t="str">
        <f t="shared" si="67"/>
        <v>TECNICO DE TRIBUTOS ESTADUAL</v>
      </c>
      <c r="O778" t="s">
        <v>884</v>
      </c>
      <c r="P778">
        <v>0</v>
      </c>
      <c r="R778" t="str">
        <f t="shared" si="69"/>
        <v xml:space="preserve">COMERCIO VAREJISTA DE MERCADORIAS EM GERAL, COM PREDOMINANCIA DE PRODUTOS ALIMENTICIOS, COM AREA DE </v>
      </c>
      <c r="S778" t="s">
        <v>4370</v>
      </c>
      <c r="V778">
        <v>0</v>
      </c>
      <c r="W778">
        <v>0</v>
      </c>
      <c r="X778">
        <v>0</v>
      </c>
      <c r="AA778" t="s">
        <v>4370</v>
      </c>
      <c r="AB778">
        <v>0</v>
      </c>
      <c r="AD778" t="str">
        <f t="shared" si="68"/>
        <v xml:space="preserve">COMERCIO VAREJISTA DE MERCADORIAS EM GERAL, COM PREDOMINANCIA DE PRODUTOS ALIMENTICIOS, COM AREA DE </v>
      </c>
      <c r="AE778" t="s">
        <v>4370</v>
      </c>
      <c r="AF778">
        <v>0</v>
      </c>
    </row>
    <row r="779" spans="1:32">
      <c r="A779" t="str">
        <f t="shared" si="65"/>
        <v>TECNICO DE TRIBUTOS MUNICIPAL</v>
      </c>
      <c r="B779" t="s">
        <v>885</v>
      </c>
      <c r="C779">
        <v>0</v>
      </c>
      <c r="D779">
        <v>0</v>
      </c>
      <c r="E779">
        <v>0</v>
      </c>
      <c r="F779">
        <v>0</v>
      </c>
      <c r="G779">
        <v>0</v>
      </c>
      <c r="J779" t="str">
        <f t="shared" si="66"/>
        <v>TECNICO DE TRIBUTOS MUNICIPAL</v>
      </c>
      <c r="K779" t="s">
        <v>885</v>
      </c>
      <c r="L779">
        <v>0</v>
      </c>
      <c r="N779" t="str">
        <f t="shared" si="67"/>
        <v>TECNICO DE TRIBUTOS MUNICIPAL</v>
      </c>
      <c r="O779" t="s">
        <v>885</v>
      </c>
      <c r="P779">
        <v>0</v>
      </c>
      <c r="R779" t="str">
        <f t="shared" si="69"/>
        <v>COMERCIO VAREJISTA DE MERCADORIAS EM GERAL, COM PREDOMINANCIA DE PRODUTOS ALIMENTICIOS INDUSTRIALIZA</v>
      </c>
      <c r="S779" t="s">
        <v>4371</v>
      </c>
      <c r="V779">
        <v>0</v>
      </c>
      <c r="W779">
        <v>0</v>
      </c>
      <c r="X779">
        <v>0</v>
      </c>
      <c r="AA779" t="s">
        <v>4371</v>
      </c>
      <c r="AB779">
        <v>0</v>
      </c>
      <c r="AD779" t="str">
        <f t="shared" si="68"/>
        <v>COMERCIO VAREJISTA DE MERCADORIAS EM GERAL, COM PREDOMINANCIA DE PRODUTOS ALIMENTICIOS INDUSTRIALIZA</v>
      </c>
      <c r="AE779" t="s">
        <v>4371</v>
      </c>
      <c r="AF779">
        <v>0</v>
      </c>
    </row>
    <row r="780" spans="1:32">
      <c r="A780" t="str">
        <f t="shared" si="65"/>
        <v>ARQUIVISTA PESQUISADOR (JORNALISMO)</v>
      </c>
      <c r="B780" t="s">
        <v>886</v>
      </c>
      <c r="C780">
        <v>0</v>
      </c>
      <c r="D780">
        <v>0</v>
      </c>
      <c r="E780">
        <v>0</v>
      </c>
      <c r="F780">
        <v>0</v>
      </c>
      <c r="G780">
        <v>0</v>
      </c>
      <c r="J780" t="str">
        <f t="shared" si="66"/>
        <v>ARQUIVISTA PESQUISADOR (JORNALISMO)</v>
      </c>
      <c r="K780" t="s">
        <v>886</v>
      </c>
      <c r="L780">
        <v>0</v>
      </c>
      <c r="N780" t="str">
        <f t="shared" si="67"/>
        <v>ARQUIVISTA PESQUISADOR (JORNALISMO)</v>
      </c>
      <c r="O780" t="s">
        <v>886</v>
      </c>
      <c r="P780">
        <v>0</v>
      </c>
      <c r="R780" t="str">
        <f t="shared" si="69"/>
        <v>COMERCIO VAREJISTA NAO ESPECIALIZADO, SEM PREDOMINANCIA DE PRODUTOS ALIMENTICIOS</v>
      </c>
      <c r="S780" t="s">
        <v>4372</v>
      </c>
      <c r="V780">
        <v>0</v>
      </c>
      <c r="W780">
        <v>0</v>
      </c>
      <c r="X780">
        <v>0</v>
      </c>
      <c r="AA780" t="s">
        <v>4372</v>
      </c>
      <c r="AB780">
        <v>0</v>
      </c>
      <c r="AD780" t="str">
        <f t="shared" si="68"/>
        <v>COMERCIO VAREJISTA NAO ESPECIALIZADO, SEM PREDOMINANCIA DE PRODUTOS ALIMENTICIOS</v>
      </c>
      <c r="AE780" t="s">
        <v>4372</v>
      </c>
      <c r="AF780">
        <v>0</v>
      </c>
    </row>
    <row r="781" spans="1:32">
      <c r="A781" t="str">
        <f t="shared" si="65"/>
        <v>ASSESSOR DE IMPRENSA</v>
      </c>
      <c r="B781" t="s">
        <v>887</v>
      </c>
      <c r="C781">
        <v>0</v>
      </c>
      <c r="D781">
        <v>0</v>
      </c>
      <c r="E781">
        <v>0</v>
      </c>
      <c r="F781">
        <v>0</v>
      </c>
      <c r="G781">
        <v>0</v>
      </c>
      <c r="J781" t="str">
        <f t="shared" si="66"/>
        <v>ASSESSOR DE IMPRENSA</v>
      </c>
      <c r="K781" t="s">
        <v>887</v>
      </c>
      <c r="L781">
        <v>0</v>
      </c>
      <c r="N781" t="str">
        <f t="shared" si="67"/>
        <v>ASSESSOR DE IMPRENSA</v>
      </c>
      <c r="O781" t="s">
        <v>887</v>
      </c>
      <c r="P781">
        <v>0</v>
      </c>
      <c r="R781" t="str">
        <f t="shared" si="69"/>
        <v>COMERCIO VAREJISTA DE PRODUTOS DE PADARIA, DE LATICINIO, FRIOS E CONSERVAS</v>
      </c>
      <c r="S781" t="s">
        <v>4373</v>
      </c>
      <c r="V781">
        <v>0</v>
      </c>
      <c r="W781">
        <v>0</v>
      </c>
      <c r="X781">
        <v>0</v>
      </c>
      <c r="AA781" t="s">
        <v>4373</v>
      </c>
      <c r="AB781">
        <v>0</v>
      </c>
      <c r="AD781" t="str">
        <f t="shared" si="68"/>
        <v>COMERCIO VAREJISTA DE PRODUTOS DE PADARIA, DE LATICINIO, FRIOS E CONSERVAS</v>
      </c>
      <c r="AE781" t="s">
        <v>4373</v>
      </c>
      <c r="AF781">
        <v>0</v>
      </c>
    </row>
    <row r="782" spans="1:32">
      <c r="A782" t="str">
        <f t="shared" si="65"/>
        <v>DIRETOR DE REDACAO</v>
      </c>
      <c r="B782" t="s">
        <v>888</v>
      </c>
      <c r="C782">
        <v>0</v>
      </c>
      <c r="D782">
        <v>0</v>
      </c>
      <c r="E782">
        <v>0</v>
      </c>
      <c r="F782">
        <v>0</v>
      </c>
      <c r="G782">
        <v>0</v>
      </c>
      <c r="J782" t="str">
        <f t="shared" si="66"/>
        <v>DIRETOR DE REDACAO</v>
      </c>
      <c r="K782" t="s">
        <v>888</v>
      </c>
      <c r="L782">
        <v>0</v>
      </c>
      <c r="N782" t="str">
        <f t="shared" si="67"/>
        <v>DIRETOR DE REDACAO</v>
      </c>
      <c r="O782" t="s">
        <v>888</v>
      </c>
      <c r="P782">
        <v>0</v>
      </c>
      <c r="R782" t="str">
        <f t="shared" si="69"/>
        <v>CONCESSIONARIAS DE RODOVIAS, PONTES, TUNEIS E SERVICOS RELACIONADOS</v>
      </c>
      <c r="S782" t="s">
        <v>4374</v>
      </c>
      <c r="V782">
        <v>0</v>
      </c>
      <c r="W782">
        <v>0</v>
      </c>
      <c r="X782">
        <v>0</v>
      </c>
      <c r="AA782" t="s">
        <v>4374</v>
      </c>
      <c r="AB782">
        <v>0</v>
      </c>
      <c r="AD782" t="str">
        <f t="shared" si="68"/>
        <v>CONCESSIONARIAS DE RODOVIAS, PONTES, TUNEIS E SERVICOS RELACIONADOS</v>
      </c>
      <c r="AE782" t="s">
        <v>4374</v>
      </c>
      <c r="AF782">
        <v>0</v>
      </c>
    </row>
    <row r="783" spans="1:32">
      <c r="A783" t="str">
        <f t="shared" si="65"/>
        <v>EDITOR</v>
      </c>
      <c r="B783" t="s">
        <v>889</v>
      </c>
      <c r="C783">
        <v>0</v>
      </c>
      <c r="D783">
        <v>0</v>
      </c>
      <c r="E783">
        <v>0</v>
      </c>
      <c r="F783">
        <v>0</v>
      </c>
      <c r="G783">
        <v>0</v>
      </c>
      <c r="J783" t="str">
        <f t="shared" si="66"/>
        <v>EDITOR</v>
      </c>
      <c r="K783" t="s">
        <v>889</v>
      </c>
      <c r="L783">
        <v>0</v>
      </c>
      <c r="N783" t="str">
        <f t="shared" si="67"/>
        <v>EDITOR</v>
      </c>
      <c r="O783" t="s">
        <v>889</v>
      </c>
      <c r="P783">
        <v>0</v>
      </c>
      <c r="R783" t="str">
        <f t="shared" si="69"/>
        <v>COMERCIO VAREJISTA DE BALAS, BOMBONS E SEMELHANTES</v>
      </c>
      <c r="S783" t="s">
        <v>4375</v>
      </c>
      <c r="V783">
        <v>0</v>
      </c>
      <c r="W783">
        <v>0</v>
      </c>
      <c r="X783">
        <v>0</v>
      </c>
      <c r="AA783" t="s">
        <v>4375</v>
      </c>
      <c r="AB783">
        <v>0</v>
      </c>
      <c r="AD783" t="str">
        <f t="shared" si="68"/>
        <v>COMERCIO VAREJISTA DE BALAS, BOMBONS E SEMELHANTES</v>
      </c>
      <c r="AE783" t="s">
        <v>4375</v>
      </c>
      <c r="AF783">
        <v>0</v>
      </c>
    </row>
    <row r="784" spans="1:32">
      <c r="A784" t="str">
        <f t="shared" si="65"/>
        <v>JORNALISTA</v>
      </c>
      <c r="B784" t="s">
        <v>890</v>
      </c>
      <c r="C784">
        <v>0</v>
      </c>
      <c r="D784">
        <v>0</v>
      </c>
      <c r="E784">
        <v>0</v>
      </c>
      <c r="F784">
        <v>0</v>
      </c>
      <c r="G784">
        <v>0</v>
      </c>
      <c r="J784" t="str">
        <f t="shared" si="66"/>
        <v>JORNALISTA</v>
      </c>
      <c r="K784" t="s">
        <v>890</v>
      </c>
      <c r="L784">
        <v>0</v>
      </c>
      <c r="N784" t="str">
        <f t="shared" si="67"/>
        <v>JORNALISTA</v>
      </c>
      <c r="O784" t="s">
        <v>890</v>
      </c>
      <c r="P784">
        <v>0</v>
      </c>
      <c r="R784" t="str">
        <f t="shared" si="69"/>
        <v>TERMINAIS RODOVIARIOS E FERROVIARIOS</v>
      </c>
      <c r="S784" t="s">
        <v>4376</v>
      </c>
      <c r="V784">
        <v>0</v>
      </c>
      <c r="W784">
        <v>0</v>
      </c>
      <c r="X784">
        <v>0</v>
      </c>
      <c r="AA784" t="s">
        <v>4376</v>
      </c>
      <c r="AB784">
        <v>0</v>
      </c>
      <c r="AD784" t="str">
        <f t="shared" si="68"/>
        <v>TERMINAIS RODOVIARIOS E FERROVIARIOS</v>
      </c>
      <c r="AE784" t="s">
        <v>4376</v>
      </c>
      <c r="AF784">
        <v>0</v>
      </c>
    </row>
    <row r="785" spans="1:32">
      <c r="A785" t="str">
        <f t="shared" si="65"/>
        <v>PRODUTOR DE TEXTO</v>
      </c>
      <c r="B785" t="s">
        <v>891</v>
      </c>
      <c r="C785">
        <v>0</v>
      </c>
      <c r="D785">
        <v>0</v>
      </c>
      <c r="E785">
        <v>0</v>
      </c>
      <c r="F785">
        <v>0</v>
      </c>
      <c r="G785">
        <v>0</v>
      </c>
      <c r="J785" t="str">
        <f t="shared" si="66"/>
        <v>PRODUTOR DE TEXTO</v>
      </c>
      <c r="K785" t="s">
        <v>891</v>
      </c>
      <c r="L785">
        <v>0</v>
      </c>
      <c r="N785" t="str">
        <f t="shared" si="67"/>
        <v>PRODUTOR DE TEXTO</v>
      </c>
      <c r="O785" t="s">
        <v>891</v>
      </c>
      <c r="P785">
        <v>0</v>
      </c>
      <c r="R785" t="str">
        <f t="shared" si="69"/>
        <v>COMERCIO VAREJISTA DE CARNES - ACOUGUES</v>
      </c>
      <c r="S785" t="s">
        <v>4377</v>
      </c>
      <c r="V785">
        <v>0</v>
      </c>
      <c r="W785">
        <v>0</v>
      </c>
      <c r="X785">
        <v>0</v>
      </c>
      <c r="AA785" t="s">
        <v>4377</v>
      </c>
      <c r="AB785">
        <v>0</v>
      </c>
      <c r="AD785" t="str">
        <f t="shared" si="68"/>
        <v>COMERCIO VAREJISTA DE CARNES - ACOUGUES</v>
      </c>
      <c r="AE785" t="s">
        <v>4377</v>
      </c>
      <c r="AF785">
        <v>0</v>
      </c>
    </row>
    <row r="786" spans="1:32">
      <c r="A786" t="str">
        <f t="shared" si="65"/>
        <v>REPORTER (EXCLUSIVE RADIO E TELEVISAO)</v>
      </c>
      <c r="B786" t="s">
        <v>892</v>
      </c>
      <c r="C786">
        <v>0</v>
      </c>
      <c r="D786">
        <v>0</v>
      </c>
      <c r="E786">
        <v>0</v>
      </c>
      <c r="F786">
        <v>0</v>
      </c>
      <c r="G786">
        <v>0</v>
      </c>
      <c r="J786" t="str">
        <f t="shared" si="66"/>
        <v>REPORTER (EXCLUSIVE RADIO E TELEVISAO)</v>
      </c>
      <c r="K786" t="s">
        <v>892</v>
      </c>
      <c r="L786">
        <v>0</v>
      </c>
      <c r="N786" t="str">
        <f t="shared" si="67"/>
        <v>REPORTER (EXCLUSIVE RADIO E TELEVISAO)</v>
      </c>
      <c r="O786" t="s">
        <v>892</v>
      </c>
      <c r="P786">
        <v>0</v>
      </c>
      <c r="R786" t="str">
        <f t="shared" si="69"/>
        <v>ESTACIONAMENTO DE VEICULOS</v>
      </c>
      <c r="S786" t="s">
        <v>4378</v>
      </c>
      <c r="V786">
        <v>0</v>
      </c>
      <c r="W786">
        <v>0</v>
      </c>
      <c r="X786">
        <v>0</v>
      </c>
      <c r="AA786" t="s">
        <v>4378</v>
      </c>
      <c r="AB786">
        <v>0</v>
      </c>
      <c r="AD786" t="str">
        <f t="shared" si="68"/>
        <v>ESTACIONAMENTO DE VEICULOS</v>
      </c>
      <c r="AE786" t="s">
        <v>4378</v>
      </c>
      <c r="AF786">
        <v>0</v>
      </c>
    </row>
    <row r="787" spans="1:32">
      <c r="A787" t="str">
        <f t="shared" si="65"/>
        <v>REVISOR</v>
      </c>
      <c r="B787" t="s">
        <v>893</v>
      </c>
      <c r="C787">
        <v>0</v>
      </c>
      <c r="D787">
        <v>0</v>
      </c>
      <c r="E787">
        <v>0</v>
      </c>
      <c r="F787">
        <v>0</v>
      </c>
      <c r="G787">
        <v>0</v>
      </c>
      <c r="J787" t="str">
        <f t="shared" si="66"/>
        <v>REVISOR</v>
      </c>
      <c r="K787" t="s">
        <v>893</v>
      </c>
      <c r="L787">
        <v>0</v>
      </c>
      <c r="N787" t="str">
        <f t="shared" si="67"/>
        <v>REVISOR</v>
      </c>
      <c r="O787" t="s">
        <v>893</v>
      </c>
      <c r="P787">
        <v>0</v>
      </c>
      <c r="R787" t="str">
        <f t="shared" si="69"/>
        <v>COMERCIO VAREJISTA DE BEBIDAS</v>
      </c>
      <c r="S787" t="s">
        <v>4379</v>
      </c>
      <c r="V787">
        <v>0</v>
      </c>
      <c r="W787">
        <v>0</v>
      </c>
      <c r="X787">
        <v>0</v>
      </c>
      <c r="AA787" t="s">
        <v>4379</v>
      </c>
      <c r="AB787">
        <v>0</v>
      </c>
      <c r="AD787" t="str">
        <f t="shared" si="68"/>
        <v>COMERCIO VAREJISTA DE BEBIDAS</v>
      </c>
      <c r="AE787" t="s">
        <v>4379</v>
      </c>
      <c r="AF787">
        <v>0</v>
      </c>
    </row>
    <row r="788" spans="1:32">
      <c r="A788" t="str">
        <f t="shared" si="65"/>
        <v>BIBLIOTECARIO</v>
      </c>
      <c r="B788" t="s">
        <v>894</v>
      </c>
      <c r="C788">
        <v>0</v>
      </c>
      <c r="D788">
        <v>0</v>
      </c>
      <c r="E788">
        <v>0</v>
      </c>
      <c r="F788">
        <v>0</v>
      </c>
      <c r="G788">
        <v>0</v>
      </c>
      <c r="J788" t="str">
        <f t="shared" si="66"/>
        <v>BIBLIOTECARIO</v>
      </c>
      <c r="K788" t="s">
        <v>894</v>
      </c>
      <c r="L788">
        <v>0</v>
      </c>
      <c r="N788" t="str">
        <f t="shared" si="67"/>
        <v>BIBLIOTECARIO</v>
      </c>
      <c r="O788" t="s">
        <v>894</v>
      </c>
      <c r="P788">
        <v>0</v>
      </c>
      <c r="R788" t="str">
        <f t="shared" si="69"/>
        <v>ATIVIDADES AUXILIARES DOS TRANSPORTES TERRESTRES NAO ESPECIFICADAS ANTERIORMENTE</v>
      </c>
      <c r="S788" t="s">
        <v>4380</v>
      </c>
      <c r="V788">
        <v>0</v>
      </c>
      <c r="W788">
        <v>0</v>
      </c>
      <c r="X788">
        <v>0</v>
      </c>
      <c r="AA788" t="s">
        <v>4380</v>
      </c>
      <c r="AB788">
        <v>0</v>
      </c>
      <c r="AD788" t="str">
        <f t="shared" si="68"/>
        <v>ATIVIDADES AUXILIARES DOS TRANSPORTES TERRESTRES NAO ESPECIFICADAS ANTERIORMENTE</v>
      </c>
      <c r="AE788" t="s">
        <v>4380</v>
      </c>
      <c r="AF788">
        <v>0</v>
      </c>
    </row>
    <row r="789" spans="1:32">
      <c r="A789" t="str">
        <f t="shared" si="65"/>
        <v>DOCUMENTALISTA</v>
      </c>
      <c r="B789" t="s">
        <v>895</v>
      </c>
      <c r="C789">
        <v>0</v>
      </c>
      <c r="D789">
        <v>0</v>
      </c>
      <c r="E789">
        <v>0</v>
      </c>
      <c r="F789">
        <v>0</v>
      </c>
      <c r="G789">
        <v>0</v>
      </c>
      <c r="J789" t="str">
        <f t="shared" si="66"/>
        <v>DOCUMENTALISTA</v>
      </c>
      <c r="K789" t="s">
        <v>895</v>
      </c>
      <c r="L789">
        <v>0</v>
      </c>
      <c r="N789" t="str">
        <f t="shared" si="67"/>
        <v>DOCUMENTALISTA</v>
      </c>
      <c r="O789" t="s">
        <v>895</v>
      </c>
      <c r="P789">
        <v>0</v>
      </c>
      <c r="R789" t="str">
        <f t="shared" si="69"/>
        <v xml:space="preserve">COMERCIO VAREJISTA DE OUTROS PRODUTOS ALIMENTICIOS NAO ESPECIFICADOS ANTERIORMENTE E DE PRODUTOS DO </v>
      </c>
      <c r="S789" t="s">
        <v>4381</v>
      </c>
      <c r="V789">
        <v>0</v>
      </c>
      <c r="W789">
        <v>0</v>
      </c>
      <c r="X789">
        <v>0</v>
      </c>
      <c r="AA789" t="s">
        <v>4381</v>
      </c>
      <c r="AB789">
        <v>0</v>
      </c>
      <c r="AD789" t="str">
        <f t="shared" si="68"/>
        <v xml:space="preserve">COMERCIO VAREJISTA DE OUTROS PRODUTOS ALIMENTICIOS NAO ESPECIFICADOS ANTERIORMENTE E DE PRODUTOS DO </v>
      </c>
      <c r="AE789" t="s">
        <v>4381</v>
      </c>
      <c r="AF789">
        <v>0</v>
      </c>
    </row>
    <row r="790" spans="1:32">
      <c r="A790" t="str">
        <f t="shared" si="65"/>
        <v>ANALISTA DE INFORMACOES (PESQUISADOR DE INFORMACOES DE REDE)</v>
      </c>
      <c r="B790" t="s">
        <v>896</v>
      </c>
      <c r="C790">
        <v>0</v>
      </c>
      <c r="D790">
        <v>0</v>
      </c>
      <c r="E790">
        <v>0</v>
      </c>
      <c r="F790">
        <v>0</v>
      </c>
      <c r="G790">
        <v>0</v>
      </c>
      <c r="J790" t="str">
        <f t="shared" si="66"/>
        <v>ANALISTA DE INFORMACOES (PESQUISADOR DE INFORMACOES DE REDE)</v>
      </c>
      <c r="K790" t="s">
        <v>896</v>
      </c>
      <c r="L790">
        <v>0</v>
      </c>
      <c r="N790" t="str">
        <f t="shared" si="67"/>
        <v>ANALISTA DE INFORMACOES (PESQUISADOR DE INFORMACOES DE REDE)</v>
      </c>
      <c r="O790" t="s">
        <v>896</v>
      </c>
      <c r="P790">
        <v>0</v>
      </c>
      <c r="R790" t="str">
        <f t="shared" si="69"/>
        <v>COMERCIO VAREJISTA DE TECIDOS E ARTIGOS DE ARMARINHO</v>
      </c>
      <c r="S790" t="s">
        <v>4382</v>
      </c>
      <c r="V790">
        <v>0</v>
      </c>
      <c r="W790">
        <v>0</v>
      </c>
      <c r="X790">
        <v>0</v>
      </c>
      <c r="AA790" t="s">
        <v>4382</v>
      </c>
      <c r="AB790">
        <v>0</v>
      </c>
      <c r="AD790" t="str">
        <f t="shared" si="68"/>
        <v>COMERCIO VAREJISTA DE TECIDOS E ARTIGOS DE ARMARINHO</v>
      </c>
      <c r="AE790" t="s">
        <v>4382</v>
      </c>
      <c r="AF790">
        <v>0</v>
      </c>
    </row>
    <row r="791" spans="1:32">
      <c r="A791" t="str">
        <f t="shared" si="65"/>
        <v>ARQUIVISTA</v>
      </c>
      <c r="B791" t="s">
        <v>897</v>
      </c>
      <c r="C791">
        <v>0</v>
      </c>
      <c r="D791">
        <v>0</v>
      </c>
      <c r="E791">
        <v>0</v>
      </c>
      <c r="F791">
        <v>0</v>
      </c>
      <c r="G791">
        <v>0</v>
      </c>
      <c r="J791" t="str">
        <f t="shared" si="66"/>
        <v>ARQUIVISTA</v>
      </c>
      <c r="K791" t="s">
        <v>897</v>
      </c>
      <c r="L791">
        <v>0</v>
      </c>
      <c r="N791" t="str">
        <f t="shared" si="67"/>
        <v>ARQUIVISTA</v>
      </c>
      <c r="O791" t="s">
        <v>897</v>
      </c>
      <c r="P791">
        <v>0</v>
      </c>
      <c r="R791" t="str">
        <f t="shared" si="69"/>
        <v>GESTAO DE PORTOS E TERMINAIS</v>
      </c>
      <c r="S791" t="s">
        <v>4383</v>
      </c>
      <c r="V791">
        <v>0</v>
      </c>
      <c r="W791">
        <v>0</v>
      </c>
      <c r="X791">
        <v>0</v>
      </c>
      <c r="AA791" t="s">
        <v>4383</v>
      </c>
      <c r="AB791">
        <v>0</v>
      </c>
      <c r="AD791" t="str">
        <f t="shared" si="68"/>
        <v>GESTAO DE PORTOS E TERMINAIS</v>
      </c>
      <c r="AE791" t="s">
        <v>4383</v>
      </c>
      <c r="AF791">
        <v>0</v>
      </c>
    </row>
    <row r="792" spans="1:32">
      <c r="A792" t="str">
        <f t="shared" si="65"/>
        <v>MUSEOLOGO</v>
      </c>
      <c r="B792" t="s">
        <v>898</v>
      </c>
      <c r="C792">
        <v>0</v>
      </c>
      <c r="D792">
        <v>0</v>
      </c>
      <c r="E792">
        <v>0</v>
      </c>
      <c r="F792">
        <v>0</v>
      </c>
      <c r="G792">
        <v>0</v>
      </c>
      <c r="J792" t="str">
        <f t="shared" si="66"/>
        <v>MUSEOLOGO</v>
      </c>
      <c r="K792" t="s">
        <v>898</v>
      </c>
      <c r="L792">
        <v>0</v>
      </c>
      <c r="N792" t="str">
        <f t="shared" si="67"/>
        <v>MUSEOLOGO</v>
      </c>
      <c r="O792" t="s">
        <v>898</v>
      </c>
      <c r="P792">
        <v>0</v>
      </c>
      <c r="R792" t="str">
        <f t="shared" si="69"/>
        <v>ATIVIDADES DE AGENCIAMENTO MARITIMO</v>
      </c>
      <c r="S792" t="s">
        <v>4384</v>
      </c>
      <c r="V792">
        <v>0</v>
      </c>
      <c r="W792">
        <v>0</v>
      </c>
      <c r="X792">
        <v>0</v>
      </c>
      <c r="Y792">
        <v>0</v>
      </c>
      <c r="Z792">
        <v>0</v>
      </c>
      <c r="AA792" t="s">
        <v>4384</v>
      </c>
      <c r="AB792">
        <v>0</v>
      </c>
      <c r="AD792" t="str">
        <f t="shared" si="68"/>
        <v>ATIVIDADES DE AGENCIAMENTO MARITIMO</v>
      </c>
      <c r="AE792" t="s">
        <v>4384</v>
      </c>
      <c r="AF792">
        <v>0</v>
      </c>
    </row>
    <row r="793" spans="1:32">
      <c r="A793" t="str">
        <f t="shared" si="65"/>
        <v>FILOLOGO</v>
      </c>
      <c r="B793" t="s">
        <v>899</v>
      </c>
      <c r="C793">
        <v>0</v>
      </c>
      <c r="D793">
        <v>0</v>
      </c>
      <c r="E793">
        <v>0</v>
      </c>
      <c r="F793">
        <v>0</v>
      </c>
      <c r="G793">
        <v>0</v>
      </c>
      <c r="J793" t="str">
        <f t="shared" si="66"/>
        <v>FILOLOGO</v>
      </c>
      <c r="K793" t="s">
        <v>899</v>
      </c>
      <c r="L793">
        <v>0</v>
      </c>
      <c r="N793" t="str">
        <f t="shared" si="67"/>
        <v>FILOLOGO</v>
      </c>
      <c r="O793" t="s">
        <v>899</v>
      </c>
      <c r="P793">
        <v>0</v>
      </c>
      <c r="R793" t="str">
        <f t="shared" si="69"/>
        <v>COMERCIO VAREJISTA DE ARTIGOS DO VESTUARIO E COMPLEMENTOS</v>
      </c>
      <c r="S793" t="s">
        <v>4385</v>
      </c>
      <c r="V793">
        <v>0</v>
      </c>
      <c r="W793">
        <v>0</v>
      </c>
      <c r="X793">
        <v>0</v>
      </c>
      <c r="Y793">
        <v>0</v>
      </c>
      <c r="AA793" t="s">
        <v>4385</v>
      </c>
      <c r="AB793">
        <v>0</v>
      </c>
      <c r="AD793" t="str">
        <f t="shared" si="68"/>
        <v>COMERCIO VAREJISTA DE ARTIGOS DO VESTUARIO E COMPLEMENTOS</v>
      </c>
      <c r="AE793" t="s">
        <v>4385</v>
      </c>
      <c r="AF793">
        <v>0</v>
      </c>
    </row>
    <row r="794" spans="1:32">
      <c r="A794" t="str">
        <f t="shared" si="65"/>
        <v>INTERPRETE</v>
      </c>
      <c r="B794" t="s">
        <v>900</v>
      </c>
      <c r="C794">
        <v>0</v>
      </c>
      <c r="D794">
        <v>0</v>
      </c>
      <c r="E794">
        <v>0</v>
      </c>
      <c r="F794">
        <v>0</v>
      </c>
      <c r="G794">
        <v>0</v>
      </c>
      <c r="J794" t="str">
        <f t="shared" si="66"/>
        <v>INTERPRETE</v>
      </c>
      <c r="K794" t="s">
        <v>900</v>
      </c>
      <c r="L794">
        <v>0</v>
      </c>
      <c r="N794" t="str">
        <f t="shared" si="67"/>
        <v>INTERPRETE</v>
      </c>
      <c r="O794" t="s">
        <v>900</v>
      </c>
      <c r="P794">
        <v>0</v>
      </c>
      <c r="R794" t="str">
        <f t="shared" si="69"/>
        <v>COMERCIO VAREJISTA DE CALCADOS, ARTIGOS DE COURO E VIAGEM</v>
      </c>
      <c r="S794" t="s">
        <v>4386</v>
      </c>
      <c r="V794">
        <v>0</v>
      </c>
      <c r="W794">
        <v>0</v>
      </c>
      <c r="X794">
        <v>0</v>
      </c>
      <c r="AA794" t="s">
        <v>4386</v>
      </c>
      <c r="AB794">
        <v>0</v>
      </c>
      <c r="AD794" t="str">
        <f t="shared" si="68"/>
        <v>COMERCIO VAREJISTA DE CALCADOS, ARTIGOS DE COURO E VIAGEM</v>
      </c>
      <c r="AE794" t="s">
        <v>4386</v>
      </c>
      <c r="AF794">
        <v>0</v>
      </c>
    </row>
    <row r="795" spans="1:32">
      <c r="A795" t="str">
        <f t="shared" si="65"/>
        <v>LINGUISTA</v>
      </c>
      <c r="B795" t="s">
        <v>901</v>
      </c>
      <c r="C795">
        <v>0</v>
      </c>
      <c r="D795">
        <v>0</v>
      </c>
      <c r="E795">
        <v>0</v>
      </c>
      <c r="F795">
        <v>0</v>
      </c>
      <c r="G795">
        <v>0</v>
      </c>
      <c r="J795" t="str">
        <f t="shared" si="66"/>
        <v>LINGUISTA</v>
      </c>
      <c r="K795" t="s">
        <v>901</v>
      </c>
      <c r="L795">
        <v>0</v>
      </c>
      <c r="N795" t="str">
        <f t="shared" si="67"/>
        <v>LINGUISTA</v>
      </c>
      <c r="O795" t="s">
        <v>901</v>
      </c>
      <c r="P795">
        <v>0</v>
      </c>
      <c r="R795" t="str">
        <f t="shared" si="69"/>
        <v>ATIVIDADES AUXILIARES DOS TRANSPORTES AQUAVIARIOS NAO ESPECIFICADAS ANTERIORMENTE</v>
      </c>
      <c r="S795" t="s">
        <v>4387</v>
      </c>
      <c r="V795">
        <v>0</v>
      </c>
      <c r="W795">
        <v>0</v>
      </c>
      <c r="X795">
        <v>0</v>
      </c>
      <c r="AA795" t="s">
        <v>4387</v>
      </c>
      <c r="AB795">
        <v>0</v>
      </c>
      <c r="AD795" t="str">
        <f t="shared" si="68"/>
        <v>ATIVIDADES AUXILIARES DOS TRANSPORTES AQUAVIARIOS NAO ESPECIFICADAS ANTERIORMENTE</v>
      </c>
      <c r="AE795" t="s">
        <v>4387</v>
      </c>
      <c r="AF795">
        <v>0</v>
      </c>
    </row>
    <row r="796" spans="1:32">
      <c r="A796" t="str">
        <f t="shared" si="65"/>
        <v>TRADUTOR</v>
      </c>
      <c r="B796" t="s">
        <v>902</v>
      </c>
      <c r="C796">
        <v>0</v>
      </c>
      <c r="D796">
        <v>0</v>
      </c>
      <c r="E796">
        <v>0</v>
      </c>
      <c r="F796">
        <v>0</v>
      </c>
      <c r="G796">
        <v>0</v>
      </c>
      <c r="J796" t="str">
        <f t="shared" si="66"/>
        <v>TRADUTOR</v>
      </c>
      <c r="K796" t="s">
        <v>902</v>
      </c>
      <c r="L796">
        <v>0</v>
      </c>
      <c r="N796" t="str">
        <f t="shared" si="67"/>
        <v>TRADUTOR</v>
      </c>
      <c r="O796" t="s">
        <v>902</v>
      </c>
      <c r="P796">
        <v>0</v>
      </c>
      <c r="R796" t="str">
        <f t="shared" si="69"/>
        <v>COMERCIO VAREJISTA DE PRODUTOS FARMACEUTICOS, ARTIGOS MEDICOS E ORTOPEDICOS, DE PERFUMARIA E COSMETI</v>
      </c>
      <c r="S796" t="s">
        <v>4388</v>
      </c>
      <c r="V796">
        <v>0</v>
      </c>
      <c r="W796">
        <v>0</v>
      </c>
      <c r="X796">
        <v>0</v>
      </c>
      <c r="AA796" t="s">
        <v>4388</v>
      </c>
      <c r="AB796">
        <v>0</v>
      </c>
      <c r="AD796" t="str">
        <f t="shared" si="68"/>
        <v>COMERCIO VAREJISTA DE PRODUTOS FARMACEUTICOS, ARTIGOS MEDICOS E ORTOPEDICOS, DE PERFUMARIA E COSMETI</v>
      </c>
      <c r="AE796" t="s">
        <v>4388</v>
      </c>
      <c r="AF796">
        <v>0</v>
      </c>
    </row>
    <row r="797" spans="1:32">
      <c r="A797" t="str">
        <f t="shared" si="65"/>
        <v>INTERPRETE DE LINGUA DE SINAIS</v>
      </c>
      <c r="B797" t="s">
        <v>903</v>
      </c>
      <c r="C797">
        <v>0</v>
      </c>
      <c r="D797">
        <v>0</v>
      </c>
      <c r="E797">
        <v>0</v>
      </c>
      <c r="F797">
        <v>0</v>
      </c>
      <c r="G797">
        <v>0</v>
      </c>
      <c r="J797" t="str">
        <f t="shared" si="66"/>
        <v>INTERPRETE DE LINGUA DE SINAIS</v>
      </c>
      <c r="K797" t="s">
        <v>903</v>
      </c>
      <c r="L797">
        <v>0</v>
      </c>
      <c r="N797" t="str">
        <f t="shared" si="67"/>
        <v>INTERPRETE DE LINGUA DE SINAIS</v>
      </c>
      <c r="O797" t="s">
        <v>903</v>
      </c>
      <c r="P797">
        <v>0</v>
      </c>
      <c r="R797" t="str">
        <f t="shared" si="69"/>
        <v>COMERCIO VAREJISTA DE MAQUINAS E APARELHOS DE USOS DOMESTICO E PESSOAL, DISCOS E INSTRUMENTOS MUSICA</v>
      </c>
      <c r="S797" t="s">
        <v>4389</v>
      </c>
      <c r="V797">
        <v>0</v>
      </c>
      <c r="W797">
        <v>0</v>
      </c>
      <c r="X797">
        <v>0</v>
      </c>
      <c r="AA797" t="s">
        <v>4389</v>
      </c>
      <c r="AB797">
        <v>0</v>
      </c>
      <c r="AD797" t="str">
        <f t="shared" si="68"/>
        <v>COMERCIO VAREJISTA DE MAQUINAS E APARELHOS DE USOS DOMESTICO E PESSOAL, DISCOS E INSTRUMENTOS MUSICA</v>
      </c>
      <c r="AE797" t="s">
        <v>4389</v>
      </c>
      <c r="AF797">
        <v>0</v>
      </c>
    </row>
    <row r="798" spans="1:32">
      <c r="A798" t="str">
        <f t="shared" si="65"/>
        <v>AUDIODESCRITOR</v>
      </c>
      <c r="B798" t="s">
        <v>904</v>
      </c>
      <c r="C798">
        <v>0</v>
      </c>
      <c r="D798">
        <v>0</v>
      </c>
      <c r="E798">
        <v>0</v>
      </c>
      <c r="F798">
        <v>0</v>
      </c>
      <c r="G798">
        <v>0</v>
      </c>
      <c r="J798" t="str">
        <f t="shared" si="66"/>
        <v>AUDIODESCRITOR</v>
      </c>
      <c r="K798" t="s">
        <v>904</v>
      </c>
      <c r="L798">
        <v>0</v>
      </c>
      <c r="N798" t="str">
        <f t="shared" si="67"/>
        <v>AUDIODESCRITOR</v>
      </c>
      <c r="O798" t="s">
        <v>904</v>
      </c>
      <c r="P798">
        <v>0</v>
      </c>
      <c r="R798" t="str">
        <f t="shared" si="69"/>
        <v>COMERCIO VAREJISTA DE MOVEIS, ARTIGOS DE ILUMINACAO E OUTROS ARTIGOS PARA RESIDENCIA</v>
      </c>
      <c r="S798" t="s">
        <v>4390</v>
      </c>
      <c r="V798">
        <v>0</v>
      </c>
      <c r="W798">
        <v>0</v>
      </c>
      <c r="X798">
        <v>0</v>
      </c>
      <c r="AA798" t="s">
        <v>4390</v>
      </c>
      <c r="AB798">
        <v>0</v>
      </c>
      <c r="AD798" t="str">
        <f t="shared" si="68"/>
        <v>COMERCIO VAREJISTA DE MOVEIS, ARTIGOS DE ILUMINACAO E OUTROS ARTIGOS PARA RESIDENCIA</v>
      </c>
      <c r="AE798" t="s">
        <v>4390</v>
      </c>
      <c r="AF798">
        <v>0</v>
      </c>
    </row>
    <row r="799" spans="1:32">
      <c r="A799" t="str">
        <f t="shared" si="65"/>
        <v>AUTOR-ROTEIRISTA</v>
      </c>
      <c r="B799" t="s">
        <v>905</v>
      </c>
      <c r="C799">
        <v>0</v>
      </c>
      <c r="D799">
        <v>0</v>
      </c>
      <c r="E799">
        <v>0</v>
      </c>
      <c r="F799">
        <v>0</v>
      </c>
      <c r="G799">
        <v>0</v>
      </c>
      <c r="J799" t="str">
        <f t="shared" si="66"/>
        <v>AUTOR-ROTEIRISTA</v>
      </c>
      <c r="K799" t="s">
        <v>905</v>
      </c>
      <c r="L799">
        <v>0</v>
      </c>
      <c r="N799" t="str">
        <f t="shared" si="67"/>
        <v>AUTOR-ROTEIRISTA</v>
      </c>
      <c r="O799" t="s">
        <v>905</v>
      </c>
      <c r="P799">
        <v>0</v>
      </c>
      <c r="R799" t="str">
        <f t="shared" si="69"/>
        <v>COMERCIO VAREJISTA DE MATERIAL DE CONSTRUCAO, FERRAGENS E FERRAMENTAS MANUAIS, VIDROS, ESPELHOS E VI</v>
      </c>
      <c r="S799" t="s">
        <v>4745</v>
      </c>
      <c r="V799">
        <v>0</v>
      </c>
      <c r="W799">
        <v>0</v>
      </c>
      <c r="X799">
        <v>0</v>
      </c>
      <c r="Y799">
        <v>0</v>
      </c>
      <c r="Z799">
        <v>0</v>
      </c>
      <c r="AA799" t="s">
        <v>4745</v>
      </c>
      <c r="AB799">
        <v>0</v>
      </c>
      <c r="AD799" t="str">
        <f t="shared" si="68"/>
        <v>COMERCIO VAREJISTA DE MATERIAL DE CONSTRUCAO, FERRAGENS E FERRAMENTAS MANUAIS, VIDROS, ESPELHOS E VI</v>
      </c>
      <c r="AE799" t="s">
        <v>4745</v>
      </c>
      <c r="AF799">
        <v>0</v>
      </c>
    </row>
    <row r="800" spans="1:32">
      <c r="A800" t="str">
        <f t="shared" si="65"/>
        <v>CRITICO</v>
      </c>
      <c r="B800" t="s">
        <v>906</v>
      </c>
      <c r="C800">
        <v>0</v>
      </c>
      <c r="D800">
        <v>0</v>
      </c>
      <c r="E800">
        <v>0</v>
      </c>
      <c r="F800">
        <v>0</v>
      </c>
      <c r="G800">
        <v>0</v>
      </c>
      <c r="J800" t="str">
        <f t="shared" si="66"/>
        <v>CRITICO</v>
      </c>
      <c r="K800" t="s">
        <v>906</v>
      </c>
      <c r="L800">
        <v>0</v>
      </c>
      <c r="N800" t="str">
        <f t="shared" si="67"/>
        <v>CRITICO</v>
      </c>
      <c r="O800" t="s">
        <v>906</v>
      </c>
      <c r="P800">
        <v>0</v>
      </c>
      <c r="R800" t="str">
        <f t="shared" si="69"/>
        <v>COMERCIO VAREJISTA DE EQUIPAMENTOS E MATERIAIS PARA ESCRITORIO, INFORMATICA E COMUNICACAO, INCLUSIVE</v>
      </c>
      <c r="S800" t="s">
        <v>4746</v>
      </c>
      <c r="V800">
        <v>0</v>
      </c>
      <c r="W800">
        <v>0</v>
      </c>
      <c r="X800">
        <v>0</v>
      </c>
      <c r="Y800">
        <v>0</v>
      </c>
      <c r="AA800" t="s">
        <v>4746</v>
      </c>
      <c r="AB800">
        <v>0</v>
      </c>
      <c r="AD800" t="str">
        <f t="shared" si="68"/>
        <v>COMERCIO VAREJISTA DE EQUIPAMENTOS E MATERIAIS PARA ESCRITORIO, INFORMATICA E COMUNICACAO, INCLUSIVE</v>
      </c>
      <c r="AE800" t="s">
        <v>4746</v>
      </c>
      <c r="AF800">
        <v>0</v>
      </c>
    </row>
    <row r="801" spans="1:32">
      <c r="A801" t="str">
        <f t="shared" si="65"/>
        <v>ESCRITOR DE FICCAO</v>
      </c>
      <c r="B801" t="s">
        <v>907</v>
      </c>
      <c r="C801">
        <v>0</v>
      </c>
      <c r="D801">
        <v>0</v>
      </c>
      <c r="E801">
        <v>0</v>
      </c>
      <c r="F801">
        <v>0</v>
      </c>
      <c r="G801">
        <v>0</v>
      </c>
      <c r="J801" t="str">
        <f t="shared" si="66"/>
        <v>ESCRITOR DE FICCAO</v>
      </c>
      <c r="K801" t="s">
        <v>907</v>
      </c>
      <c r="L801">
        <v>0</v>
      </c>
      <c r="N801" t="str">
        <f t="shared" si="67"/>
        <v>ESCRITOR DE FICCAO</v>
      </c>
      <c r="O801" t="s">
        <v>907</v>
      </c>
      <c r="P801">
        <v>0</v>
      </c>
      <c r="R801" t="str">
        <f t="shared" si="69"/>
        <v>COMERCIO VAREJISTA DE LIVROS, JORNAIS, REVISTAS E PAPELARIA</v>
      </c>
      <c r="S801" t="s">
        <v>4391</v>
      </c>
      <c r="V801">
        <v>0</v>
      </c>
      <c r="W801">
        <v>0</v>
      </c>
      <c r="X801">
        <v>0</v>
      </c>
      <c r="AA801" t="s">
        <v>4391</v>
      </c>
      <c r="AB801">
        <v>0</v>
      </c>
      <c r="AD801" t="str">
        <f t="shared" si="68"/>
        <v>COMERCIO VAREJISTA DE LIVROS, JORNAIS, REVISTAS E PAPELARIA</v>
      </c>
      <c r="AE801" t="s">
        <v>4391</v>
      </c>
      <c r="AF801">
        <v>0</v>
      </c>
    </row>
    <row r="802" spans="1:32">
      <c r="A802" t="str">
        <f t="shared" si="65"/>
        <v>ESCRITOR DE NAO FICCAO</v>
      </c>
      <c r="B802" t="s">
        <v>908</v>
      </c>
      <c r="C802">
        <v>0</v>
      </c>
      <c r="D802">
        <v>0</v>
      </c>
      <c r="E802">
        <v>0</v>
      </c>
      <c r="F802">
        <v>0</v>
      </c>
      <c r="G802">
        <v>0</v>
      </c>
      <c r="J802" t="str">
        <f t="shared" si="66"/>
        <v>ESCRITOR DE NAO FICCAO</v>
      </c>
      <c r="K802" t="s">
        <v>908</v>
      </c>
      <c r="L802">
        <v>0</v>
      </c>
      <c r="N802" t="str">
        <f t="shared" si="67"/>
        <v>ESCRITOR DE NAO FICCAO</v>
      </c>
      <c r="O802" t="s">
        <v>908</v>
      </c>
      <c r="P802">
        <v>0</v>
      </c>
      <c r="R802" t="str">
        <f t="shared" si="69"/>
        <v>COMERCIO VAREJISTA DE GAS LIQUEFEITO DE PETROLEO (GLP)</v>
      </c>
      <c r="S802" t="s">
        <v>4392</v>
      </c>
      <c r="V802">
        <v>0</v>
      </c>
      <c r="W802">
        <v>0</v>
      </c>
      <c r="X802">
        <v>0</v>
      </c>
      <c r="AA802" t="s">
        <v>4392</v>
      </c>
      <c r="AB802">
        <v>0</v>
      </c>
      <c r="AD802" t="str">
        <f t="shared" si="68"/>
        <v>COMERCIO VAREJISTA DE GAS LIQUEFEITO DE PETROLEO (GLP)</v>
      </c>
      <c r="AE802" t="s">
        <v>4392</v>
      </c>
      <c r="AF802">
        <v>0</v>
      </c>
    </row>
    <row r="803" spans="1:32">
      <c r="A803" t="str">
        <f t="shared" si="65"/>
        <v>POETA</v>
      </c>
      <c r="B803" t="s">
        <v>909</v>
      </c>
      <c r="C803">
        <v>0</v>
      </c>
      <c r="D803">
        <v>0</v>
      </c>
      <c r="E803">
        <v>0</v>
      </c>
      <c r="F803">
        <v>0</v>
      </c>
      <c r="G803">
        <v>0</v>
      </c>
      <c r="J803" t="str">
        <f t="shared" si="66"/>
        <v>POETA</v>
      </c>
      <c r="K803" t="s">
        <v>909</v>
      </c>
      <c r="L803">
        <v>0</v>
      </c>
      <c r="N803" t="str">
        <f t="shared" si="67"/>
        <v>POETA</v>
      </c>
      <c r="O803" t="s">
        <v>909</v>
      </c>
      <c r="P803">
        <v>0</v>
      </c>
      <c r="R803" t="str">
        <f t="shared" si="69"/>
        <v>COMERCIO VAREJISTA DE OUTROS PRODUTOS NAO ESPECIFICADOS ANTERIORMENTE</v>
      </c>
      <c r="S803" t="s">
        <v>4393</v>
      </c>
      <c r="V803">
        <v>0</v>
      </c>
      <c r="W803">
        <v>0</v>
      </c>
      <c r="X803">
        <v>0</v>
      </c>
      <c r="AA803" t="s">
        <v>4393</v>
      </c>
      <c r="AB803">
        <v>0</v>
      </c>
      <c r="AD803" t="str">
        <f t="shared" si="68"/>
        <v>COMERCIO VAREJISTA DE OUTROS PRODUTOS NAO ESPECIFICADOS ANTERIORMENTE</v>
      </c>
      <c r="AE803" t="s">
        <v>4393</v>
      </c>
      <c r="AF803">
        <v>0</v>
      </c>
    </row>
    <row r="804" spans="1:32">
      <c r="A804" t="str">
        <f t="shared" si="65"/>
        <v>REDATOR DE TEXTOS TECNICOS</v>
      </c>
      <c r="B804" t="s">
        <v>910</v>
      </c>
      <c r="C804">
        <v>0</v>
      </c>
      <c r="D804">
        <v>0</v>
      </c>
      <c r="E804">
        <v>0</v>
      </c>
      <c r="F804">
        <v>0</v>
      </c>
      <c r="G804">
        <v>0</v>
      </c>
      <c r="J804" t="str">
        <f t="shared" si="66"/>
        <v>REDATOR DE TEXTOS TECNICOS</v>
      </c>
      <c r="K804" t="s">
        <v>910</v>
      </c>
      <c r="L804">
        <v>0</v>
      </c>
      <c r="N804" t="str">
        <f t="shared" si="67"/>
        <v>REDATOR DE TEXTOS TECNICOS</v>
      </c>
      <c r="O804" t="s">
        <v>910</v>
      </c>
      <c r="P804">
        <v>0</v>
      </c>
      <c r="R804" t="str">
        <f t="shared" si="69"/>
        <v>COMERCIO VAREJISTA DE ARTIGOS USADOS</v>
      </c>
      <c r="S804" t="s">
        <v>4394</v>
      </c>
      <c r="V804">
        <v>0</v>
      </c>
      <c r="W804">
        <v>0</v>
      </c>
      <c r="X804">
        <v>0</v>
      </c>
      <c r="AA804" t="s">
        <v>4394</v>
      </c>
      <c r="AB804">
        <v>0</v>
      </c>
      <c r="AD804" t="str">
        <f t="shared" si="68"/>
        <v>COMERCIO VAREJISTA DE ARTIGOS USADOS</v>
      </c>
      <c r="AE804" t="s">
        <v>4394</v>
      </c>
      <c r="AF804">
        <v>0</v>
      </c>
    </row>
    <row r="805" spans="1:32">
      <c r="A805" t="str">
        <f t="shared" si="65"/>
        <v>EDITOR DE JORNAL</v>
      </c>
      <c r="B805" t="s">
        <v>911</v>
      </c>
      <c r="C805">
        <v>0</v>
      </c>
      <c r="D805">
        <v>0</v>
      </c>
      <c r="E805">
        <v>0</v>
      </c>
      <c r="F805">
        <v>0</v>
      </c>
      <c r="G805">
        <v>0</v>
      </c>
      <c r="J805" t="str">
        <f t="shared" si="66"/>
        <v>EDITOR DE JORNAL</v>
      </c>
      <c r="K805" t="s">
        <v>911</v>
      </c>
      <c r="L805">
        <v>0</v>
      </c>
      <c r="N805" t="str">
        <f t="shared" si="67"/>
        <v>EDITOR DE JORNAL</v>
      </c>
      <c r="O805" t="s">
        <v>911</v>
      </c>
      <c r="P805">
        <v>0</v>
      </c>
      <c r="R805" t="str">
        <f t="shared" si="69"/>
        <v>ATIVIDADES RELACIONADAS A ORGANIZACAO DO TRANSPORTE DE CARGA</v>
      </c>
      <c r="S805" t="s">
        <v>4395</v>
      </c>
      <c r="V805">
        <v>0</v>
      </c>
      <c r="W805">
        <v>0</v>
      </c>
      <c r="X805">
        <v>0</v>
      </c>
      <c r="AA805" t="s">
        <v>4395</v>
      </c>
      <c r="AB805">
        <v>0</v>
      </c>
      <c r="AD805" t="str">
        <f t="shared" si="68"/>
        <v>ATIVIDADES RELACIONADAS A ORGANIZACAO DO TRANSPORTE DE CARGA</v>
      </c>
      <c r="AE805" t="s">
        <v>4395</v>
      </c>
      <c r="AF805">
        <v>0</v>
      </c>
    </row>
    <row r="806" spans="1:32">
      <c r="A806" t="str">
        <f t="shared" si="65"/>
        <v>EDITOR DE LIVRO</v>
      </c>
      <c r="B806" t="s">
        <v>912</v>
      </c>
      <c r="C806">
        <v>0</v>
      </c>
      <c r="D806">
        <v>0</v>
      </c>
      <c r="E806">
        <v>0</v>
      </c>
      <c r="F806">
        <v>0</v>
      </c>
      <c r="G806">
        <v>0</v>
      </c>
      <c r="J806" t="str">
        <f t="shared" si="66"/>
        <v>EDITOR DE LIVRO</v>
      </c>
      <c r="K806" t="s">
        <v>912</v>
      </c>
      <c r="L806">
        <v>0</v>
      </c>
      <c r="N806" t="str">
        <f t="shared" si="67"/>
        <v>EDITOR DE LIVRO</v>
      </c>
      <c r="O806" t="s">
        <v>912</v>
      </c>
      <c r="P806">
        <v>0</v>
      </c>
      <c r="R806" t="str">
        <f t="shared" si="69"/>
        <v>COMERCIO EM VIAS PUBLICAS, EXCETO EM QUIOSQUES FIXOS</v>
      </c>
      <c r="S806" t="s">
        <v>4396</v>
      </c>
      <c r="V806">
        <v>0</v>
      </c>
      <c r="W806">
        <v>0</v>
      </c>
      <c r="X806">
        <v>0</v>
      </c>
      <c r="AA806" t="s">
        <v>4396</v>
      </c>
      <c r="AB806">
        <v>0</v>
      </c>
      <c r="AD806" t="str">
        <f t="shared" si="68"/>
        <v>COMERCIO EM VIAS PUBLICAS, EXCETO EM QUIOSQUES FIXOS</v>
      </c>
      <c r="AE806" t="s">
        <v>4396</v>
      </c>
      <c r="AF806">
        <v>0</v>
      </c>
    </row>
    <row r="807" spans="1:32">
      <c r="A807" t="str">
        <f t="shared" si="65"/>
        <v>EDITOR DE MIDIA ELETRONICA</v>
      </c>
      <c r="B807" t="s">
        <v>913</v>
      </c>
      <c r="C807">
        <v>0</v>
      </c>
      <c r="D807">
        <v>0</v>
      </c>
      <c r="E807">
        <v>0</v>
      </c>
      <c r="F807">
        <v>0</v>
      </c>
      <c r="G807">
        <v>0</v>
      </c>
      <c r="J807" t="str">
        <f t="shared" si="66"/>
        <v>EDITOR DE MIDIA ELETRONICA</v>
      </c>
      <c r="K807" t="s">
        <v>913</v>
      </c>
      <c r="L807">
        <v>0</v>
      </c>
      <c r="N807" t="str">
        <f t="shared" si="67"/>
        <v>EDITOR DE MIDIA ELETRONICA</v>
      </c>
      <c r="O807" t="s">
        <v>913</v>
      </c>
      <c r="P807">
        <v>0</v>
      </c>
      <c r="R807" t="str">
        <f t="shared" si="69"/>
        <v>OUTROS TIPOS DE COMERCIO VAREJISTA</v>
      </c>
      <c r="S807" t="s">
        <v>4397</v>
      </c>
      <c r="V807">
        <v>0</v>
      </c>
      <c r="W807">
        <v>0</v>
      </c>
      <c r="X807">
        <v>0</v>
      </c>
      <c r="AA807" t="s">
        <v>4397</v>
      </c>
      <c r="AB807">
        <v>0</v>
      </c>
      <c r="AD807" t="str">
        <f t="shared" si="68"/>
        <v>OUTROS TIPOS DE COMERCIO VAREJISTA</v>
      </c>
      <c r="AE807" t="s">
        <v>4397</v>
      </c>
      <c r="AF807">
        <v>0</v>
      </c>
    </row>
    <row r="808" spans="1:32">
      <c r="A808" t="str">
        <f t="shared" si="65"/>
        <v>EDITOR DE REVISTA</v>
      </c>
      <c r="B808" t="s">
        <v>914</v>
      </c>
      <c r="C808">
        <v>0</v>
      </c>
      <c r="D808">
        <v>0</v>
      </c>
      <c r="E808">
        <v>0</v>
      </c>
      <c r="F808">
        <v>0</v>
      </c>
      <c r="G808">
        <v>0</v>
      </c>
      <c r="J808" t="str">
        <f t="shared" si="66"/>
        <v>EDITOR DE REVISTA</v>
      </c>
      <c r="K808" t="s">
        <v>914</v>
      </c>
      <c r="L808">
        <v>0</v>
      </c>
      <c r="N808" t="str">
        <f t="shared" si="67"/>
        <v>EDITOR DE REVISTA</v>
      </c>
      <c r="O808" t="s">
        <v>914</v>
      </c>
      <c r="P808">
        <v>0</v>
      </c>
      <c r="R808" t="str">
        <f t="shared" si="69"/>
        <v>REPARACAO E MANUTENCAO DE MAQUINAS E DE APARELHOS ELETRODOMESTICOS</v>
      </c>
      <c r="S808" t="s">
        <v>4398</v>
      </c>
      <c r="V808">
        <v>0</v>
      </c>
      <c r="W808">
        <v>0</v>
      </c>
      <c r="X808">
        <v>0</v>
      </c>
      <c r="AA808" t="s">
        <v>4398</v>
      </c>
      <c r="AB808">
        <v>0</v>
      </c>
      <c r="AD808" t="str">
        <f t="shared" si="68"/>
        <v>REPARACAO E MANUTENCAO DE MAQUINAS E DE APARELHOS ELETRODOMESTICOS</v>
      </c>
      <c r="AE808" t="s">
        <v>4398</v>
      </c>
      <c r="AF808">
        <v>0</v>
      </c>
    </row>
    <row r="809" spans="1:32">
      <c r="A809" t="str">
        <f t="shared" si="65"/>
        <v>EDITOR DE REVISTA CIENTIFICA</v>
      </c>
      <c r="B809" t="s">
        <v>915</v>
      </c>
      <c r="C809">
        <v>0</v>
      </c>
      <c r="D809">
        <v>0</v>
      </c>
      <c r="E809">
        <v>0</v>
      </c>
      <c r="F809">
        <v>0</v>
      </c>
      <c r="G809">
        <v>0</v>
      </c>
      <c r="J809" t="str">
        <f t="shared" si="66"/>
        <v>EDITOR DE REVISTA CIENTIFICA</v>
      </c>
      <c r="K809" t="s">
        <v>915</v>
      </c>
      <c r="L809">
        <v>0</v>
      </c>
      <c r="N809" t="str">
        <f t="shared" si="67"/>
        <v>EDITOR DE REVISTA CIENTIFICA</v>
      </c>
      <c r="O809" t="s">
        <v>915</v>
      </c>
      <c r="P809">
        <v>0</v>
      </c>
      <c r="R809" t="str">
        <f t="shared" si="69"/>
        <v>REPARACAO DE CALCADOS</v>
      </c>
      <c r="S809" t="s">
        <v>4399</v>
      </c>
      <c r="V809">
        <v>0</v>
      </c>
      <c r="W809">
        <v>0</v>
      </c>
      <c r="X809">
        <v>0</v>
      </c>
      <c r="AA809" t="s">
        <v>4399</v>
      </c>
      <c r="AB809">
        <v>0</v>
      </c>
      <c r="AD809" t="str">
        <f t="shared" si="68"/>
        <v>REPARACAO DE CALCADOS</v>
      </c>
      <c r="AE809" t="s">
        <v>4399</v>
      </c>
      <c r="AF809">
        <v>0</v>
      </c>
    </row>
    <row r="810" spans="1:32">
      <c r="A810" t="str">
        <f t="shared" si="65"/>
        <v>ANCORA DE RADIO E TELEVISAO</v>
      </c>
      <c r="B810" t="s">
        <v>916</v>
      </c>
      <c r="C810">
        <v>0</v>
      </c>
      <c r="D810">
        <v>0</v>
      </c>
      <c r="E810">
        <v>0</v>
      </c>
      <c r="F810">
        <v>0</v>
      </c>
      <c r="G810">
        <v>0</v>
      </c>
      <c r="J810" t="str">
        <f t="shared" si="66"/>
        <v>ANCORA DE RADIO E TELEVISAO</v>
      </c>
      <c r="K810" t="s">
        <v>916</v>
      </c>
      <c r="L810">
        <v>0</v>
      </c>
      <c r="N810" t="str">
        <f t="shared" si="67"/>
        <v>ANCORA DE RADIO E TELEVISAO</v>
      </c>
      <c r="O810" t="s">
        <v>916</v>
      </c>
      <c r="P810">
        <v>0</v>
      </c>
      <c r="R810" t="str">
        <f t="shared" si="69"/>
        <v>REPARACAO DE OUTROS OBJETOS PESSOAIS E DOMESTICOS</v>
      </c>
      <c r="S810" t="s">
        <v>4400</v>
      </c>
      <c r="V810">
        <v>0</v>
      </c>
      <c r="W810">
        <v>0</v>
      </c>
      <c r="X810">
        <v>0</v>
      </c>
      <c r="AA810" t="s">
        <v>4400</v>
      </c>
      <c r="AB810">
        <v>0</v>
      </c>
      <c r="AD810" t="str">
        <f t="shared" si="68"/>
        <v>REPARACAO DE OUTROS OBJETOS PESSOAIS E DOMESTICOS</v>
      </c>
      <c r="AE810" t="s">
        <v>4400</v>
      </c>
      <c r="AF810">
        <v>0</v>
      </c>
    </row>
    <row r="811" spans="1:32">
      <c r="A811" t="str">
        <f t="shared" ref="A811:A874" si="70">MID(B811,8,100)</f>
        <v>COMENTARISTA DE RADIO E TELEVISAO</v>
      </c>
      <c r="B811" t="s">
        <v>917</v>
      </c>
      <c r="C811">
        <v>0</v>
      </c>
      <c r="D811">
        <v>0</v>
      </c>
      <c r="E811">
        <v>0</v>
      </c>
      <c r="F811">
        <v>0</v>
      </c>
      <c r="G811">
        <v>0</v>
      </c>
      <c r="J811" t="str">
        <f t="shared" ref="J811:J874" si="71">MID(K811,8,100)</f>
        <v>COMENTARISTA DE RADIO E TELEVISAO</v>
      </c>
      <c r="K811" t="s">
        <v>917</v>
      </c>
      <c r="L811">
        <v>0</v>
      </c>
      <c r="N811" t="str">
        <f t="shared" ref="N811:N874" si="72">MID(O811,8,100)</f>
        <v>COMENTARISTA DE RADIO E TELEVISAO</v>
      </c>
      <c r="O811" t="s">
        <v>917</v>
      </c>
      <c r="P811">
        <v>0</v>
      </c>
      <c r="R811" t="str">
        <f t="shared" si="69"/>
        <v>ATIVIDADES DE CORREIO</v>
      </c>
      <c r="S811" t="s">
        <v>4401</v>
      </c>
      <c r="V811">
        <v>0</v>
      </c>
      <c r="W811">
        <v>0</v>
      </c>
      <c r="X811">
        <v>0</v>
      </c>
      <c r="AA811" t="s">
        <v>4401</v>
      </c>
      <c r="AB811">
        <v>0</v>
      </c>
      <c r="AD811" t="str">
        <f t="shared" ref="AD811:AD874" si="73">MID(AE811,12,100)</f>
        <v>ATIVIDADES DE CORREIO</v>
      </c>
      <c r="AE811" t="s">
        <v>4401</v>
      </c>
      <c r="AF811">
        <v>0</v>
      </c>
    </row>
    <row r="812" spans="1:32">
      <c r="A812" t="str">
        <f t="shared" si="70"/>
        <v>LOCUTOR DE RADIO E TELEVISAO</v>
      </c>
      <c r="B812" t="s">
        <v>918</v>
      </c>
      <c r="C812">
        <v>0</v>
      </c>
      <c r="D812">
        <v>0</v>
      </c>
      <c r="E812">
        <v>0</v>
      </c>
      <c r="F812">
        <v>0</v>
      </c>
      <c r="G812">
        <v>0</v>
      </c>
      <c r="J812" t="str">
        <f t="shared" si="71"/>
        <v>LOCUTOR DE RADIO E TELEVISAO</v>
      </c>
      <c r="K812" t="s">
        <v>918</v>
      </c>
      <c r="L812">
        <v>0</v>
      </c>
      <c r="N812" t="str">
        <f t="shared" si="72"/>
        <v>LOCUTOR DE RADIO E TELEVISAO</v>
      </c>
      <c r="O812" t="s">
        <v>918</v>
      </c>
      <c r="P812">
        <v>0</v>
      </c>
      <c r="R812" t="str">
        <f t="shared" ref="R812:R875" si="74">MID(S812,12,100)</f>
        <v>ATIVIDADES DE MALOTE E DE ENTREGA</v>
      </c>
      <c r="S812" t="s">
        <v>4402</v>
      </c>
      <c r="V812">
        <v>0</v>
      </c>
      <c r="W812">
        <v>0</v>
      </c>
      <c r="X812">
        <v>0</v>
      </c>
      <c r="AA812" t="s">
        <v>4402</v>
      </c>
      <c r="AB812">
        <v>0</v>
      </c>
      <c r="AD812" t="str">
        <f t="shared" si="73"/>
        <v>ATIVIDADES DE MALOTE E DE ENTREGA</v>
      </c>
      <c r="AE812" t="s">
        <v>4402</v>
      </c>
      <c r="AF812">
        <v>0</v>
      </c>
    </row>
    <row r="813" spans="1:32">
      <c r="A813" t="str">
        <f t="shared" si="70"/>
        <v>LOCUTOR PUBLICITARIO DE RADIO E TELEVISAO</v>
      </c>
      <c r="B813" t="s">
        <v>919</v>
      </c>
      <c r="C813">
        <v>0</v>
      </c>
      <c r="D813">
        <v>0</v>
      </c>
      <c r="E813">
        <v>0</v>
      </c>
      <c r="F813">
        <v>0</v>
      </c>
      <c r="G813">
        <v>0</v>
      </c>
      <c r="J813" t="str">
        <f t="shared" si="71"/>
        <v>LOCUTOR PUBLICITARIO DE RADIO E TELEVISAO</v>
      </c>
      <c r="K813" t="s">
        <v>919</v>
      </c>
      <c r="L813">
        <v>0</v>
      </c>
      <c r="N813" t="str">
        <f t="shared" si="72"/>
        <v>LOCUTOR PUBLICITARIO DE RADIO E TELEVISAO</v>
      </c>
      <c r="O813" t="s">
        <v>919</v>
      </c>
      <c r="P813">
        <v>0</v>
      </c>
      <c r="R813" t="str">
        <f t="shared" si="74"/>
        <v>HOTEIS E SIMILARES</v>
      </c>
      <c r="S813" t="s">
        <v>4403</v>
      </c>
      <c r="V813">
        <v>0</v>
      </c>
      <c r="W813">
        <v>0</v>
      </c>
      <c r="X813">
        <v>0</v>
      </c>
      <c r="AA813" t="s">
        <v>4403</v>
      </c>
      <c r="AB813">
        <v>0</v>
      </c>
      <c r="AD813" t="str">
        <f t="shared" si="73"/>
        <v>HOTEIS E SIMILARES</v>
      </c>
      <c r="AE813" t="s">
        <v>4403</v>
      </c>
      <c r="AF813">
        <v>0</v>
      </c>
    </row>
    <row r="814" spans="1:32">
      <c r="A814" t="str">
        <f t="shared" si="70"/>
        <v>NARRADOR EM PROGRAMAS DE RADIO E TELEVISAO</v>
      </c>
      <c r="B814" t="s">
        <v>920</v>
      </c>
      <c r="C814">
        <v>0</v>
      </c>
      <c r="D814">
        <v>0</v>
      </c>
      <c r="E814">
        <v>0</v>
      </c>
      <c r="F814">
        <v>0</v>
      </c>
      <c r="G814">
        <v>0</v>
      </c>
      <c r="J814" t="str">
        <f t="shared" si="71"/>
        <v>NARRADOR EM PROGRAMAS DE RADIO E TELEVISAO</v>
      </c>
      <c r="K814" t="s">
        <v>920</v>
      </c>
      <c r="L814">
        <v>0</v>
      </c>
      <c r="N814" t="str">
        <f t="shared" si="72"/>
        <v>NARRADOR EM PROGRAMAS DE RADIO E TELEVISAO</v>
      </c>
      <c r="O814" t="s">
        <v>920</v>
      </c>
      <c r="P814">
        <v>0</v>
      </c>
      <c r="R814" t="str">
        <f t="shared" si="74"/>
        <v>ESTABELECIMENTOS HOTELEIROS</v>
      </c>
      <c r="S814" t="s">
        <v>4404</v>
      </c>
      <c r="V814">
        <v>0</v>
      </c>
      <c r="W814">
        <v>0</v>
      </c>
      <c r="X814">
        <v>0</v>
      </c>
      <c r="AA814" t="s">
        <v>4404</v>
      </c>
      <c r="AB814">
        <v>0</v>
      </c>
      <c r="AD814" t="str">
        <f t="shared" si="73"/>
        <v>ESTABELECIMENTOS HOTELEIROS</v>
      </c>
      <c r="AE814" t="s">
        <v>4404</v>
      </c>
      <c r="AF814">
        <v>0</v>
      </c>
    </row>
    <row r="815" spans="1:32">
      <c r="A815" t="str">
        <f t="shared" si="70"/>
        <v>REPORTER DE RADIO E TELEVISAO</v>
      </c>
      <c r="B815" t="s">
        <v>921</v>
      </c>
      <c r="C815">
        <v>0</v>
      </c>
      <c r="D815">
        <v>0</v>
      </c>
      <c r="E815">
        <v>0</v>
      </c>
      <c r="F815">
        <v>0</v>
      </c>
      <c r="G815">
        <v>0</v>
      </c>
      <c r="J815" t="str">
        <f t="shared" si="71"/>
        <v>REPORTER DE RADIO E TELEVISAO</v>
      </c>
      <c r="K815" t="s">
        <v>921</v>
      </c>
      <c r="L815">
        <v>0</v>
      </c>
      <c r="N815" t="str">
        <f t="shared" si="72"/>
        <v>REPORTER DE RADIO E TELEVISAO</v>
      </c>
      <c r="O815" t="s">
        <v>921</v>
      </c>
      <c r="P815">
        <v>0</v>
      </c>
      <c r="R815" t="str">
        <f t="shared" si="74"/>
        <v>OUTROS TIPOS DE ALOJAMENTO</v>
      </c>
      <c r="S815" t="s">
        <v>4405</v>
      </c>
      <c r="V815">
        <v>0</v>
      </c>
      <c r="W815">
        <v>0</v>
      </c>
      <c r="X815">
        <v>0</v>
      </c>
      <c r="AA815" t="s">
        <v>4405</v>
      </c>
      <c r="AB815">
        <v>0</v>
      </c>
      <c r="AD815" t="str">
        <f t="shared" si="73"/>
        <v>OUTROS TIPOS DE ALOJAMENTO</v>
      </c>
      <c r="AE815" t="s">
        <v>4405</v>
      </c>
      <c r="AF815">
        <v>0</v>
      </c>
    </row>
    <row r="816" spans="1:32">
      <c r="A816" t="str">
        <f t="shared" si="70"/>
        <v>FOTOGRAFO</v>
      </c>
      <c r="B816" t="s">
        <v>922</v>
      </c>
      <c r="C816">
        <v>0</v>
      </c>
      <c r="D816">
        <v>0</v>
      </c>
      <c r="E816">
        <v>0</v>
      </c>
      <c r="F816">
        <v>0</v>
      </c>
      <c r="G816">
        <v>0</v>
      </c>
      <c r="J816" t="str">
        <f t="shared" si="71"/>
        <v>FOTOGRAFO</v>
      </c>
      <c r="K816" t="s">
        <v>922</v>
      </c>
      <c r="L816">
        <v>0</v>
      </c>
      <c r="N816" t="str">
        <f t="shared" si="72"/>
        <v>FOTOGRAFO</v>
      </c>
      <c r="O816" t="s">
        <v>922</v>
      </c>
      <c r="P816">
        <v>0</v>
      </c>
      <c r="R816" t="str">
        <f t="shared" si="74"/>
        <v>RESTAURANTES E ESTABELECIMENTOS DE BEBIDAS, COM SERVICO COMPLETO</v>
      </c>
      <c r="S816" t="s">
        <v>4406</v>
      </c>
      <c r="V816">
        <v>0</v>
      </c>
      <c r="W816">
        <v>0</v>
      </c>
      <c r="X816">
        <v>0</v>
      </c>
      <c r="AA816" t="s">
        <v>4406</v>
      </c>
      <c r="AB816">
        <v>0</v>
      </c>
      <c r="AD816" t="str">
        <f t="shared" si="73"/>
        <v>RESTAURANTES E ESTABELECIMENTOS DE BEBIDAS, COM SERVICO COMPLETO</v>
      </c>
      <c r="AE816" t="s">
        <v>4406</v>
      </c>
      <c r="AF816">
        <v>0</v>
      </c>
    </row>
    <row r="817" spans="1:32">
      <c r="A817" t="str">
        <f t="shared" si="70"/>
        <v>FOTOGRAFO PUBLICITARIO</v>
      </c>
      <c r="B817" t="s">
        <v>923</v>
      </c>
      <c r="C817">
        <v>0</v>
      </c>
      <c r="D817">
        <v>0</v>
      </c>
      <c r="E817">
        <v>0</v>
      </c>
      <c r="F817">
        <v>0</v>
      </c>
      <c r="G817">
        <v>0</v>
      </c>
      <c r="J817" t="str">
        <f t="shared" si="71"/>
        <v>FOTOGRAFO PUBLICITARIO</v>
      </c>
      <c r="K817" t="s">
        <v>923</v>
      </c>
      <c r="L817">
        <v>0</v>
      </c>
      <c r="N817" t="str">
        <f t="shared" si="72"/>
        <v>FOTOGRAFO PUBLICITARIO</v>
      </c>
      <c r="O817" t="s">
        <v>923</v>
      </c>
      <c r="P817">
        <v>0</v>
      </c>
      <c r="R817" t="str">
        <f t="shared" si="74"/>
        <v>LANCHONETES E SIMILARES</v>
      </c>
      <c r="S817" t="s">
        <v>4407</v>
      </c>
      <c r="V817">
        <v>0</v>
      </c>
      <c r="W817">
        <v>0</v>
      </c>
      <c r="X817">
        <v>0</v>
      </c>
      <c r="AA817" t="s">
        <v>4407</v>
      </c>
      <c r="AB817">
        <v>0</v>
      </c>
      <c r="AD817" t="str">
        <f t="shared" si="73"/>
        <v>LANCHONETES E SIMILARES</v>
      </c>
      <c r="AE817" t="s">
        <v>4407</v>
      </c>
      <c r="AF817">
        <v>0</v>
      </c>
    </row>
    <row r="818" spans="1:32">
      <c r="A818" t="str">
        <f t="shared" si="70"/>
        <v>FOTOGRAFO RETRATISTA</v>
      </c>
      <c r="B818" t="s">
        <v>924</v>
      </c>
      <c r="C818">
        <v>0</v>
      </c>
      <c r="D818">
        <v>0</v>
      </c>
      <c r="E818">
        <v>0</v>
      </c>
      <c r="F818">
        <v>0</v>
      </c>
      <c r="G818">
        <v>0</v>
      </c>
      <c r="J818" t="str">
        <f t="shared" si="71"/>
        <v>FOTOGRAFO RETRATISTA</v>
      </c>
      <c r="K818" t="s">
        <v>924</v>
      </c>
      <c r="L818">
        <v>0</v>
      </c>
      <c r="N818" t="str">
        <f t="shared" si="72"/>
        <v>FOTOGRAFO RETRATISTA</v>
      </c>
      <c r="O818" t="s">
        <v>924</v>
      </c>
      <c r="P818">
        <v>0</v>
      </c>
      <c r="R818" t="str">
        <f t="shared" si="74"/>
        <v>CANTINAS (SERVICOS DE ALIMENTACAO PRIVATIVOS)</v>
      </c>
      <c r="S818" t="s">
        <v>4408</v>
      </c>
      <c r="V818">
        <v>0</v>
      </c>
      <c r="W818">
        <v>0</v>
      </c>
      <c r="X818">
        <v>0</v>
      </c>
      <c r="AA818" t="s">
        <v>4408</v>
      </c>
      <c r="AB818">
        <v>0</v>
      </c>
      <c r="AD818" t="str">
        <f t="shared" si="73"/>
        <v>CANTINAS (SERVICOS DE ALIMENTACAO PRIVATIVOS)</v>
      </c>
      <c r="AE818" t="s">
        <v>4408</v>
      </c>
      <c r="AF818">
        <v>0</v>
      </c>
    </row>
    <row r="819" spans="1:32">
      <c r="A819" t="str">
        <f t="shared" si="70"/>
        <v>REPOTER FOTOGRAFICO</v>
      </c>
      <c r="B819" t="s">
        <v>925</v>
      </c>
      <c r="C819">
        <v>0</v>
      </c>
      <c r="D819">
        <v>0</v>
      </c>
      <c r="E819">
        <v>0</v>
      </c>
      <c r="F819">
        <v>0</v>
      </c>
      <c r="G819">
        <v>0</v>
      </c>
      <c r="J819" t="str">
        <f t="shared" si="71"/>
        <v>REPOTER FOTOGRAFICO</v>
      </c>
      <c r="K819" t="s">
        <v>925</v>
      </c>
      <c r="L819">
        <v>0</v>
      </c>
      <c r="N819" t="str">
        <f t="shared" si="72"/>
        <v>REPOTER FOTOGRAFICO</v>
      </c>
      <c r="O819" t="s">
        <v>925</v>
      </c>
      <c r="P819">
        <v>0</v>
      </c>
      <c r="R819" t="str">
        <f t="shared" si="74"/>
        <v>FORNECIMENTO DE COMIDA PREPARADA</v>
      </c>
      <c r="S819" t="s">
        <v>4409</v>
      </c>
      <c r="V819">
        <v>0</v>
      </c>
      <c r="W819">
        <v>0</v>
      </c>
      <c r="X819">
        <v>0</v>
      </c>
      <c r="AA819" t="s">
        <v>4409</v>
      </c>
      <c r="AB819">
        <v>0</v>
      </c>
      <c r="AD819" t="str">
        <f t="shared" si="73"/>
        <v>FORNECIMENTO DE COMIDA PREPARADA</v>
      </c>
      <c r="AE819" t="s">
        <v>4409</v>
      </c>
      <c r="AF819">
        <v>0</v>
      </c>
    </row>
    <row r="820" spans="1:32">
      <c r="A820" t="str">
        <f t="shared" si="70"/>
        <v>EMPRESARIO DE ESPETACULO</v>
      </c>
      <c r="B820" t="s">
        <v>926</v>
      </c>
      <c r="C820">
        <v>0</v>
      </c>
      <c r="D820">
        <v>0</v>
      </c>
      <c r="E820">
        <v>0</v>
      </c>
      <c r="F820">
        <v>0</v>
      </c>
      <c r="G820">
        <v>0</v>
      </c>
      <c r="J820" t="str">
        <f t="shared" si="71"/>
        <v>EMPRESARIO DE ESPETACULO</v>
      </c>
      <c r="K820" t="s">
        <v>926</v>
      </c>
      <c r="L820">
        <v>0</v>
      </c>
      <c r="N820" t="str">
        <f t="shared" si="72"/>
        <v>EMPRESARIO DE ESPETACULO</v>
      </c>
      <c r="O820" t="s">
        <v>926</v>
      </c>
      <c r="P820">
        <v>0</v>
      </c>
      <c r="R820" t="str">
        <f t="shared" si="74"/>
        <v>OUTROS SERVICOS DE ALIMENTACAO</v>
      </c>
      <c r="S820" t="s">
        <v>4410</v>
      </c>
      <c r="V820">
        <v>0</v>
      </c>
      <c r="W820">
        <v>0</v>
      </c>
      <c r="X820">
        <v>0</v>
      </c>
      <c r="AA820" t="s">
        <v>4410</v>
      </c>
      <c r="AB820">
        <v>0</v>
      </c>
      <c r="AD820" t="str">
        <f t="shared" si="73"/>
        <v>OUTROS SERVICOS DE ALIMENTACAO</v>
      </c>
      <c r="AE820" t="s">
        <v>4410</v>
      </c>
      <c r="AF820">
        <v>0</v>
      </c>
    </row>
    <row r="821" spans="1:32">
      <c r="A821" t="str">
        <f t="shared" si="70"/>
        <v>PRODUTOR CINEMATOGRAFICO</v>
      </c>
      <c r="B821" t="s">
        <v>927</v>
      </c>
      <c r="C821">
        <v>0</v>
      </c>
      <c r="D821">
        <v>0</v>
      </c>
      <c r="E821">
        <v>0</v>
      </c>
      <c r="F821">
        <v>0</v>
      </c>
      <c r="G821">
        <v>0</v>
      </c>
      <c r="J821" t="str">
        <f t="shared" si="71"/>
        <v>PRODUTOR CINEMATOGRAFICO</v>
      </c>
      <c r="K821" t="s">
        <v>927</v>
      </c>
      <c r="L821">
        <v>0</v>
      </c>
      <c r="N821" t="str">
        <f t="shared" si="72"/>
        <v>PRODUTOR CINEMATOGRAFICO</v>
      </c>
      <c r="O821" t="s">
        <v>927</v>
      </c>
      <c r="P821">
        <v>0</v>
      </c>
      <c r="R821" t="str">
        <f t="shared" si="74"/>
        <v>OUTROS TIPOS DE ALOJAMENTO NAO ESPECIFICADOS ANTERIORMENTE</v>
      </c>
      <c r="S821" t="s">
        <v>4411</v>
      </c>
      <c r="V821">
        <v>0</v>
      </c>
      <c r="W821">
        <v>0</v>
      </c>
      <c r="X821">
        <v>0</v>
      </c>
      <c r="AA821" t="s">
        <v>4411</v>
      </c>
      <c r="AB821">
        <v>0</v>
      </c>
      <c r="AD821" t="str">
        <f t="shared" si="73"/>
        <v>OUTROS TIPOS DE ALOJAMENTO NAO ESPECIFICADOS ANTERIORMENTE</v>
      </c>
      <c r="AE821" t="s">
        <v>4411</v>
      </c>
      <c r="AF821">
        <v>0</v>
      </c>
    </row>
    <row r="822" spans="1:32">
      <c r="A822" t="str">
        <f t="shared" si="70"/>
        <v>PRODUTOR DE RADIO</v>
      </c>
      <c r="B822" t="s">
        <v>928</v>
      </c>
      <c r="C822">
        <v>0</v>
      </c>
      <c r="D822">
        <v>0</v>
      </c>
      <c r="E822">
        <v>0</v>
      </c>
      <c r="F822">
        <v>0</v>
      </c>
      <c r="G822">
        <v>0</v>
      </c>
      <c r="J822" t="str">
        <f t="shared" si="71"/>
        <v>PRODUTOR DE RADIO</v>
      </c>
      <c r="K822" t="s">
        <v>928</v>
      </c>
      <c r="L822">
        <v>0</v>
      </c>
      <c r="N822" t="str">
        <f t="shared" si="72"/>
        <v>PRODUTOR DE RADIO</v>
      </c>
      <c r="O822" t="s">
        <v>928</v>
      </c>
      <c r="P822">
        <v>0</v>
      </c>
      <c r="R822" t="str">
        <f t="shared" si="74"/>
        <v>RESTAURANTES E OUTROS ESTABELECIMENTOS DE SERVICOS DE ALIMENTACAO E BEBIDAS</v>
      </c>
      <c r="S822" t="s">
        <v>4412</v>
      </c>
      <c r="V822">
        <v>0</v>
      </c>
      <c r="W822">
        <v>0</v>
      </c>
      <c r="X822">
        <v>0</v>
      </c>
      <c r="AA822" t="s">
        <v>4412</v>
      </c>
      <c r="AB822">
        <v>0</v>
      </c>
      <c r="AD822" t="str">
        <f t="shared" si="73"/>
        <v>RESTAURANTES E OUTROS ESTABELECIMENTOS DE SERVICOS DE ALIMENTACAO E BEBIDAS</v>
      </c>
      <c r="AE822" t="s">
        <v>4412</v>
      </c>
      <c r="AF822">
        <v>0</v>
      </c>
    </row>
    <row r="823" spans="1:32">
      <c r="A823" t="str">
        <f t="shared" si="70"/>
        <v>PRODUTOR DE TEATRO</v>
      </c>
      <c r="B823" t="s">
        <v>929</v>
      </c>
      <c r="C823">
        <v>0</v>
      </c>
      <c r="D823">
        <v>0</v>
      </c>
      <c r="E823">
        <v>0</v>
      </c>
      <c r="F823">
        <v>0</v>
      </c>
      <c r="G823">
        <v>0</v>
      </c>
      <c r="J823" t="str">
        <f t="shared" si="71"/>
        <v>PRODUTOR DE TEATRO</v>
      </c>
      <c r="K823" t="s">
        <v>929</v>
      </c>
      <c r="L823">
        <v>0</v>
      </c>
      <c r="N823" t="str">
        <f t="shared" si="72"/>
        <v>PRODUTOR DE TEATRO</v>
      </c>
      <c r="O823" t="s">
        <v>929</v>
      </c>
      <c r="P823">
        <v>0</v>
      </c>
      <c r="R823" t="str">
        <f t="shared" si="74"/>
        <v>SERVICOS AMBULANTES DE ALIMENTACAO</v>
      </c>
      <c r="S823" t="s">
        <v>4413</v>
      </c>
      <c r="V823">
        <v>0</v>
      </c>
      <c r="W823">
        <v>0</v>
      </c>
      <c r="X823">
        <v>0</v>
      </c>
      <c r="AA823" t="s">
        <v>4413</v>
      </c>
      <c r="AB823">
        <v>0</v>
      </c>
      <c r="AD823" t="str">
        <f t="shared" si="73"/>
        <v>SERVICOS AMBULANTES DE ALIMENTACAO</v>
      </c>
      <c r="AE823" t="s">
        <v>4413</v>
      </c>
      <c r="AF823">
        <v>0</v>
      </c>
    </row>
    <row r="824" spans="1:32">
      <c r="A824" t="str">
        <f t="shared" si="70"/>
        <v>PRODUTOR DE TELEVISAO</v>
      </c>
      <c r="B824" t="s">
        <v>930</v>
      </c>
      <c r="C824">
        <v>0</v>
      </c>
      <c r="D824">
        <v>0</v>
      </c>
      <c r="E824">
        <v>0</v>
      </c>
      <c r="F824">
        <v>0</v>
      </c>
      <c r="G824">
        <v>0</v>
      </c>
      <c r="J824" t="str">
        <f t="shared" si="71"/>
        <v>PRODUTOR DE TELEVISAO</v>
      </c>
      <c r="K824" t="s">
        <v>930</v>
      </c>
      <c r="L824">
        <v>0</v>
      </c>
      <c r="N824" t="str">
        <f t="shared" si="72"/>
        <v>PRODUTOR DE TELEVISAO</v>
      </c>
      <c r="O824" t="s">
        <v>930</v>
      </c>
      <c r="P824">
        <v>0</v>
      </c>
      <c r="R824" t="str">
        <f t="shared" si="74"/>
        <v>SERVICOS DE CATERING, BUFE E OUTROS SERVICOS DE COMIDA PREPARADA</v>
      </c>
      <c r="S824" t="s">
        <v>4414</v>
      </c>
      <c r="V824">
        <v>0</v>
      </c>
      <c r="W824">
        <v>0</v>
      </c>
      <c r="X824">
        <v>0</v>
      </c>
      <c r="AA824" t="s">
        <v>4414</v>
      </c>
      <c r="AB824">
        <v>0</v>
      </c>
      <c r="AD824" t="str">
        <f t="shared" si="73"/>
        <v>SERVICOS DE CATERING, BUFE E OUTROS SERVICOS DE COMIDA PREPARADA</v>
      </c>
      <c r="AE824" t="s">
        <v>4414</v>
      </c>
      <c r="AF824">
        <v>0</v>
      </c>
    </row>
    <row r="825" spans="1:32">
      <c r="A825" t="str">
        <f t="shared" si="70"/>
        <v>TECNOLOGO EM PRODUCAO FONOGRAFICA</v>
      </c>
      <c r="B825" t="s">
        <v>931</v>
      </c>
      <c r="C825">
        <v>0</v>
      </c>
      <c r="D825">
        <v>0</v>
      </c>
      <c r="E825">
        <v>0</v>
      </c>
      <c r="F825">
        <v>0</v>
      </c>
      <c r="G825">
        <v>0</v>
      </c>
      <c r="J825" t="str">
        <f t="shared" si="71"/>
        <v>TECNOLOGO EM PRODUCAO FONOGRAFICA</v>
      </c>
      <c r="K825" t="s">
        <v>931</v>
      </c>
      <c r="L825">
        <v>0</v>
      </c>
      <c r="N825" t="str">
        <f t="shared" si="72"/>
        <v>TECNOLOGO EM PRODUCAO FONOGRAFICA</v>
      </c>
      <c r="O825" t="s">
        <v>931</v>
      </c>
      <c r="P825">
        <v>0</v>
      </c>
      <c r="R825" t="str">
        <f t="shared" si="74"/>
        <v>EDICAO DE LIVROS</v>
      </c>
      <c r="S825" t="s">
        <v>4415</v>
      </c>
      <c r="V825">
        <v>0</v>
      </c>
      <c r="W825">
        <v>0</v>
      </c>
      <c r="X825">
        <v>0</v>
      </c>
      <c r="AA825" t="s">
        <v>4415</v>
      </c>
      <c r="AB825">
        <v>0</v>
      </c>
      <c r="AD825" t="str">
        <f t="shared" si="73"/>
        <v>EDICAO DE LIVROS</v>
      </c>
      <c r="AE825" t="s">
        <v>4415</v>
      </c>
      <c r="AF825">
        <v>0</v>
      </c>
    </row>
    <row r="826" spans="1:32">
      <c r="A826" t="str">
        <f t="shared" si="70"/>
        <v>TECNOLOGO EM PRODUCAO AUDIOVISUAL</v>
      </c>
      <c r="B826" t="s">
        <v>932</v>
      </c>
      <c r="C826">
        <v>0</v>
      </c>
      <c r="D826">
        <v>0</v>
      </c>
      <c r="E826">
        <v>0</v>
      </c>
      <c r="F826">
        <v>0</v>
      </c>
      <c r="G826">
        <v>0</v>
      </c>
      <c r="J826" t="str">
        <f t="shared" si="71"/>
        <v>TECNOLOGO EM PRODUCAO AUDIOVISUAL</v>
      </c>
      <c r="K826" t="s">
        <v>932</v>
      </c>
      <c r="L826">
        <v>0</v>
      </c>
      <c r="N826" t="str">
        <f t="shared" si="72"/>
        <v>TECNOLOGO EM PRODUCAO AUDIOVISUAL</v>
      </c>
      <c r="O826" t="s">
        <v>932</v>
      </c>
      <c r="P826">
        <v>0</v>
      </c>
      <c r="R826" t="str">
        <f t="shared" si="74"/>
        <v>EDICAO DE JORNAIS</v>
      </c>
      <c r="S826" t="s">
        <v>4416</v>
      </c>
      <c r="V826">
        <v>0</v>
      </c>
      <c r="W826">
        <v>0</v>
      </c>
      <c r="X826">
        <v>0</v>
      </c>
      <c r="AA826" t="s">
        <v>4416</v>
      </c>
      <c r="AB826">
        <v>0</v>
      </c>
      <c r="AD826" t="str">
        <f t="shared" si="73"/>
        <v>EDICAO DE JORNAIS</v>
      </c>
      <c r="AE826" t="s">
        <v>4416</v>
      </c>
      <c r="AF826">
        <v>0</v>
      </c>
    </row>
    <row r="827" spans="1:32">
      <c r="A827" t="str">
        <f t="shared" si="70"/>
        <v>DIRETOR DE CINEMA</v>
      </c>
      <c r="B827" t="s">
        <v>933</v>
      </c>
      <c r="C827">
        <v>0</v>
      </c>
      <c r="D827">
        <v>0</v>
      </c>
      <c r="E827">
        <v>0</v>
      </c>
      <c r="F827">
        <v>0</v>
      </c>
      <c r="G827">
        <v>0</v>
      </c>
      <c r="J827" t="str">
        <f t="shared" si="71"/>
        <v>DIRETOR DE CINEMA</v>
      </c>
      <c r="K827" t="s">
        <v>933</v>
      </c>
      <c r="L827">
        <v>0</v>
      </c>
      <c r="N827" t="str">
        <f t="shared" si="72"/>
        <v>DIRETOR DE CINEMA</v>
      </c>
      <c r="O827" t="s">
        <v>933</v>
      </c>
      <c r="P827">
        <v>0</v>
      </c>
      <c r="R827" t="str">
        <f t="shared" si="74"/>
        <v>EDICAO DE REVISTAS</v>
      </c>
      <c r="S827" t="s">
        <v>4417</v>
      </c>
      <c r="V827">
        <v>0</v>
      </c>
      <c r="W827">
        <v>0</v>
      </c>
      <c r="X827">
        <v>0</v>
      </c>
      <c r="AA827" t="s">
        <v>4417</v>
      </c>
      <c r="AB827">
        <v>0</v>
      </c>
      <c r="AD827" t="str">
        <f t="shared" si="73"/>
        <v>EDICAO DE REVISTAS</v>
      </c>
      <c r="AE827" t="s">
        <v>4417</v>
      </c>
      <c r="AF827">
        <v>0</v>
      </c>
    </row>
    <row r="828" spans="1:32">
      <c r="A828" t="str">
        <f t="shared" si="70"/>
        <v>DIRETOR DE PROGRAMAS DE RADIO</v>
      </c>
      <c r="B828" t="s">
        <v>934</v>
      </c>
      <c r="C828">
        <v>0</v>
      </c>
      <c r="D828">
        <v>0</v>
      </c>
      <c r="E828">
        <v>0</v>
      </c>
      <c r="F828">
        <v>0</v>
      </c>
      <c r="G828">
        <v>0</v>
      </c>
      <c r="J828" t="str">
        <f t="shared" si="71"/>
        <v>DIRETOR DE PROGRAMAS DE RADIO</v>
      </c>
      <c r="K828" t="s">
        <v>934</v>
      </c>
      <c r="L828">
        <v>0</v>
      </c>
      <c r="N828" t="str">
        <f t="shared" si="72"/>
        <v>DIRETOR DE PROGRAMAS DE RADIO</v>
      </c>
      <c r="O828" t="s">
        <v>934</v>
      </c>
      <c r="P828">
        <v>0</v>
      </c>
      <c r="R828" t="str">
        <f t="shared" si="74"/>
        <v>EDICAO DE CADASTROS, LISTAS E OUTROS PRODUTOS GRAFICOS</v>
      </c>
      <c r="S828" t="s">
        <v>4418</v>
      </c>
      <c r="V828">
        <v>0</v>
      </c>
      <c r="W828">
        <v>0</v>
      </c>
      <c r="X828">
        <v>0</v>
      </c>
      <c r="AA828" t="s">
        <v>4418</v>
      </c>
      <c r="AB828">
        <v>0</v>
      </c>
      <c r="AD828" t="str">
        <f t="shared" si="73"/>
        <v>EDICAO DE CADASTROS, LISTAS E OUTROS PRODUTOS GRAFICOS</v>
      </c>
      <c r="AE828" t="s">
        <v>4418</v>
      </c>
      <c r="AF828">
        <v>0</v>
      </c>
    </row>
    <row r="829" spans="1:32">
      <c r="A829" t="str">
        <f t="shared" si="70"/>
        <v>DIRETOR DE PROGRAMAS DE TELEVISAO</v>
      </c>
      <c r="B829" t="s">
        <v>935</v>
      </c>
      <c r="C829">
        <v>0</v>
      </c>
      <c r="D829">
        <v>0</v>
      </c>
      <c r="E829">
        <v>0</v>
      </c>
      <c r="F829">
        <v>0</v>
      </c>
      <c r="G829">
        <v>0</v>
      </c>
      <c r="J829" t="str">
        <f t="shared" si="71"/>
        <v>DIRETOR DE PROGRAMAS DE TELEVISAO</v>
      </c>
      <c r="K829" t="s">
        <v>935</v>
      </c>
      <c r="L829">
        <v>0</v>
      </c>
      <c r="N829" t="str">
        <f t="shared" si="72"/>
        <v>DIRETOR DE PROGRAMAS DE TELEVISAO</v>
      </c>
      <c r="O829" t="s">
        <v>935</v>
      </c>
      <c r="P829">
        <v>0</v>
      </c>
      <c r="R829" t="str">
        <f t="shared" si="74"/>
        <v>EDICAO INTEGRADA A IMPRESSAO DE LIVROS</v>
      </c>
      <c r="S829" t="s">
        <v>4419</v>
      </c>
      <c r="V829">
        <v>0</v>
      </c>
      <c r="W829">
        <v>0</v>
      </c>
      <c r="X829">
        <v>0</v>
      </c>
      <c r="AA829" t="s">
        <v>4419</v>
      </c>
      <c r="AB829">
        <v>0</v>
      </c>
      <c r="AD829" t="str">
        <f t="shared" si="73"/>
        <v>EDICAO INTEGRADA A IMPRESSAO DE LIVROS</v>
      </c>
      <c r="AE829" t="s">
        <v>4419</v>
      </c>
      <c r="AF829">
        <v>0</v>
      </c>
    </row>
    <row r="830" spans="1:32">
      <c r="A830" t="str">
        <f t="shared" si="70"/>
        <v>DIRETOR TEATRAL</v>
      </c>
      <c r="B830" t="s">
        <v>936</v>
      </c>
      <c r="C830">
        <v>0</v>
      </c>
      <c r="D830">
        <v>0</v>
      </c>
      <c r="E830">
        <v>0</v>
      </c>
      <c r="F830">
        <v>0</v>
      </c>
      <c r="G830">
        <v>0</v>
      </c>
      <c r="J830" t="str">
        <f t="shared" si="71"/>
        <v>DIRETOR TEATRAL</v>
      </c>
      <c r="K830" t="s">
        <v>936</v>
      </c>
      <c r="L830">
        <v>0</v>
      </c>
      <c r="N830" t="str">
        <f t="shared" si="72"/>
        <v>DIRETOR TEATRAL</v>
      </c>
      <c r="O830" t="s">
        <v>936</v>
      </c>
      <c r="P830">
        <v>0</v>
      </c>
      <c r="R830" t="str">
        <f t="shared" si="74"/>
        <v>EDICAO INTEGRADA A IMPRESSAO DE JORNAIS</v>
      </c>
      <c r="S830" t="s">
        <v>4420</v>
      </c>
      <c r="V830">
        <v>0</v>
      </c>
      <c r="W830">
        <v>0</v>
      </c>
      <c r="X830">
        <v>0</v>
      </c>
      <c r="AA830" t="s">
        <v>4420</v>
      </c>
      <c r="AB830">
        <v>0</v>
      </c>
      <c r="AD830" t="str">
        <f t="shared" si="73"/>
        <v>EDICAO INTEGRADA A IMPRESSAO DE JORNAIS</v>
      </c>
      <c r="AE830" t="s">
        <v>4420</v>
      </c>
      <c r="AF830">
        <v>0</v>
      </c>
    </row>
    <row r="831" spans="1:32">
      <c r="A831" t="str">
        <f t="shared" si="70"/>
        <v>CENOGRAFO CARNAVALESCO E FESTAS POPULARES</v>
      </c>
      <c r="B831" t="s">
        <v>937</v>
      </c>
      <c r="C831">
        <v>0</v>
      </c>
      <c r="D831">
        <v>0</v>
      </c>
      <c r="E831">
        <v>0</v>
      </c>
      <c r="F831">
        <v>0</v>
      </c>
      <c r="G831">
        <v>0</v>
      </c>
      <c r="J831" t="str">
        <f t="shared" si="71"/>
        <v>CENOGRAFO CARNAVALESCO E FESTAS POPULARES</v>
      </c>
      <c r="K831" t="s">
        <v>937</v>
      </c>
      <c r="L831">
        <v>0</v>
      </c>
      <c r="N831" t="str">
        <f t="shared" si="72"/>
        <v>CENOGRAFO CARNAVALESCO E FESTAS POPULARES</v>
      </c>
      <c r="O831" t="s">
        <v>937</v>
      </c>
      <c r="P831">
        <v>0</v>
      </c>
      <c r="R831" t="str">
        <f t="shared" si="74"/>
        <v>EDICAO INTEGRADA A IMPRESSAO DE REVISTAS</v>
      </c>
      <c r="S831" t="s">
        <v>4421</v>
      </c>
      <c r="V831">
        <v>0</v>
      </c>
      <c r="W831">
        <v>0</v>
      </c>
      <c r="X831">
        <v>0</v>
      </c>
      <c r="AA831" t="s">
        <v>4421</v>
      </c>
      <c r="AB831">
        <v>0</v>
      </c>
      <c r="AD831" t="str">
        <f t="shared" si="73"/>
        <v>EDICAO INTEGRADA A IMPRESSAO DE REVISTAS</v>
      </c>
      <c r="AE831" t="s">
        <v>4421</v>
      </c>
      <c r="AF831">
        <v>0</v>
      </c>
    </row>
    <row r="832" spans="1:32">
      <c r="A832" t="str">
        <f t="shared" si="70"/>
        <v>CENOGRAFO DE CINEMA</v>
      </c>
      <c r="B832" t="s">
        <v>938</v>
      </c>
      <c r="C832">
        <v>0</v>
      </c>
      <c r="D832">
        <v>0</v>
      </c>
      <c r="E832">
        <v>0</v>
      </c>
      <c r="F832">
        <v>0</v>
      </c>
      <c r="G832">
        <v>0</v>
      </c>
      <c r="J832" t="str">
        <f t="shared" si="71"/>
        <v>CENOGRAFO DE CINEMA</v>
      </c>
      <c r="K832" t="s">
        <v>938</v>
      </c>
      <c r="L832">
        <v>0</v>
      </c>
      <c r="N832" t="str">
        <f t="shared" si="72"/>
        <v>CENOGRAFO DE CINEMA</v>
      </c>
      <c r="O832" t="s">
        <v>938</v>
      </c>
      <c r="P832">
        <v>0</v>
      </c>
      <c r="R832" t="str">
        <f t="shared" si="74"/>
        <v>EDICAO INTEGRADA A IMPRESSAO DE CADASTROS, LISTAS E OUTROS PRODUTOS GRAFICOS</v>
      </c>
      <c r="S832" t="s">
        <v>4422</v>
      </c>
      <c r="V832">
        <v>0</v>
      </c>
      <c r="W832">
        <v>0</v>
      </c>
      <c r="X832">
        <v>0</v>
      </c>
      <c r="AA832" t="s">
        <v>4422</v>
      </c>
      <c r="AB832">
        <v>0</v>
      </c>
      <c r="AD832" t="str">
        <f t="shared" si="73"/>
        <v>EDICAO INTEGRADA A IMPRESSAO DE CADASTROS, LISTAS E OUTROS PRODUTOS GRAFICOS</v>
      </c>
      <c r="AE832" t="s">
        <v>4422</v>
      </c>
      <c r="AF832">
        <v>0</v>
      </c>
    </row>
    <row r="833" spans="1:32">
      <c r="A833" t="str">
        <f t="shared" si="70"/>
        <v>CENOGRAFO DE EVENTOS</v>
      </c>
      <c r="B833" t="s">
        <v>939</v>
      </c>
      <c r="C833">
        <v>0</v>
      </c>
      <c r="D833">
        <v>0</v>
      </c>
      <c r="E833">
        <v>0</v>
      </c>
      <c r="F833">
        <v>0</v>
      </c>
      <c r="G833">
        <v>0</v>
      </c>
      <c r="J833" t="str">
        <f t="shared" si="71"/>
        <v>CENOGRAFO DE EVENTOS</v>
      </c>
      <c r="K833" t="s">
        <v>939</v>
      </c>
      <c r="L833">
        <v>0</v>
      </c>
      <c r="N833" t="str">
        <f t="shared" si="72"/>
        <v>CENOGRAFO DE EVENTOS</v>
      </c>
      <c r="O833" t="s">
        <v>939</v>
      </c>
      <c r="P833">
        <v>0</v>
      </c>
      <c r="R833" t="str">
        <f t="shared" si="74"/>
        <v>ATIVIDADES DE PRODUCAO CINEMATOGRAFICA, DE VIDEOS E DE PROGRAMAS DE TELEVISAO</v>
      </c>
      <c r="S833" t="s">
        <v>4423</v>
      </c>
      <c r="V833">
        <v>0</v>
      </c>
      <c r="W833">
        <v>0</v>
      </c>
      <c r="X833">
        <v>0</v>
      </c>
      <c r="AA833" t="s">
        <v>4423</v>
      </c>
      <c r="AB833">
        <v>0</v>
      </c>
      <c r="AD833" t="str">
        <f t="shared" si="73"/>
        <v>ATIVIDADES DE PRODUCAO CINEMATOGRAFICA, DE VIDEOS E DE PROGRAMAS DE TELEVISAO</v>
      </c>
      <c r="AE833" t="s">
        <v>4423</v>
      </c>
      <c r="AF833">
        <v>0</v>
      </c>
    </row>
    <row r="834" spans="1:32">
      <c r="A834" t="str">
        <f t="shared" si="70"/>
        <v>CENOGRAFO DE TEATRO</v>
      </c>
      <c r="B834" t="s">
        <v>940</v>
      </c>
      <c r="C834">
        <v>0</v>
      </c>
      <c r="D834">
        <v>0</v>
      </c>
      <c r="E834">
        <v>0</v>
      </c>
      <c r="F834">
        <v>0</v>
      </c>
      <c r="G834">
        <v>0</v>
      </c>
      <c r="J834" t="str">
        <f t="shared" si="71"/>
        <v>CENOGRAFO DE TEATRO</v>
      </c>
      <c r="K834" t="s">
        <v>940</v>
      </c>
      <c r="L834">
        <v>0</v>
      </c>
      <c r="N834" t="str">
        <f t="shared" si="72"/>
        <v>CENOGRAFO DE TEATRO</v>
      </c>
      <c r="O834" t="s">
        <v>940</v>
      </c>
      <c r="P834">
        <v>0</v>
      </c>
      <c r="R834" t="str">
        <f t="shared" si="74"/>
        <v>ATIVIDADES DE POS-PRODUCAO CINEMATOGRAFICA, DE VIDEOS E DE PROGRAMAS DE TELEVISAO</v>
      </c>
      <c r="S834" t="s">
        <v>4424</v>
      </c>
      <c r="V834">
        <v>0</v>
      </c>
      <c r="W834">
        <v>0</v>
      </c>
      <c r="X834">
        <v>0</v>
      </c>
      <c r="AA834" t="s">
        <v>4424</v>
      </c>
      <c r="AB834">
        <v>0</v>
      </c>
      <c r="AD834" t="str">
        <f t="shared" si="73"/>
        <v>ATIVIDADES DE POS-PRODUCAO CINEMATOGRAFICA, DE VIDEOS E DE PROGRAMAS DE TELEVISAO</v>
      </c>
      <c r="AE834" t="s">
        <v>4424</v>
      </c>
      <c r="AF834">
        <v>0</v>
      </c>
    </row>
    <row r="835" spans="1:32">
      <c r="A835" t="str">
        <f t="shared" si="70"/>
        <v>CENOGRAFO DE TV</v>
      </c>
      <c r="B835" t="s">
        <v>941</v>
      </c>
      <c r="C835">
        <v>0</v>
      </c>
      <c r="D835">
        <v>0</v>
      </c>
      <c r="E835">
        <v>0</v>
      </c>
      <c r="F835">
        <v>0</v>
      </c>
      <c r="G835">
        <v>0</v>
      </c>
      <c r="J835" t="str">
        <f t="shared" si="71"/>
        <v>CENOGRAFO DE TV</v>
      </c>
      <c r="K835" t="s">
        <v>941</v>
      </c>
      <c r="L835">
        <v>0</v>
      </c>
      <c r="N835" t="str">
        <f t="shared" si="72"/>
        <v>CENOGRAFO DE TV</v>
      </c>
      <c r="O835" t="s">
        <v>941</v>
      </c>
      <c r="P835">
        <v>0</v>
      </c>
      <c r="R835" t="str">
        <f t="shared" si="74"/>
        <v>DISTRIBUICAO CINEMATOGRAFICA, DE VIDEO E DE PROGRAMAS DE TELEVISAO</v>
      </c>
      <c r="S835" t="s">
        <v>4425</v>
      </c>
      <c r="V835">
        <v>0</v>
      </c>
      <c r="W835">
        <v>0</v>
      </c>
      <c r="X835">
        <v>0</v>
      </c>
      <c r="AA835" t="s">
        <v>4425</v>
      </c>
      <c r="AB835">
        <v>0</v>
      </c>
      <c r="AD835" t="str">
        <f t="shared" si="73"/>
        <v>DISTRIBUICAO CINEMATOGRAFICA, DE VIDEO E DE PROGRAMAS DE TELEVISAO</v>
      </c>
      <c r="AE835" t="s">
        <v>4425</v>
      </c>
      <c r="AF835">
        <v>0</v>
      </c>
    </row>
    <row r="836" spans="1:32">
      <c r="A836" t="str">
        <f t="shared" si="70"/>
        <v>DIRETOR DE ARTE</v>
      </c>
      <c r="B836" t="s">
        <v>942</v>
      </c>
      <c r="C836">
        <v>0</v>
      </c>
      <c r="D836">
        <v>0</v>
      </c>
      <c r="E836">
        <v>0</v>
      </c>
      <c r="F836">
        <v>0</v>
      </c>
      <c r="G836">
        <v>0</v>
      </c>
      <c r="J836" t="str">
        <f t="shared" si="71"/>
        <v>DIRETOR DE ARTE</v>
      </c>
      <c r="K836" t="s">
        <v>942</v>
      </c>
      <c r="L836">
        <v>0</v>
      </c>
      <c r="N836" t="str">
        <f t="shared" si="72"/>
        <v>DIRETOR DE ARTE</v>
      </c>
      <c r="O836" t="s">
        <v>942</v>
      </c>
      <c r="P836">
        <v>0</v>
      </c>
      <c r="R836" t="str">
        <f t="shared" si="74"/>
        <v>ATIVIDADES DE EXIBICAO CINEMATOGRAFICA</v>
      </c>
      <c r="S836" t="s">
        <v>4426</v>
      </c>
      <c r="V836">
        <v>0</v>
      </c>
      <c r="W836">
        <v>0</v>
      </c>
      <c r="X836">
        <v>0</v>
      </c>
      <c r="AA836" t="s">
        <v>4426</v>
      </c>
      <c r="AB836">
        <v>0</v>
      </c>
      <c r="AD836" t="str">
        <f t="shared" si="73"/>
        <v>ATIVIDADES DE EXIBICAO CINEMATOGRAFICA</v>
      </c>
      <c r="AE836" t="s">
        <v>4426</v>
      </c>
      <c r="AF836">
        <v>0</v>
      </c>
    </row>
    <row r="837" spans="1:32">
      <c r="A837" t="str">
        <f t="shared" si="70"/>
        <v>ARTISTA (ARTES VISUAIS)</v>
      </c>
      <c r="B837" t="s">
        <v>943</v>
      </c>
      <c r="C837">
        <v>0</v>
      </c>
      <c r="D837">
        <v>0</v>
      </c>
      <c r="E837">
        <v>0</v>
      </c>
      <c r="F837">
        <v>0</v>
      </c>
      <c r="G837">
        <v>0</v>
      </c>
      <c r="J837" t="str">
        <f t="shared" si="71"/>
        <v>ARTISTA (ARTES VISUAIS)</v>
      </c>
      <c r="K837" t="s">
        <v>943</v>
      </c>
      <c r="L837">
        <v>0</v>
      </c>
      <c r="N837" t="str">
        <f t="shared" si="72"/>
        <v>ARTISTA (ARTES VISUAIS)</v>
      </c>
      <c r="O837" t="s">
        <v>943</v>
      </c>
      <c r="P837">
        <v>0</v>
      </c>
      <c r="R837" t="str">
        <f t="shared" si="74"/>
        <v>ATIVIDADES DE GRAVACAO DE SOM E DE EDICAO DE MUSICA</v>
      </c>
      <c r="S837" t="s">
        <v>4427</v>
      </c>
      <c r="V837">
        <v>0</v>
      </c>
      <c r="W837">
        <v>0</v>
      </c>
      <c r="X837">
        <v>0</v>
      </c>
      <c r="AA837" t="s">
        <v>4427</v>
      </c>
      <c r="AB837">
        <v>0</v>
      </c>
      <c r="AD837" t="str">
        <f t="shared" si="73"/>
        <v>ATIVIDADES DE GRAVACAO DE SOM E DE EDICAO DE MUSICA</v>
      </c>
      <c r="AE837" t="s">
        <v>4427</v>
      </c>
      <c r="AF837">
        <v>0</v>
      </c>
    </row>
    <row r="838" spans="1:32">
      <c r="A838" t="str">
        <f t="shared" si="70"/>
        <v>DESENHISTA INDUSTRIAL (DESIGNER)</v>
      </c>
      <c r="B838" t="s">
        <v>944</v>
      </c>
      <c r="C838">
        <v>0</v>
      </c>
      <c r="D838">
        <v>0</v>
      </c>
      <c r="E838">
        <v>0</v>
      </c>
      <c r="F838">
        <v>0</v>
      </c>
      <c r="G838">
        <v>0</v>
      </c>
      <c r="J838" t="str">
        <f t="shared" si="71"/>
        <v>DESENHISTA INDUSTRIAL (DESIGNER)</v>
      </c>
      <c r="K838" t="s">
        <v>944</v>
      </c>
      <c r="L838">
        <v>0</v>
      </c>
      <c r="N838" t="str">
        <f t="shared" si="72"/>
        <v>DESENHISTA INDUSTRIAL (DESIGNER)</v>
      </c>
      <c r="O838" t="s">
        <v>944</v>
      </c>
      <c r="P838">
        <v>0</v>
      </c>
      <c r="R838" t="str">
        <f t="shared" si="74"/>
        <v>TRANSPORTE FERROVIARIO INTERURBANO</v>
      </c>
      <c r="S838" t="s">
        <v>4428</v>
      </c>
      <c r="V838">
        <v>0</v>
      </c>
      <c r="W838">
        <v>0</v>
      </c>
      <c r="X838">
        <v>0</v>
      </c>
      <c r="AA838" t="s">
        <v>4428</v>
      </c>
      <c r="AB838">
        <v>0</v>
      </c>
      <c r="AD838" t="str">
        <f t="shared" si="73"/>
        <v>TRANSPORTE FERROVIARIO INTERURBANO</v>
      </c>
      <c r="AE838" t="s">
        <v>4428</v>
      </c>
      <c r="AF838">
        <v>0</v>
      </c>
    </row>
    <row r="839" spans="1:32">
      <c r="A839" t="str">
        <f t="shared" si="70"/>
        <v>CONSERVADOR-RESTAURADOR DE BENS CULTURAIS</v>
      </c>
      <c r="B839" t="s">
        <v>945</v>
      </c>
      <c r="C839">
        <v>0</v>
      </c>
      <c r="D839">
        <v>0</v>
      </c>
      <c r="E839">
        <v>0</v>
      </c>
      <c r="F839">
        <v>0</v>
      </c>
      <c r="G839">
        <v>0</v>
      </c>
      <c r="J839" t="str">
        <f t="shared" si="71"/>
        <v>CONSERVADOR-RESTAURADOR DE BENS CULTURAIS</v>
      </c>
      <c r="K839" t="s">
        <v>945</v>
      </c>
      <c r="L839">
        <v>0</v>
      </c>
      <c r="N839" t="str">
        <f t="shared" si="72"/>
        <v>CONSERVADOR-RESTAURADOR DE BENS CULTURAIS</v>
      </c>
      <c r="O839" t="s">
        <v>945</v>
      </c>
      <c r="P839">
        <v>0</v>
      </c>
      <c r="R839" t="str">
        <f t="shared" si="74"/>
        <v>TRANSPORTE FERROVIARIO DE PASSAGEIROS, URBANO</v>
      </c>
      <c r="S839" t="s">
        <v>4429</v>
      </c>
      <c r="V839">
        <v>0</v>
      </c>
      <c r="W839">
        <v>0</v>
      </c>
      <c r="X839">
        <v>0</v>
      </c>
      <c r="AA839" t="s">
        <v>4429</v>
      </c>
      <c r="AB839">
        <v>0</v>
      </c>
      <c r="AD839" t="str">
        <f t="shared" si="73"/>
        <v>TRANSPORTE FERROVIARIO DE PASSAGEIROS, URBANO</v>
      </c>
      <c r="AE839" t="s">
        <v>4429</v>
      </c>
      <c r="AF839">
        <v>0</v>
      </c>
    </row>
    <row r="840" spans="1:32">
      <c r="A840" t="str">
        <f t="shared" si="70"/>
        <v>DESENHISTA INDUSTRIAL DE PRODUTO (DESIGNER DE PRODUTO)</v>
      </c>
      <c r="B840" t="s">
        <v>946</v>
      </c>
      <c r="C840">
        <v>0</v>
      </c>
      <c r="D840">
        <v>0</v>
      </c>
      <c r="E840">
        <v>0</v>
      </c>
      <c r="F840">
        <v>0</v>
      </c>
      <c r="G840">
        <v>0</v>
      </c>
      <c r="J840" t="str">
        <f t="shared" si="71"/>
        <v>DESENHISTA INDUSTRIAL DE PRODUTO (DESIGNER DE PRODUTO)</v>
      </c>
      <c r="K840" t="s">
        <v>946</v>
      </c>
      <c r="L840">
        <v>0</v>
      </c>
      <c r="N840" t="str">
        <f t="shared" si="72"/>
        <v>DESENHISTA INDUSTRIAL DE PRODUTO (DESIGNER DE PRODUTO)</v>
      </c>
      <c r="O840" t="s">
        <v>946</v>
      </c>
      <c r="P840">
        <v>0</v>
      </c>
      <c r="R840" t="str">
        <f t="shared" si="74"/>
        <v>ATIVIDADES DE TELEVISAO ABERTA</v>
      </c>
      <c r="S840" t="s">
        <v>4430</v>
      </c>
      <c r="V840">
        <v>0</v>
      </c>
      <c r="W840">
        <v>0</v>
      </c>
      <c r="X840">
        <v>0</v>
      </c>
      <c r="AA840" t="s">
        <v>4430</v>
      </c>
      <c r="AB840">
        <v>0</v>
      </c>
      <c r="AD840" t="str">
        <f t="shared" si="73"/>
        <v>ATIVIDADES DE TELEVISAO ABERTA</v>
      </c>
      <c r="AE840" t="s">
        <v>4430</v>
      </c>
      <c r="AF840">
        <v>0</v>
      </c>
    </row>
    <row r="841" spans="1:32">
      <c r="A841" t="str">
        <f t="shared" si="70"/>
        <v>DESENHISTA INDUSTRIAL DE PRODUTO DE MODA (DESIGNER DE MODA</v>
      </c>
      <c r="B841" t="s">
        <v>947</v>
      </c>
      <c r="C841">
        <v>0</v>
      </c>
      <c r="D841">
        <v>0</v>
      </c>
      <c r="E841">
        <v>0</v>
      </c>
      <c r="F841">
        <v>0</v>
      </c>
      <c r="G841">
        <v>0</v>
      </c>
      <c r="J841" t="str">
        <f t="shared" si="71"/>
        <v>DESENHISTA INDUSTRIAL DE PRODUTO DE MODA (DESIGNER DE MODA</v>
      </c>
      <c r="K841" t="s">
        <v>947</v>
      </c>
      <c r="L841">
        <v>0</v>
      </c>
      <c r="N841" t="str">
        <f t="shared" si="72"/>
        <v>DESENHISTA INDUSTRIAL DE PRODUTO DE MODA (DESIGNER DE MODA</v>
      </c>
      <c r="O841" t="s">
        <v>947</v>
      </c>
      <c r="P841">
        <v>0</v>
      </c>
      <c r="R841" t="str">
        <f t="shared" si="74"/>
        <v>TRANSPORTE METROVIARIO</v>
      </c>
      <c r="S841" t="s">
        <v>4431</v>
      </c>
      <c r="V841">
        <v>0</v>
      </c>
      <c r="W841">
        <v>0</v>
      </c>
      <c r="X841">
        <v>0</v>
      </c>
      <c r="AA841" t="s">
        <v>4431</v>
      </c>
      <c r="AB841">
        <v>0</v>
      </c>
      <c r="AD841" t="str">
        <f t="shared" si="73"/>
        <v>TRANSPORTE METROVIARIO</v>
      </c>
      <c r="AE841" t="s">
        <v>4431</v>
      </c>
      <c r="AF841">
        <v>0</v>
      </c>
    </row>
    <row r="842" spans="1:32">
      <c r="A842" t="str">
        <f t="shared" si="70"/>
        <v>ATOR</v>
      </c>
      <c r="B842" t="s">
        <v>948</v>
      </c>
      <c r="C842">
        <v>0</v>
      </c>
      <c r="D842">
        <v>0</v>
      </c>
      <c r="E842">
        <v>0</v>
      </c>
      <c r="F842">
        <v>0</v>
      </c>
      <c r="G842">
        <v>0</v>
      </c>
      <c r="J842" t="str">
        <f t="shared" si="71"/>
        <v>ATOR</v>
      </c>
      <c r="K842" t="s">
        <v>948</v>
      </c>
      <c r="L842">
        <v>0</v>
      </c>
      <c r="N842" t="str">
        <f t="shared" si="72"/>
        <v>ATOR</v>
      </c>
      <c r="O842" t="s">
        <v>948</v>
      </c>
      <c r="P842">
        <v>0</v>
      </c>
      <c r="R842" t="str">
        <f t="shared" si="74"/>
        <v>PROGRAMADORAS E ATIVIDADES RELACIONADAS A TELEVISAO POR ASSINATURA</v>
      </c>
      <c r="S842" t="s">
        <v>4432</v>
      </c>
      <c r="V842">
        <v>0</v>
      </c>
      <c r="W842">
        <v>0</v>
      </c>
      <c r="X842">
        <v>0</v>
      </c>
      <c r="AA842" t="s">
        <v>4432</v>
      </c>
      <c r="AB842">
        <v>0</v>
      </c>
      <c r="AD842" t="str">
        <f t="shared" si="73"/>
        <v>PROGRAMADORAS E ATIVIDADES RELACIONADAS A TELEVISAO POR ASSINATURA</v>
      </c>
      <c r="AE842" t="s">
        <v>4432</v>
      </c>
      <c r="AF842">
        <v>0</v>
      </c>
    </row>
    <row r="843" spans="1:32">
      <c r="A843" t="str">
        <f t="shared" si="70"/>
        <v>COMPOSITOR</v>
      </c>
      <c r="B843" t="s">
        <v>949</v>
      </c>
      <c r="C843">
        <v>0</v>
      </c>
      <c r="D843">
        <v>0</v>
      </c>
      <c r="E843">
        <v>0</v>
      </c>
      <c r="F843">
        <v>0</v>
      </c>
      <c r="G843">
        <v>0</v>
      </c>
      <c r="J843" t="str">
        <f t="shared" si="71"/>
        <v>COMPOSITOR</v>
      </c>
      <c r="K843" t="s">
        <v>949</v>
      </c>
      <c r="L843">
        <v>0</v>
      </c>
      <c r="N843" t="str">
        <f t="shared" si="72"/>
        <v>COMPOSITOR</v>
      </c>
      <c r="O843" t="s">
        <v>949</v>
      </c>
      <c r="P843">
        <v>0</v>
      </c>
      <c r="R843" t="str">
        <f t="shared" si="74"/>
        <v>TRANSPORTE RODOVIARIO DE PASSAGEIROS, REGULAR, URBANO</v>
      </c>
      <c r="S843" t="s">
        <v>4433</v>
      </c>
      <c r="V843">
        <v>0</v>
      </c>
      <c r="W843">
        <v>0</v>
      </c>
      <c r="X843">
        <v>0</v>
      </c>
      <c r="AA843" t="s">
        <v>4433</v>
      </c>
      <c r="AB843">
        <v>0</v>
      </c>
      <c r="AD843" t="str">
        <f t="shared" si="73"/>
        <v>TRANSPORTE RODOVIARIO DE PASSAGEIROS, REGULAR, URBANO</v>
      </c>
      <c r="AE843" t="s">
        <v>4433</v>
      </c>
      <c r="AF843">
        <v>0</v>
      </c>
    </row>
    <row r="844" spans="1:32">
      <c r="A844" t="str">
        <f t="shared" si="70"/>
        <v>MUSICO ARRANJADOR</v>
      </c>
      <c r="B844" t="s">
        <v>950</v>
      </c>
      <c r="C844">
        <v>0</v>
      </c>
      <c r="D844">
        <v>0</v>
      </c>
      <c r="E844">
        <v>0</v>
      </c>
      <c r="F844">
        <v>0</v>
      </c>
      <c r="G844">
        <v>0</v>
      </c>
      <c r="J844" t="str">
        <f t="shared" si="71"/>
        <v>MUSICO ARRANJADOR</v>
      </c>
      <c r="K844" t="s">
        <v>950</v>
      </c>
      <c r="L844">
        <v>0</v>
      </c>
      <c r="N844" t="str">
        <f t="shared" si="72"/>
        <v>MUSICO ARRANJADOR</v>
      </c>
      <c r="O844" t="s">
        <v>950</v>
      </c>
      <c r="P844">
        <v>0</v>
      </c>
      <c r="R844" t="str">
        <f t="shared" si="74"/>
        <v>TRANSPORTE RODOVIARIO DE PASSAGEIROS, REGULAR, NAO URBANO</v>
      </c>
      <c r="S844" t="s">
        <v>4434</v>
      </c>
      <c r="V844">
        <v>0</v>
      </c>
      <c r="W844">
        <v>0</v>
      </c>
      <c r="X844">
        <v>0</v>
      </c>
      <c r="AA844" t="s">
        <v>4434</v>
      </c>
      <c r="AB844">
        <v>0</v>
      </c>
      <c r="AD844" t="str">
        <f t="shared" si="73"/>
        <v>TRANSPORTE RODOVIARIO DE PASSAGEIROS, REGULAR, NAO URBANO</v>
      </c>
      <c r="AE844" t="s">
        <v>4434</v>
      </c>
      <c r="AF844">
        <v>0</v>
      </c>
    </row>
    <row r="845" spans="1:32">
      <c r="A845" t="str">
        <f t="shared" si="70"/>
        <v>MUSICO REGENTE</v>
      </c>
      <c r="B845" t="s">
        <v>951</v>
      </c>
      <c r="C845">
        <v>0</v>
      </c>
      <c r="D845">
        <v>0</v>
      </c>
      <c r="E845">
        <v>0</v>
      </c>
      <c r="F845">
        <v>0</v>
      </c>
      <c r="G845">
        <v>0</v>
      </c>
      <c r="J845" t="str">
        <f t="shared" si="71"/>
        <v>MUSICO REGENTE</v>
      </c>
      <c r="K845" t="s">
        <v>951</v>
      </c>
      <c r="L845">
        <v>0</v>
      </c>
      <c r="N845" t="str">
        <f t="shared" si="72"/>
        <v>MUSICO REGENTE</v>
      </c>
      <c r="O845" t="s">
        <v>951</v>
      </c>
      <c r="P845">
        <v>0</v>
      </c>
      <c r="R845" t="str">
        <f t="shared" si="74"/>
        <v>TRANSPORTE RODOVIARIO DE PASSAGEIROS, NAO REGULAR</v>
      </c>
      <c r="S845" t="s">
        <v>4435</v>
      </c>
      <c r="V845">
        <v>0</v>
      </c>
      <c r="W845">
        <v>0</v>
      </c>
      <c r="X845">
        <v>0</v>
      </c>
      <c r="AA845" t="s">
        <v>4435</v>
      </c>
      <c r="AB845">
        <v>0</v>
      </c>
      <c r="AD845" t="str">
        <f t="shared" si="73"/>
        <v>TRANSPORTE RODOVIARIO DE PASSAGEIROS, NAO REGULAR</v>
      </c>
      <c r="AE845" t="s">
        <v>4435</v>
      </c>
      <c r="AF845">
        <v>0</v>
      </c>
    </row>
    <row r="846" spans="1:32">
      <c r="A846" t="str">
        <f t="shared" si="70"/>
        <v>MUSICOLOGO</v>
      </c>
      <c r="B846" t="s">
        <v>952</v>
      </c>
      <c r="C846">
        <v>0</v>
      </c>
      <c r="D846">
        <v>0</v>
      </c>
      <c r="E846">
        <v>0</v>
      </c>
      <c r="F846">
        <v>0</v>
      </c>
      <c r="G846">
        <v>0</v>
      </c>
      <c r="J846" t="str">
        <f t="shared" si="71"/>
        <v>MUSICOLOGO</v>
      </c>
      <c r="K846" t="s">
        <v>952</v>
      </c>
      <c r="L846">
        <v>0</v>
      </c>
      <c r="N846" t="str">
        <f t="shared" si="72"/>
        <v>MUSICOLOGO</v>
      </c>
      <c r="O846" t="s">
        <v>952</v>
      </c>
      <c r="P846">
        <v>0</v>
      </c>
      <c r="R846" t="str">
        <f t="shared" si="74"/>
        <v>TRANSPORTE RODOVIARIO DE CARGAS, EM GERAL</v>
      </c>
      <c r="S846" t="s">
        <v>4436</v>
      </c>
      <c r="V846">
        <v>0</v>
      </c>
      <c r="W846">
        <v>0</v>
      </c>
      <c r="X846">
        <v>0</v>
      </c>
      <c r="AA846" t="s">
        <v>4436</v>
      </c>
      <c r="AB846">
        <v>0</v>
      </c>
      <c r="AD846" t="str">
        <f t="shared" si="73"/>
        <v>TRANSPORTE RODOVIARIO DE CARGAS, EM GERAL</v>
      </c>
      <c r="AE846" t="s">
        <v>4436</v>
      </c>
      <c r="AF846">
        <v>0</v>
      </c>
    </row>
    <row r="847" spans="1:32">
      <c r="A847" t="str">
        <f t="shared" si="70"/>
        <v>MUSICO INTERPRETE CANTOR</v>
      </c>
      <c r="B847" t="s">
        <v>953</v>
      </c>
      <c r="C847">
        <v>0</v>
      </c>
      <c r="D847">
        <v>0</v>
      </c>
      <c r="E847">
        <v>0</v>
      </c>
      <c r="F847">
        <v>0</v>
      </c>
      <c r="G847">
        <v>0</v>
      </c>
      <c r="J847" t="str">
        <f t="shared" si="71"/>
        <v>MUSICO INTERPRETE CANTOR</v>
      </c>
      <c r="K847" t="s">
        <v>953</v>
      </c>
      <c r="L847">
        <v>0</v>
      </c>
      <c r="N847" t="str">
        <f t="shared" si="72"/>
        <v>MUSICO INTERPRETE CANTOR</v>
      </c>
      <c r="O847" t="s">
        <v>953</v>
      </c>
      <c r="P847">
        <v>0</v>
      </c>
      <c r="R847" t="str">
        <f t="shared" si="74"/>
        <v>TRANSPORTE RODOVIARIO DE PRODUTOS PERIGOSOS</v>
      </c>
      <c r="S847" t="s">
        <v>4437</v>
      </c>
      <c r="V847">
        <v>0</v>
      </c>
      <c r="W847">
        <v>0</v>
      </c>
      <c r="X847">
        <v>0</v>
      </c>
      <c r="AA847" t="s">
        <v>4437</v>
      </c>
      <c r="AB847">
        <v>0</v>
      </c>
      <c r="AD847" t="str">
        <f t="shared" si="73"/>
        <v>TRANSPORTE RODOVIARIO DE PRODUTOS PERIGOSOS</v>
      </c>
      <c r="AE847" t="s">
        <v>4437</v>
      </c>
      <c r="AF847">
        <v>0</v>
      </c>
    </row>
    <row r="848" spans="1:32">
      <c r="A848" t="str">
        <f t="shared" si="70"/>
        <v>MUSICO INTERPRETE INSTRUMENTISTA</v>
      </c>
      <c r="B848" t="s">
        <v>954</v>
      </c>
      <c r="C848">
        <v>0</v>
      </c>
      <c r="D848">
        <v>0</v>
      </c>
      <c r="E848">
        <v>0</v>
      </c>
      <c r="F848">
        <v>0</v>
      </c>
      <c r="G848">
        <v>0</v>
      </c>
      <c r="J848" t="str">
        <f t="shared" si="71"/>
        <v>MUSICO INTERPRETE INSTRUMENTISTA</v>
      </c>
      <c r="K848" t="s">
        <v>954</v>
      </c>
      <c r="L848">
        <v>0</v>
      </c>
      <c r="N848" t="str">
        <f t="shared" si="72"/>
        <v>MUSICO INTERPRETE INSTRUMENTISTA</v>
      </c>
      <c r="O848" t="s">
        <v>954</v>
      </c>
      <c r="P848">
        <v>0</v>
      </c>
      <c r="R848" t="str">
        <f t="shared" si="74"/>
        <v>TRANSPORTE RODOVIARIO DE MUDANCAS</v>
      </c>
      <c r="S848" t="s">
        <v>4438</v>
      </c>
      <c r="V848">
        <v>0</v>
      </c>
      <c r="W848">
        <v>0</v>
      </c>
      <c r="X848">
        <v>0</v>
      </c>
      <c r="AA848" t="s">
        <v>4438</v>
      </c>
      <c r="AB848">
        <v>0</v>
      </c>
      <c r="AD848" t="str">
        <f t="shared" si="73"/>
        <v>TRANSPORTE RODOVIARIO DE MUDANCAS</v>
      </c>
      <c r="AE848" t="s">
        <v>4438</v>
      </c>
      <c r="AF848">
        <v>0</v>
      </c>
    </row>
    <row r="849" spans="1:32">
      <c r="A849" t="str">
        <f t="shared" si="70"/>
        <v>ASSISTENTE DE COREOGRAFIA</v>
      </c>
      <c r="B849" t="s">
        <v>955</v>
      </c>
      <c r="C849">
        <v>0</v>
      </c>
      <c r="D849">
        <v>0</v>
      </c>
      <c r="E849">
        <v>0</v>
      </c>
      <c r="F849">
        <v>0</v>
      </c>
      <c r="G849">
        <v>0</v>
      </c>
      <c r="J849" t="str">
        <f t="shared" si="71"/>
        <v>ASSISTENTE DE COREOGRAFIA</v>
      </c>
      <c r="K849" t="s">
        <v>955</v>
      </c>
      <c r="L849">
        <v>0</v>
      </c>
      <c r="N849" t="str">
        <f t="shared" si="72"/>
        <v>ASSISTENTE DE COREOGRAFIA</v>
      </c>
      <c r="O849" t="s">
        <v>955</v>
      </c>
      <c r="P849">
        <v>0</v>
      </c>
      <c r="R849" t="str">
        <f t="shared" si="74"/>
        <v>TRANSPORTE REGULAR EM BONDES, FUNICULARES, TELEFERICOS OU TRENS PROPRIOS PARA EXPLORACAO DE PONTOS T</v>
      </c>
      <c r="S849" t="s">
        <v>4439</v>
      </c>
      <c r="V849">
        <v>0</v>
      </c>
      <c r="W849">
        <v>0</v>
      </c>
      <c r="X849">
        <v>0</v>
      </c>
      <c r="AA849" t="s">
        <v>4439</v>
      </c>
      <c r="AB849">
        <v>0</v>
      </c>
      <c r="AD849" t="str">
        <f t="shared" si="73"/>
        <v>TRANSPORTE REGULAR EM BONDES, FUNICULARES, TELEFERICOS OU TRENS PROPRIOS PARA EXPLORACAO DE PONTOS T</v>
      </c>
      <c r="AE849" t="s">
        <v>4439</v>
      </c>
      <c r="AF849">
        <v>0</v>
      </c>
    </row>
    <row r="850" spans="1:32">
      <c r="A850" t="str">
        <f t="shared" si="70"/>
        <v>BAILARINO (EXCETO DANCAS POPULARES)</v>
      </c>
      <c r="B850" t="s">
        <v>956</v>
      </c>
      <c r="C850">
        <v>0</v>
      </c>
      <c r="D850">
        <v>0</v>
      </c>
      <c r="E850">
        <v>0</v>
      </c>
      <c r="F850">
        <v>0</v>
      </c>
      <c r="G850">
        <v>0</v>
      </c>
      <c r="J850" t="str">
        <f t="shared" si="71"/>
        <v>BAILARINO (EXCETO DANCAS POPULARES)</v>
      </c>
      <c r="K850" t="s">
        <v>956</v>
      </c>
      <c r="L850">
        <v>0</v>
      </c>
      <c r="N850" t="str">
        <f t="shared" si="72"/>
        <v>BAILARINO (EXCETO DANCAS POPULARES)</v>
      </c>
      <c r="O850" t="s">
        <v>956</v>
      </c>
      <c r="P850">
        <v>0</v>
      </c>
      <c r="R850" t="str">
        <f t="shared" si="74"/>
        <v>TRANSPORTE DUTOVIARIO</v>
      </c>
      <c r="S850" t="s">
        <v>4440</v>
      </c>
      <c r="V850">
        <v>0</v>
      </c>
      <c r="W850">
        <v>0</v>
      </c>
      <c r="X850">
        <v>0</v>
      </c>
      <c r="AA850" t="s">
        <v>4440</v>
      </c>
      <c r="AB850">
        <v>0</v>
      </c>
      <c r="AD850" t="str">
        <f t="shared" si="73"/>
        <v>TRANSPORTE DUTOVIARIO</v>
      </c>
      <c r="AE850" t="s">
        <v>4440</v>
      </c>
      <c r="AF850">
        <v>0</v>
      </c>
    </row>
    <row r="851" spans="1:32">
      <c r="A851" t="str">
        <f t="shared" si="70"/>
        <v>COREOGRAFO</v>
      </c>
      <c r="B851" t="s">
        <v>957</v>
      </c>
      <c r="C851">
        <v>0</v>
      </c>
      <c r="D851">
        <v>0</v>
      </c>
      <c r="E851">
        <v>0</v>
      </c>
      <c r="F851">
        <v>0</v>
      </c>
      <c r="G851">
        <v>0</v>
      </c>
      <c r="J851" t="str">
        <f t="shared" si="71"/>
        <v>COREOGRAFO</v>
      </c>
      <c r="K851" t="s">
        <v>957</v>
      </c>
      <c r="L851">
        <v>0</v>
      </c>
      <c r="N851" t="str">
        <f t="shared" si="72"/>
        <v>COREOGRAFO</v>
      </c>
      <c r="O851" t="s">
        <v>957</v>
      </c>
      <c r="P851">
        <v>0</v>
      </c>
      <c r="R851" t="str">
        <f t="shared" si="74"/>
        <v>TELECOMUNICACOES POR FIO</v>
      </c>
      <c r="S851" t="s">
        <v>4441</v>
      </c>
      <c r="V851">
        <v>0</v>
      </c>
      <c r="W851">
        <v>0</v>
      </c>
      <c r="X851">
        <v>0</v>
      </c>
      <c r="AA851" t="s">
        <v>4441</v>
      </c>
      <c r="AB851">
        <v>0</v>
      </c>
      <c r="AD851" t="str">
        <f t="shared" si="73"/>
        <v>TELECOMUNICACOES POR FIO</v>
      </c>
      <c r="AE851" t="s">
        <v>4441</v>
      </c>
      <c r="AF851">
        <v>0</v>
      </c>
    </row>
    <row r="852" spans="1:32">
      <c r="A852" t="str">
        <f t="shared" si="70"/>
        <v>DRAMATURGO DE DANCA</v>
      </c>
      <c r="B852" t="s">
        <v>958</v>
      </c>
      <c r="C852">
        <v>0</v>
      </c>
      <c r="D852">
        <v>0</v>
      </c>
      <c r="E852">
        <v>0</v>
      </c>
      <c r="F852">
        <v>0</v>
      </c>
      <c r="G852">
        <v>0</v>
      </c>
      <c r="J852" t="str">
        <f t="shared" si="71"/>
        <v>DRAMATURGO DE DANCA</v>
      </c>
      <c r="K852" t="s">
        <v>958</v>
      </c>
      <c r="L852">
        <v>0</v>
      </c>
      <c r="N852" t="str">
        <f t="shared" si="72"/>
        <v>DRAMATURGO DE DANCA</v>
      </c>
      <c r="O852" t="s">
        <v>958</v>
      </c>
      <c r="P852">
        <v>0</v>
      </c>
      <c r="R852" t="str">
        <f t="shared" si="74"/>
        <v>TRANSPORTE MARITIMO DE CABOTAGEM</v>
      </c>
      <c r="S852" t="s">
        <v>4442</v>
      </c>
      <c r="V852">
        <v>0</v>
      </c>
      <c r="W852">
        <v>0</v>
      </c>
      <c r="X852">
        <v>0</v>
      </c>
      <c r="AA852" t="s">
        <v>4442</v>
      </c>
      <c r="AB852">
        <v>0</v>
      </c>
      <c r="AD852" t="str">
        <f t="shared" si="73"/>
        <v>TRANSPORTE MARITIMO DE CABOTAGEM</v>
      </c>
      <c r="AE852" t="s">
        <v>4442</v>
      </c>
      <c r="AF852">
        <v>0</v>
      </c>
    </row>
    <row r="853" spans="1:32">
      <c r="A853" t="str">
        <f t="shared" si="70"/>
        <v>ENSAIADOR DE DANCA</v>
      </c>
      <c r="B853" t="s">
        <v>959</v>
      </c>
      <c r="C853">
        <v>0</v>
      </c>
      <c r="D853">
        <v>0</v>
      </c>
      <c r="E853">
        <v>0</v>
      </c>
      <c r="F853">
        <v>0</v>
      </c>
      <c r="G853">
        <v>0</v>
      </c>
      <c r="J853" t="str">
        <f t="shared" si="71"/>
        <v>ENSAIADOR DE DANCA</v>
      </c>
      <c r="K853" t="s">
        <v>959</v>
      </c>
      <c r="L853">
        <v>0</v>
      </c>
      <c r="N853" t="str">
        <f t="shared" si="72"/>
        <v>ENSAIADOR DE DANCA</v>
      </c>
      <c r="O853" t="s">
        <v>959</v>
      </c>
      <c r="P853">
        <v>0</v>
      </c>
      <c r="R853" t="str">
        <f t="shared" si="74"/>
        <v>TRANSPORTE MARITIMO DE LONGO CURSO</v>
      </c>
      <c r="S853" t="s">
        <v>4443</v>
      </c>
      <c r="V853">
        <v>0</v>
      </c>
      <c r="W853">
        <v>0</v>
      </c>
      <c r="X853">
        <v>0</v>
      </c>
      <c r="AA853" t="s">
        <v>4443</v>
      </c>
      <c r="AB853">
        <v>0</v>
      </c>
      <c r="AD853" t="str">
        <f t="shared" si="73"/>
        <v>TRANSPORTE MARITIMO DE LONGO CURSO</v>
      </c>
      <c r="AE853" t="s">
        <v>4443</v>
      </c>
      <c r="AF853">
        <v>0</v>
      </c>
    </row>
    <row r="854" spans="1:32">
      <c r="A854" t="str">
        <f t="shared" si="70"/>
        <v>PROFESSOR DE DANCA</v>
      </c>
      <c r="B854" t="s">
        <v>960</v>
      </c>
      <c r="C854">
        <v>0</v>
      </c>
      <c r="D854">
        <v>0</v>
      </c>
      <c r="E854">
        <v>0</v>
      </c>
      <c r="F854">
        <v>0</v>
      </c>
      <c r="G854">
        <v>0</v>
      </c>
      <c r="J854" t="str">
        <f t="shared" si="71"/>
        <v>PROFESSOR DE DANCA</v>
      </c>
      <c r="K854" t="s">
        <v>960</v>
      </c>
      <c r="L854">
        <v>0</v>
      </c>
      <c r="N854" t="str">
        <f t="shared" si="72"/>
        <v>PROFESSOR DE DANCA</v>
      </c>
      <c r="O854" t="s">
        <v>960</v>
      </c>
      <c r="P854">
        <v>0</v>
      </c>
      <c r="R854" t="str">
        <f t="shared" si="74"/>
        <v>TELECOMUNICACOES SEM FIO</v>
      </c>
      <c r="S854" t="s">
        <v>4444</v>
      </c>
      <c r="V854">
        <v>0</v>
      </c>
      <c r="W854">
        <v>0</v>
      </c>
      <c r="X854">
        <v>0</v>
      </c>
      <c r="AA854" t="s">
        <v>4444</v>
      </c>
      <c r="AB854">
        <v>0</v>
      </c>
      <c r="AD854" t="str">
        <f t="shared" si="73"/>
        <v>TELECOMUNICACOES SEM FIO</v>
      </c>
      <c r="AE854" t="s">
        <v>4444</v>
      </c>
      <c r="AF854">
        <v>0</v>
      </c>
    </row>
    <row r="855" spans="1:32">
      <c r="A855" t="str">
        <f t="shared" si="70"/>
        <v>DECORADOR DE INTERIORES DE NIVEL SUPERIOR</v>
      </c>
      <c r="B855" t="s">
        <v>961</v>
      </c>
      <c r="C855">
        <v>0</v>
      </c>
      <c r="D855">
        <v>0</v>
      </c>
      <c r="E855">
        <v>0</v>
      </c>
      <c r="F855">
        <v>0</v>
      </c>
      <c r="G855">
        <v>0</v>
      </c>
      <c r="J855" t="str">
        <f t="shared" si="71"/>
        <v>DECORADOR DE INTERIORES DE NIVEL SUPERIOR</v>
      </c>
      <c r="K855" t="s">
        <v>961</v>
      </c>
      <c r="L855">
        <v>0</v>
      </c>
      <c r="N855" t="str">
        <f t="shared" si="72"/>
        <v>DECORADOR DE INTERIORES DE NIVEL SUPERIOR</v>
      </c>
      <c r="O855" t="s">
        <v>961</v>
      </c>
      <c r="P855">
        <v>0</v>
      </c>
      <c r="R855" t="str">
        <f t="shared" si="74"/>
        <v>TRANSPORTE POR NAVEGACAO INTERIOR DE PASSAGEIROS</v>
      </c>
      <c r="S855" t="s">
        <v>4445</v>
      </c>
      <c r="V855">
        <v>0</v>
      </c>
      <c r="W855">
        <v>0</v>
      </c>
      <c r="X855">
        <v>0</v>
      </c>
      <c r="AA855" t="s">
        <v>4445</v>
      </c>
      <c r="AB855">
        <v>0</v>
      </c>
      <c r="AD855" t="str">
        <f t="shared" si="73"/>
        <v>TRANSPORTE POR NAVEGACAO INTERIOR DE PASSAGEIROS</v>
      </c>
      <c r="AE855" t="s">
        <v>4445</v>
      </c>
      <c r="AF855">
        <v>0</v>
      </c>
    </row>
    <row r="856" spans="1:32">
      <c r="A856" t="str">
        <f t="shared" si="70"/>
        <v>MINISTRO DE CULTO RELIGIOSO</v>
      </c>
      <c r="B856" t="s">
        <v>962</v>
      </c>
      <c r="C856">
        <v>0</v>
      </c>
      <c r="D856">
        <v>0</v>
      </c>
      <c r="E856">
        <v>0</v>
      </c>
      <c r="F856">
        <v>0</v>
      </c>
      <c r="G856">
        <v>0</v>
      </c>
      <c r="J856" t="str">
        <f t="shared" si="71"/>
        <v>MINISTRO DE CULTO RELIGIOSO</v>
      </c>
      <c r="K856" t="s">
        <v>962</v>
      </c>
      <c r="L856">
        <v>0</v>
      </c>
      <c r="N856" t="str">
        <f t="shared" si="72"/>
        <v>MINISTRO DE CULTO RELIGIOSO</v>
      </c>
      <c r="O856" t="s">
        <v>962</v>
      </c>
      <c r="P856">
        <v>0</v>
      </c>
      <c r="R856" t="str">
        <f t="shared" si="74"/>
        <v>TRANSPORTE POR NAVEGACAO INTERIOR DE CARGA</v>
      </c>
      <c r="S856" t="s">
        <v>4446</v>
      </c>
      <c r="V856">
        <v>0</v>
      </c>
      <c r="W856">
        <v>0</v>
      </c>
      <c r="X856">
        <v>0</v>
      </c>
      <c r="AA856" t="s">
        <v>4446</v>
      </c>
      <c r="AB856">
        <v>0</v>
      </c>
      <c r="AD856" t="str">
        <f t="shared" si="73"/>
        <v>TRANSPORTE POR NAVEGACAO INTERIOR DE CARGA</v>
      </c>
      <c r="AE856" t="s">
        <v>4446</v>
      </c>
      <c r="AF856">
        <v>0</v>
      </c>
    </row>
    <row r="857" spans="1:32">
      <c r="A857" t="str">
        <f t="shared" si="70"/>
        <v>MISSIONARIO</v>
      </c>
      <c r="B857" t="s">
        <v>963</v>
      </c>
      <c r="C857">
        <v>0</v>
      </c>
      <c r="D857">
        <v>0</v>
      </c>
      <c r="E857">
        <v>0</v>
      </c>
      <c r="F857">
        <v>0</v>
      </c>
      <c r="G857">
        <v>0</v>
      </c>
      <c r="J857" t="str">
        <f t="shared" si="71"/>
        <v>MISSIONARIO</v>
      </c>
      <c r="K857" t="s">
        <v>963</v>
      </c>
      <c r="L857">
        <v>0</v>
      </c>
      <c r="N857" t="str">
        <f t="shared" si="72"/>
        <v>MISSIONARIO</v>
      </c>
      <c r="O857" t="s">
        <v>963</v>
      </c>
      <c r="P857">
        <v>0</v>
      </c>
      <c r="R857" t="str">
        <f t="shared" si="74"/>
        <v>TRANSPORTE AQUAVIARIO URBANO</v>
      </c>
      <c r="S857" t="s">
        <v>4447</v>
      </c>
      <c r="V857">
        <v>0</v>
      </c>
      <c r="W857">
        <v>0</v>
      </c>
      <c r="X857">
        <v>0</v>
      </c>
      <c r="AA857" t="s">
        <v>4447</v>
      </c>
      <c r="AB857">
        <v>0</v>
      </c>
      <c r="AD857" t="str">
        <f t="shared" si="73"/>
        <v>TRANSPORTE AQUAVIARIO URBANO</v>
      </c>
      <c r="AE857" t="s">
        <v>4447</v>
      </c>
      <c r="AF857">
        <v>0</v>
      </c>
    </row>
    <row r="858" spans="1:32">
      <c r="A858" t="str">
        <f t="shared" si="70"/>
        <v>TEOLOGO</v>
      </c>
      <c r="B858" t="s">
        <v>964</v>
      </c>
      <c r="C858">
        <v>0</v>
      </c>
      <c r="D858">
        <v>0</v>
      </c>
      <c r="E858">
        <v>0</v>
      </c>
      <c r="F858">
        <v>0</v>
      </c>
      <c r="G858">
        <v>0</v>
      </c>
      <c r="J858" t="str">
        <f t="shared" si="71"/>
        <v>TEOLOGO</v>
      </c>
      <c r="K858" t="s">
        <v>964</v>
      </c>
      <c r="L858">
        <v>0</v>
      </c>
      <c r="N858" t="str">
        <f t="shared" si="72"/>
        <v>TEOLOGO</v>
      </c>
      <c r="O858" t="s">
        <v>964</v>
      </c>
      <c r="P858">
        <v>0</v>
      </c>
      <c r="R858" t="str">
        <f t="shared" si="74"/>
        <v>TELECOMUNICACOES POR SATELITE</v>
      </c>
      <c r="S858" t="s">
        <v>4448</v>
      </c>
      <c r="V858">
        <v>0</v>
      </c>
      <c r="W858">
        <v>0</v>
      </c>
      <c r="X858">
        <v>0</v>
      </c>
      <c r="AA858" t="s">
        <v>4448</v>
      </c>
      <c r="AB858">
        <v>0</v>
      </c>
      <c r="AD858" t="str">
        <f t="shared" si="73"/>
        <v>TELECOMUNICACOES POR SATELITE</v>
      </c>
      <c r="AE858" t="s">
        <v>4448</v>
      </c>
      <c r="AF858">
        <v>0</v>
      </c>
    </row>
    <row r="859" spans="1:32">
      <c r="A859" t="str">
        <f t="shared" si="70"/>
        <v>TECNOLOGO EM GASTRONOMIA</v>
      </c>
      <c r="B859" t="s">
        <v>965</v>
      </c>
      <c r="C859">
        <v>0</v>
      </c>
      <c r="D859">
        <v>0</v>
      </c>
      <c r="E859">
        <v>0</v>
      </c>
      <c r="F859">
        <v>0</v>
      </c>
      <c r="G859">
        <v>0</v>
      </c>
      <c r="J859" t="str">
        <f t="shared" si="71"/>
        <v>TECNOLOGO EM GASTRONOMIA</v>
      </c>
      <c r="K859" t="s">
        <v>965</v>
      </c>
      <c r="L859">
        <v>0</v>
      </c>
      <c r="N859" t="str">
        <f t="shared" si="72"/>
        <v>TECNOLOGO EM GASTRONOMIA</v>
      </c>
      <c r="O859" t="s">
        <v>965</v>
      </c>
      <c r="P859">
        <v>0</v>
      </c>
      <c r="R859" t="str">
        <f t="shared" si="74"/>
        <v>OPERADORAS DE TELEVISAO POR ASSINATURA POR CABO</v>
      </c>
      <c r="S859" t="s">
        <v>4449</v>
      </c>
      <c r="V859">
        <v>0</v>
      </c>
      <c r="W859">
        <v>0</v>
      </c>
      <c r="X859">
        <v>0</v>
      </c>
      <c r="AA859" t="s">
        <v>4449</v>
      </c>
      <c r="AB859">
        <v>0</v>
      </c>
      <c r="AD859" t="str">
        <f t="shared" si="73"/>
        <v>OPERADORAS DE TELEVISAO POR ASSINATURA POR CABO</v>
      </c>
      <c r="AE859" t="s">
        <v>4449</v>
      </c>
      <c r="AF859">
        <v>0</v>
      </c>
    </row>
    <row r="860" spans="1:32">
      <c r="A860" t="str">
        <f t="shared" si="70"/>
        <v>TECNICO EM MECATRONICA - AUTOMACAO DA MANUFATURA</v>
      </c>
      <c r="B860" t="s">
        <v>966</v>
      </c>
      <c r="C860">
        <v>0</v>
      </c>
      <c r="D860">
        <v>0</v>
      </c>
      <c r="E860">
        <v>0</v>
      </c>
      <c r="F860">
        <v>0</v>
      </c>
      <c r="G860">
        <v>0</v>
      </c>
      <c r="J860" t="str">
        <f t="shared" si="71"/>
        <v>TECNICO EM MECATRONICA - AUTOMACAO DA MANUFATURA</v>
      </c>
      <c r="K860" t="s">
        <v>966</v>
      </c>
      <c r="L860">
        <v>0</v>
      </c>
      <c r="N860" t="str">
        <f t="shared" si="72"/>
        <v>TECNICO EM MECATRONICA - AUTOMACAO DA MANUFATURA</v>
      </c>
      <c r="O860" t="s">
        <v>966</v>
      </c>
      <c r="P860">
        <v>0</v>
      </c>
      <c r="R860" t="str">
        <f t="shared" si="74"/>
        <v>OPERADORAS DE TELEVISAO POR ASSINATURA POR MICROONDAS</v>
      </c>
      <c r="S860" t="s">
        <v>4450</v>
      </c>
      <c r="V860">
        <v>0</v>
      </c>
      <c r="W860">
        <v>0</v>
      </c>
      <c r="X860">
        <v>0</v>
      </c>
      <c r="AA860" t="s">
        <v>4450</v>
      </c>
      <c r="AB860">
        <v>0</v>
      </c>
      <c r="AD860" t="str">
        <f t="shared" si="73"/>
        <v>OPERADORAS DE TELEVISAO POR ASSINATURA POR MICROONDAS</v>
      </c>
      <c r="AE860" t="s">
        <v>4450</v>
      </c>
      <c r="AF860">
        <v>0</v>
      </c>
    </row>
    <row r="861" spans="1:32">
      <c r="A861" t="str">
        <f t="shared" si="70"/>
        <v>TECNICO EM MECATRONICA - ROBOTICA</v>
      </c>
      <c r="B861" t="s">
        <v>967</v>
      </c>
      <c r="C861">
        <v>0</v>
      </c>
      <c r="D861">
        <v>0</v>
      </c>
      <c r="E861">
        <v>0</v>
      </c>
      <c r="F861">
        <v>0</v>
      </c>
      <c r="G861">
        <v>0</v>
      </c>
      <c r="J861" t="str">
        <f t="shared" si="71"/>
        <v>TECNICO EM MECATRONICA - ROBOTICA</v>
      </c>
      <c r="K861" t="s">
        <v>967</v>
      </c>
      <c r="L861">
        <v>0</v>
      </c>
      <c r="N861" t="str">
        <f t="shared" si="72"/>
        <v>TECNICO EM MECATRONICA - ROBOTICA</v>
      </c>
      <c r="O861" t="s">
        <v>967</v>
      </c>
      <c r="P861">
        <v>0</v>
      </c>
      <c r="R861" t="str">
        <f t="shared" si="74"/>
        <v>OPERADORAS DE TELEVISAO POR ASSINATURA POR SATELITE</v>
      </c>
      <c r="S861" t="s">
        <v>4451</v>
      </c>
      <c r="V861">
        <v>0</v>
      </c>
      <c r="W861">
        <v>0</v>
      </c>
      <c r="X861">
        <v>0</v>
      </c>
      <c r="AA861" t="s">
        <v>4451</v>
      </c>
      <c r="AB861">
        <v>0</v>
      </c>
      <c r="AD861" t="str">
        <f t="shared" si="73"/>
        <v>OPERADORAS DE TELEVISAO POR ASSINATURA POR SATELITE</v>
      </c>
      <c r="AE861" t="s">
        <v>4451</v>
      </c>
      <c r="AF861">
        <v>0</v>
      </c>
    </row>
    <row r="862" spans="1:32">
      <c r="A862" t="str">
        <f t="shared" si="70"/>
        <v>TECNICO EM ELETROMECANICA</v>
      </c>
      <c r="B862" t="s">
        <v>968</v>
      </c>
      <c r="C862">
        <v>0</v>
      </c>
      <c r="D862">
        <v>0</v>
      </c>
      <c r="E862">
        <v>0</v>
      </c>
      <c r="F862">
        <v>0</v>
      </c>
      <c r="G862">
        <v>0</v>
      </c>
      <c r="J862" t="str">
        <f t="shared" si="71"/>
        <v>TECNICO EM ELETROMECANICA</v>
      </c>
      <c r="K862" t="s">
        <v>968</v>
      </c>
      <c r="L862">
        <v>0</v>
      </c>
      <c r="N862" t="str">
        <f t="shared" si="72"/>
        <v>TECNICO EM ELETROMECANICA</v>
      </c>
      <c r="O862" t="s">
        <v>968</v>
      </c>
      <c r="P862">
        <v>0</v>
      </c>
      <c r="R862" t="str">
        <f t="shared" si="74"/>
        <v>OUTRAS ATIVIDADES DE TELECOMUNICACOES</v>
      </c>
      <c r="S862" t="s">
        <v>4452</v>
      </c>
      <c r="V862">
        <v>0</v>
      </c>
      <c r="W862">
        <v>0</v>
      </c>
      <c r="X862">
        <v>0</v>
      </c>
      <c r="AA862" t="s">
        <v>4452</v>
      </c>
      <c r="AB862">
        <v>0</v>
      </c>
      <c r="AD862" t="str">
        <f t="shared" si="73"/>
        <v>OUTRAS ATIVIDADES DE TELECOMUNICACOES</v>
      </c>
      <c r="AE862" t="s">
        <v>4452</v>
      </c>
      <c r="AF862">
        <v>0</v>
      </c>
    </row>
    <row r="863" spans="1:32">
      <c r="A863" t="str">
        <f t="shared" si="70"/>
        <v>TECNICO DE LABORATORIO INDUSTRIAL</v>
      </c>
      <c r="B863" t="s">
        <v>969</v>
      </c>
      <c r="C863">
        <v>0</v>
      </c>
      <c r="D863">
        <v>0</v>
      </c>
      <c r="E863">
        <v>0</v>
      </c>
      <c r="F863">
        <v>0</v>
      </c>
      <c r="G863">
        <v>0</v>
      </c>
      <c r="J863" t="str">
        <f t="shared" si="71"/>
        <v>TECNICO DE LABORATORIO INDUSTRIAL</v>
      </c>
      <c r="K863" t="s">
        <v>969</v>
      </c>
      <c r="L863">
        <v>0</v>
      </c>
      <c r="N863" t="str">
        <f t="shared" si="72"/>
        <v>TECNICO DE LABORATORIO INDUSTRIAL</v>
      </c>
      <c r="O863" t="s">
        <v>969</v>
      </c>
      <c r="P863">
        <v>0</v>
      </c>
      <c r="R863" t="str">
        <f t="shared" si="74"/>
        <v>DESENVOLVIMENTO DE PROGRAMAS DE COMPUTADOR SOB ENCOMENDA</v>
      </c>
      <c r="S863" t="s">
        <v>4453</v>
      </c>
      <c r="V863">
        <v>0</v>
      </c>
      <c r="W863">
        <v>0</v>
      </c>
      <c r="X863">
        <v>0</v>
      </c>
      <c r="AA863" t="s">
        <v>4453</v>
      </c>
      <c r="AB863">
        <v>0</v>
      </c>
      <c r="AD863" t="str">
        <f t="shared" si="73"/>
        <v>DESENVOLVIMENTO DE PROGRAMAS DE COMPUTADOR SOB ENCOMENDA</v>
      </c>
      <c r="AE863" t="s">
        <v>4453</v>
      </c>
      <c r="AF863">
        <v>0</v>
      </c>
    </row>
    <row r="864" spans="1:32">
      <c r="A864" t="str">
        <f t="shared" si="70"/>
        <v>TECNICO DE LABORATORIO DE ANALISES FISICO-QUIMICAS (MATERIAIS DE CONSTRUCAO)</v>
      </c>
      <c r="B864" t="s">
        <v>970</v>
      </c>
      <c r="C864">
        <v>0</v>
      </c>
      <c r="D864">
        <v>0</v>
      </c>
      <c r="E864">
        <v>0</v>
      </c>
      <c r="F864">
        <v>1</v>
      </c>
      <c r="G864">
        <v>1</v>
      </c>
      <c r="J864" t="str">
        <f t="shared" si="71"/>
        <v>TECNICO DE LABORATORIO DE ANALISES FISICO-QUIMICAS (MATERIAIS DE CONSTRUCAO)</v>
      </c>
      <c r="K864" t="s">
        <v>970</v>
      </c>
      <c r="L864">
        <v>0</v>
      </c>
      <c r="N864" t="str">
        <f t="shared" si="72"/>
        <v>TECNICO DE LABORATORIO DE ANALISES FISICO-QUIMICAS (MATERIAIS DE CONSTRUCAO)</v>
      </c>
      <c r="O864" t="s">
        <v>970</v>
      </c>
      <c r="P864">
        <v>1</v>
      </c>
      <c r="R864" t="str">
        <f t="shared" si="74"/>
        <v>DESENVOLVIMENTO E LICENCIAMENTO DE PROGRAMAS DE COMPUTADOR CUSTOMIZAVEIS</v>
      </c>
      <c r="S864" t="s">
        <v>4454</v>
      </c>
      <c r="V864">
        <v>0</v>
      </c>
      <c r="W864">
        <v>0</v>
      </c>
      <c r="X864">
        <v>0</v>
      </c>
      <c r="AA864" t="s">
        <v>4454</v>
      </c>
      <c r="AB864">
        <v>0</v>
      </c>
      <c r="AD864" t="str">
        <f t="shared" si="73"/>
        <v>DESENVOLVIMENTO E LICENCIAMENTO DE PROGRAMAS DE COMPUTADOR CUSTOMIZAVEIS</v>
      </c>
      <c r="AE864" t="s">
        <v>4454</v>
      </c>
      <c r="AF864">
        <v>0</v>
      </c>
    </row>
    <row r="865" spans="1:32">
      <c r="A865" t="str">
        <f t="shared" si="70"/>
        <v>TECNICO QUIMICO DE PETROLEO</v>
      </c>
      <c r="B865" t="s">
        <v>971</v>
      </c>
      <c r="C865">
        <v>0</v>
      </c>
      <c r="D865">
        <v>0</v>
      </c>
      <c r="E865">
        <v>0</v>
      </c>
      <c r="F865">
        <v>0</v>
      </c>
      <c r="G865">
        <v>0</v>
      </c>
      <c r="J865" t="str">
        <f t="shared" si="71"/>
        <v>TECNICO QUIMICO DE PETROLEO</v>
      </c>
      <c r="K865" t="s">
        <v>971</v>
      </c>
      <c r="L865">
        <v>0</v>
      </c>
      <c r="N865" t="str">
        <f t="shared" si="72"/>
        <v>TECNICO QUIMICO DE PETROLEO</v>
      </c>
      <c r="O865" t="s">
        <v>971</v>
      </c>
      <c r="P865">
        <v>0</v>
      </c>
      <c r="R865" t="str">
        <f t="shared" si="74"/>
        <v>DESENVOLVIMENTO E LICENCIAMENTO DE PROGRAMAS DE COMPUTADOR NAO-CUSTOMIZAVEIS</v>
      </c>
      <c r="S865" t="s">
        <v>4455</v>
      </c>
      <c r="V865">
        <v>0</v>
      </c>
      <c r="W865">
        <v>0</v>
      </c>
      <c r="X865">
        <v>0</v>
      </c>
      <c r="AA865" t="s">
        <v>4455</v>
      </c>
      <c r="AB865">
        <v>0</v>
      </c>
      <c r="AD865" t="str">
        <f t="shared" si="73"/>
        <v>DESENVOLVIMENTO E LICENCIAMENTO DE PROGRAMAS DE COMPUTADOR NAO-CUSTOMIZAVEIS</v>
      </c>
      <c r="AE865" t="s">
        <v>4455</v>
      </c>
      <c r="AF865">
        <v>0</v>
      </c>
    </row>
    <row r="866" spans="1:32">
      <c r="A866" t="str">
        <f t="shared" si="70"/>
        <v>TECNICO DE APOIO A BIOENGENHARIA</v>
      </c>
      <c r="B866" t="s">
        <v>972</v>
      </c>
      <c r="C866">
        <v>0</v>
      </c>
      <c r="D866">
        <v>0</v>
      </c>
      <c r="E866">
        <v>0</v>
      </c>
      <c r="F866">
        <v>0</v>
      </c>
      <c r="G866">
        <v>0</v>
      </c>
      <c r="J866" t="str">
        <f t="shared" si="71"/>
        <v>TECNICO DE APOIO A BIOENGENHARIA</v>
      </c>
      <c r="K866" t="s">
        <v>972</v>
      </c>
      <c r="L866">
        <v>0</v>
      </c>
      <c r="N866" t="str">
        <f t="shared" si="72"/>
        <v>TECNICO DE APOIO A BIOENGENHARIA</v>
      </c>
      <c r="O866" t="s">
        <v>972</v>
      </c>
      <c r="P866">
        <v>0</v>
      </c>
      <c r="R866" t="str">
        <f t="shared" si="74"/>
        <v>CONSULTORIA EM TECNOLOGIA DA INFORMACAO</v>
      </c>
      <c r="S866" t="s">
        <v>4456</v>
      </c>
      <c r="V866">
        <v>0</v>
      </c>
      <c r="W866">
        <v>0</v>
      </c>
      <c r="X866">
        <v>0</v>
      </c>
      <c r="AA866" t="s">
        <v>4456</v>
      </c>
      <c r="AB866">
        <v>0</v>
      </c>
      <c r="AD866" t="str">
        <f t="shared" si="73"/>
        <v>CONSULTORIA EM TECNOLOGIA DA INFORMACAO</v>
      </c>
      <c r="AE866" t="s">
        <v>4456</v>
      </c>
      <c r="AF866">
        <v>0</v>
      </c>
    </row>
    <row r="867" spans="1:32">
      <c r="A867" t="str">
        <f t="shared" si="70"/>
        <v>TECNICO QUIMICO</v>
      </c>
      <c r="B867" t="s">
        <v>973</v>
      </c>
      <c r="C867">
        <v>0</v>
      </c>
      <c r="D867">
        <v>0</v>
      </c>
      <c r="E867">
        <v>0</v>
      </c>
      <c r="F867">
        <v>0</v>
      </c>
      <c r="G867">
        <v>0</v>
      </c>
      <c r="J867" t="str">
        <f t="shared" si="71"/>
        <v>TECNICO QUIMICO</v>
      </c>
      <c r="K867" t="s">
        <v>973</v>
      </c>
      <c r="L867">
        <v>0</v>
      </c>
      <c r="N867" t="str">
        <f t="shared" si="72"/>
        <v>TECNICO QUIMICO</v>
      </c>
      <c r="O867" t="s">
        <v>973</v>
      </c>
      <c r="P867">
        <v>0</v>
      </c>
      <c r="R867" t="str">
        <f t="shared" si="74"/>
        <v>SUPORTE TECNICO, MANUTENCAO E OUTROS SERVICOS EM TECNOLOGIA DA INFORMACAO</v>
      </c>
      <c r="S867" t="s">
        <v>4457</v>
      </c>
      <c r="V867">
        <v>0</v>
      </c>
      <c r="W867">
        <v>0</v>
      </c>
      <c r="X867">
        <v>0</v>
      </c>
      <c r="AA867" t="s">
        <v>4457</v>
      </c>
      <c r="AB867">
        <v>0</v>
      </c>
      <c r="AD867" t="str">
        <f t="shared" si="73"/>
        <v>SUPORTE TECNICO, MANUTENCAO E OUTROS SERVICOS EM TECNOLOGIA DA INFORMACAO</v>
      </c>
      <c r="AE867" t="s">
        <v>4457</v>
      </c>
      <c r="AF867">
        <v>0</v>
      </c>
    </row>
    <row r="868" spans="1:32">
      <c r="A868" t="str">
        <f t="shared" si="70"/>
        <v>TECNICO DE CELULOSE E PAPEL</v>
      </c>
      <c r="B868" t="s">
        <v>974</v>
      </c>
      <c r="C868">
        <v>0</v>
      </c>
      <c r="D868">
        <v>0</v>
      </c>
      <c r="E868">
        <v>0</v>
      </c>
      <c r="F868">
        <v>0</v>
      </c>
      <c r="G868">
        <v>0</v>
      </c>
      <c r="J868" t="str">
        <f t="shared" si="71"/>
        <v>TECNICO DE CELULOSE E PAPEL</v>
      </c>
      <c r="K868" t="s">
        <v>974</v>
      </c>
      <c r="L868">
        <v>0</v>
      </c>
      <c r="N868" t="str">
        <f t="shared" si="72"/>
        <v>TECNICO DE CELULOSE E PAPEL</v>
      </c>
      <c r="O868" t="s">
        <v>974</v>
      </c>
      <c r="P868">
        <v>0</v>
      </c>
      <c r="R868" t="str">
        <f t="shared" si="74"/>
        <v>TRANSPORTE AEREO, REGULAR</v>
      </c>
      <c r="S868" t="s">
        <v>4458</v>
      </c>
      <c r="V868">
        <v>0</v>
      </c>
      <c r="W868">
        <v>0</v>
      </c>
      <c r="X868">
        <v>0</v>
      </c>
      <c r="AA868" t="s">
        <v>4458</v>
      </c>
      <c r="AB868">
        <v>0</v>
      </c>
      <c r="AD868" t="str">
        <f t="shared" si="73"/>
        <v>TRANSPORTE AEREO, REGULAR</v>
      </c>
      <c r="AE868" t="s">
        <v>4458</v>
      </c>
      <c r="AF868">
        <v>0</v>
      </c>
    </row>
    <row r="869" spans="1:32">
      <c r="A869" t="str">
        <f t="shared" si="70"/>
        <v>TECNICO EM CURTIMENTO</v>
      </c>
      <c r="B869" t="s">
        <v>975</v>
      </c>
      <c r="C869">
        <v>0</v>
      </c>
      <c r="D869">
        <v>0</v>
      </c>
      <c r="E869">
        <v>0</v>
      </c>
      <c r="F869">
        <v>0</v>
      </c>
      <c r="G869">
        <v>0</v>
      </c>
      <c r="J869" t="str">
        <f t="shared" si="71"/>
        <v>TECNICO EM CURTIMENTO</v>
      </c>
      <c r="K869" t="s">
        <v>975</v>
      </c>
      <c r="L869">
        <v>0</v>
      </c>
      <c r="N869" t="str">
        <f t="shared" si="72"/>
        <v>TECNICO EM CURTIMENTO</v>
      </c>
      <c r="O869" t="s">
        <v>975</v>
      </c>
      <c r="P869">
        <v>0</v>
      </c>
      <c r="R869" t="str">
        <f t="shared" si="74"/>
        <v>TRANSPORTE AEREO, NAO REGULAR</v>
      </c>
      <c r="S869" t="s">
        <v>4459</v>
      </c>
      <c r="V869">
        <v>0</v>
      </c>
      <c r="W869">
        <v>0</v>
      </c>
      <c r="X869">
        <v>0</v>
      </c>
      <c r="AA869" t="s">
        <v>4459</v>
      </c>
      <c r="AB869">
        <v>0</v>
      </c>
      <c r="AD869" t="str">
        <f t="shared" si="73"/>
        <v>TRANSPORTE AEREO, NAO REGULAR</v>
      </c>
      <c r="AE869" t="s">
        <v>4459</v>
      </c>
      <c r="AF869">
        <v>0</v>
      </c>
    </row>
    <row r="870" spans="1:32">
      <c r="A870" t="str">
        <f t="shared" si="70"/>
        <v>TECNICO EM PETROQUIMICA</v>
      </c>
      <c r="B870" t="s">
        <v>976</v>
      </c>
      <c r="C870">
        <v>0</v>
      </c>
      <c r="D870">
        <v>0</v>
      </c>
      <c r="E870">
        <v>0</v>
      </c>
      <c r="F870">
        <v>0</v>
      </c>
      <c r="G870">
        <v>0</v>
      </c>
      <c r="J870" t="str">
        <f t="shared" si="71"/>
        <v>TECNICO EM PETROQUIMICA</v>
      </c>
      <c r="K870" t="s">
        <v>976</v>
      </c>
      <c r="L870">
        <v>0</v>
      </c>
      <c r="N870" t="str">
        <f t="shared" si="72"/>
        <v>TECNICO EM PETROQUIMICA</v>
      </c>
      <c r="O870" t="s">
        <v>976</v>
      </c>
      <c r="P870">
        <v>0</v>
      </c>
      <c r="R870" t="str">
        <f t="shared" si="74"/>
        <v>TRANSPORTE ESPACIAL</v>
      </c>
      <c r="S870" t="s">
        <v>4460</v>
      </c>
      <c r="V870">
        <v>0</v>
      </c>
      <c r="W870">
        <v>0</v>
      </c>
      <c r="X870">
        <v>0</v>
      </c>
      <c r="AA870" t="s">
        <v>4460</v>
      </c>
      <c r="AB870">
        <v>0</v>
      </c>
      <c r="AD870" t="str">
        <f t="shared" si="73"/>
        <v>TRANSPORTE ESPACIAL</v>
      </c>
      <c r="AE870" t="s">
        <v>4460</v>
      </c>
      <c r="AF870">
        <v>0</v>
      </c>
    </row>
    <row r="871" spans="1:32">
      <c r="A871" t="str">
        <f t="shared" si="70"/>
        <v>TECNICO EM MATERIAIS, PRODUTOS CERAMICOS E VIDROS</v>
      </c>
      <c r="B871" t="s">
        <v>977</v>
      </c>
      <c r="C871">
        <v>0</v>
      </c>
      <c r="D871">
        <v>0</v>
      </c>
      <c r="E871">
        <v>0</v>
      </c>
      <c r="F871">
        <v>0</v>
      </c>
      <c r="G871">
        <v>0</v>
      </c>
      <c r="J871" t="str">
        <f t="shared" si="71"/>
        <v>TECNICO EM MATERIAIS, PRODUTOS CERAMICOS E VIDROS</v>
      </c>
      <c r="K871" t="s">
        <v>977</v>
      </c>
      <c r="L871">
        <v>0</v>
      </c>
      <c r="N871" t="str">
        <f t="shared" si="72"/>
        <v>TECNICO EM MATERIAIS, PRODUTOS CERAMICOS E VIDROS</v>
      </c>
      <c r="O871" t="s">
        <v>977</v>
      </c>
      <c r="P871">
        <v>0</v>
      </c>
      <c r="R871" t="str">
        <f t="shared" si="74"/>
        <v>CARGA E DESCARGA</v>
      </c>
      <c r="S871" t="s">
        <v>4461</v>
      </c>
      <c r="V871">
        <v>0</v>
      </c>
      <c r="W871">
        <v>1</v>
      </c>
      <c r="X871">
        <v>1</v>
      </c>
      <c r="AA871" t="s">
        <v>4461</v>
      </c>
      <c r="AB871">
        <v>0</v>
      </c>
      <c r="AD871" t="str">
        <f t="shared" si="73"/>
        <v>CARGA E DESCARGA</v>
      </c>
      <c r="AE871" t="s">
        <v>4461</v>
      </c>
      <c r="AF871">
        <v>1</v>
      </c>
    </row>
    <row r="872" spans="1:32">
      <c r="A872" t="str">
        <f t="shared" si="70"/>
        <v>TECNICO EM BORRACHA</v>
      </c>
      <c r="B872" t="s">
        <v>978</v>
      </c>
      <c r="C872">
        <v>0</v>
      </c>
      <c r="D872">
        <v>0</v>
      </c>
      <c r="E872">
        <v>0</v>
      </c>
      <c r="F872">
        <v>0</v>
      </c>
      <c r="G872">
        <v>0</v>
      </c>
      <c r="J872" t="str">
        <f t="shared" si="71"/>
        <v>TECNICO EM BORRACHA</v>
      </c>
      <c r="K872" t="s">
        <v>978</v>
      </c>
      <c r="L872">
        <v>0</v>
      </c>
      <c r="N872" t="str">
        <f t="shared" si="72"/>
        <v>TECNICO EM BORRACHA</v>
      </c>
      <c r="O872" t="s">
        <v>978</v>
      </c>
      <c r="P872">
        <v>0</v>
      </c>
      <c r="R872" t="str">
        <f t="shared" si="74"/>
        <v>TRATAMENTO DE DADOS, PROVEDORES DE SERVICOS DE APLICACAO E SERVICOS DE HOSPEDAGEM NA INTERNET</v>
      </c>
      <c r="S872" t="s">
        <v>4462</v>
      </c>
      <c r="V872">
        <v>0</v>
      </c>
      <c r="W872">
        <v>0</v>
      </c>
      <c r="X872">
        <v>0</v>
      </c>
      <c r="AA872" t="s">
        <v>4462</v>
      </c>
      <c r="AB872">
        <v>0</v>
      </c>
      <c r="AD872" t="str">
        <f t="shared" si="73"/>
        <v>TRATAMENTO DE DADOS, PROVEDORES DE SERVICOS DE APLICACAO E SERVICOS DE HOSPEDAGEM NA INTERNET</v>
      </c>
      <c r="AE872" t="s">
        <v>4462</v>
      </c>
      <c r="AF872">
        <v>0</v>
      </c>
    </row>
    <row r="873" spans="1:32">
      <c r="A873" t="str">
        <f t="shared" si="70"/>
        <v>TECNICO EM PLASTICO</v>
      </c>
      <c r="B873" t="s">
        <v>979</v>
      </c>
      <c r="C873">
        <v>0</v>
      </c>
      <c r="D873">
        <v>0</v>
      </c>
      <c r="E873">
        <v>0</v>
      </c>
      <c r="F873">
        <v>0</v>
      </c>
      <c r="G873">
        <v>0</v>
      </c>
      <c r="J873" t="str">
        <f t="shared" si="71"/>
        <v>TECNICO EM PLASTICO</v>
      </c>
      <c r="K873" t="s">
        <v>979</v>
      </c>
      <c r="L873">
        <v>0</v>
      </c>
      <c r="N873" t="str">
        <f t="shared" si="72"/>
        <v>TECNICO EM PLASTICO</v>
      </c>
      <c r="O873" t="s">
        <v>979</v>
      </c>
      <c r="P873">
        <v>0</v>
      </c>
      <c r="R873" t="str">
        <f t="shared" si="74"/>
        <v>ARMAZENAMENTO E DEPOSITOS DE CARGAS</v>
      </c>
      <c r="S873" t="s">
        <v>4463</v>
      </c>
      <c r="V873">
        <v>0</v>
      </c>
      <c r="W873">
        <v>0</v>
      </c>
      <c r="X873">
        <v>0</v>
      </c>
      <c r="AA873" t="s">
        <v>4463</v>
      </c>
      <c r="AB873">
        <v>0</v>
      </c>
      <c r="AD873" t="str">
        <f t="shared" si="73"/>
        <v>ARMAZENAMENTO E DEPOSITOS DE CARGAS</v>
      </c>
      <c r="AE873" t="s">
        <v>4463</v>
      </c>
      <c r="AF873">
        <v>0</v>
      </c>
    </row>
    <row r="874" spans="1:32">
      <c r="A874" t="str">
        <f t="shared" si="70"/>
        <v>TECNICO DE CONTROLE DE MEIO AMBIENTE</v>
      </c>
      <c r="B874" t="s">
        <v>980</v>
      </c>
      <c r="C874">
        <v>0</v>
      </c>
      <c r="D874">
        <v>0</v>
      </c>
      <c r="E874">
        <v>0</v>
      </c>
      <c r="F874">
        <v>0</v>
      </c>
      <c r="G874">
        <v>0</v>
      </c>
      <c r="J874" t="str">
        <f t="shared" si="71"/>
        <v>TECNICO DE CONTROLE DE MEIO AMBIENTE</v>
      </c>
      <c r="K874" t="s">
        <v>980</v>
      </c>
      <c r="L874">
        <v>0</v>
      </c>
      <c r="N874" t="str">
        <f t="shared" si="72"/>
        <v>TECNICO DE CONTROLE DE MEIO AMBIENTE</v>
      </c>
      <c r="O874" t="s">
        <v>980</v>
      </c>
      <c r="P874">
        <v>0</v>
      </c>
      <c r="R874" t="str">
        <f t="shared" si="74"/>
        <v>PORTAIS, PROVEDORES DE CONTEUDO E OUTROS SERVICOS DE INFORMACAO NA INTERNET</v>
      </c>
      <c r="S874" t="s">
        <v>4464</v>
      </c>
      <c r="V874">
        <v>0</v>
      </c>
      <c r="W874">
        <v>0</v>
      </c>
      <c r="X874">
        <v>0</v>
      </c>
      <c r="AA874" t="s">
        <v>4464</v>
      </c>
      <c r="AB874">
        <v>0</v>
      </c>
      <c r="AD874" t="str">
        <f t="shared" si="73"/>
        <v>PORTAIS, PROVEDORES DE CONTEUDO E OUTROS SERVICOS DE INFORMACAO NA INTERNET</v>
      </c>
      <c r="AE874" t="s">
        <v>4464</v>
      </c>
      <c r="AF874">
        <v>0</v>
      </c>
    </row>
    <row r="875" spans="1:32">
      <c r="A875" t="str">
        <f t="shared" ref="A875:A938" si="75">MID(B875,8,100)</f>
        <v>TECNICO DE METEOROLOGIA</v>
      </c>
      <c r="B875" t="s">
        <v>981</v>
      </c>
      <c r="C875">
        <v>0</v>
      </c>
      <c r="D875">
        <v>0</v>
      </c>
      <c r="E875">
        <v>0</v>
      </c>
      <c r="F875">
        <v>0</v>
      </c>
      <c r="G875">
        <v>0</v>
      </c>
      <c r="J875" t="str">
        <f t="shared" ref="J875:J938" si="76">MID(K875,8,100)</f>
        <v>TECNICO DE METEOROLOGIA</v>
      </c>
      <c r="K875" t="s">
        <v>981</v>
      </c>
      <c r="L875">
        <v>0</v>
      </c>
      <c r="N875" t="str">
        <f t="shared" ref="N875:N938" si="77">MID(O875,8,100)</f>
        <v>TECNICO DE METEOROLOGIA</v>
      </c>
      <c r="O875" t="s">
        <v>981</v>
      </c>
      <c r="P875">
        <v>0</v>
      </c>
      <c r="R875" t="str">
        <f t="shared" si="74"/>
        <v>ATIVIDADES AUXILIARES DOS TRANSPORTES TERRESTRES</v>
      </c>
      <c r="S875" t="s">
        <v>4465</v>
      </c>
      <c r="V875">
        <v>0</v>
      </c>
      <c r="W875">
        <v>0</v>
      </c>
      <c r="X875">
        <v>0</v>
      </c>
      <c r="AA875" t="s">
        <v>4465</v>
      </c>
      <c r="AB875">
        <v>0</v>
      </c>
      <c r="AD875" t="str">
        <f t="shared" ref="AD875:AD938" si="78">MID(AE875,12,100)</f>
        <v>ATIVIDADES AUXILIARES DOS TRANSPORTES TERRESTRES</v>
      </c>
      <c r="AE875" t="s">
        <v>4465</v>
      </c>
      <c r="AF875">
        <v>0</v>
      </c>
    </row>
    <row r="876" spans="1:32">
      <c r="A876" t="str">
        <f t="shared" si="75"/>
        <v>TECNICO DE UTILIDADE (PRODUCAO E DISTRIBUICAO DE VAPOR, GASES, OLEOS, COMBUSTIVEIS, ENERGIA)</v>
      </c>
      <c r="B876" t="s">
        <v>982</v>
      </c>
      <c r="C876">
        <v>0</v>
      </c>
      <c r="D876">
        <v>0</v>
      </c>
      <c r="E876">
        <v>0</v>
      </c>
      <c r="F876">
        <v>0</v>
      </c>
      <c r="G876">
        <v>0</v>
      </c>
      <c r="J876" t="str">
        <f t="shared" si="76"/>
        <v>TECNICO DE UTILIDADE (PRODUCAO E DISTRIBUICAO DE VAPOR, GASES, OLEOS, COMBUSTIVEIS, ENERGIA)</v>
      </c>
      <c r="K876" t="s">
        <v>982</v>
      </c>
      <c r="L876">
        <v>0</v>
      </c>
      <c r="N876" t="str">
        <f t="shared" si="77"/>
        <v>TECNICO DE UTILIDADE (PRODUCAO E DISTRIBUICAO DE VAPOR, GASES, OLEOS, COMBUSTIVEIS, ENERGIA)</v>
      </c>
      <c r="O876" t="s">
        <v>982</v>
      </c>
      <c r="P876">
        <v>0</v>
      </c>
      <c r="R876" t="str">
        <f t="shared" ref="R876:R939" si="79">MID(S876,12,100)</f>
        <v>ATIVIDADES AUXILIARES DOS TRANSPORTES AQUAVIARIOS</v>
      </c>
      <c r="S876" t="s">
        <v>4466</v>
      </c>
      <c r="V876">
        <v>0</v>
      </c>
      <c r="W876">
        <v>0</v>
      </c>
      <c r="X876">
        <v>0</v>
      </c>
      <c r="AA876" t="s">
        <v>4466</v>
      </c>
      <c r="AB876">
        <v>0</v>
      </c>
      <c r="AD876" t="str">
        <f t="shared" si="78"/>
        <v>ATIVIDADES AUXILIARES DOS TRANSPORTES AQUAVIARIOS</v>
      </c>
      <c r="AE876" t="s">
        <v>4466</v>
      </c>
      <c r="AF876">
        <v>0</v>
      </c>
    </row>
    <row r="877" spans="1:32">
      <c r="A877" t="str">
        <f t="shared" si="75"/>
        <v>TECNICO EM TRATAMENTO DE EFLUENTES</v>
      </c>
      <c r="B877" t="s">
        <v>983</v>
      </c>
      <c r="C877">
        <v>0</v>
      </c>
      <c r="D877">
        <v>0</v>
      </c>
      <c r="E877">
        <v>0</v>
      </c>
      <c r="F877">
        <v>0</v>
      </c>
      <c r="G877">
        <v>0</v>
      </c>
      <c r="J877" t="str">
        <f t="shared" si="76"/>
        <v>TECNICO EM TRATAMENTO DE EFLUENTES</v>
      </c>
      <c r="K877" t="s">
        <v>983</v>
      </c>
      <c r="L877">
        <v>0</v>
      </c>
      <c r="N877" t="str">
        <f t="shared" si="77"/>
        <v>TECNICO EM TRATAMENTO DE EFLUENTES</v>
      </c>
      <c r="O877" t="s">
        <v>983</v>
      </c>
      <c r="P877">
        <v>0</v>
      </c>
      <c r="R877" t="str">
        <f t="shared" si="79"/>
        <v>ATIVIDADES AUXILIARES DOS TRANSPORTES AEREOS</v>
      </c>
      <c r="S877" t="s">
        <v>4467</v>
      </c>
      <c r="V877">
        <v>0</v>
      </c>
      <c r="W877">
        <v>0</v>
      </c>
      <c r="X877">
        <v>0</v>
      </c>
      <c r="AA877" t="s">
        <v>4467</v>
      </c>
      <c r="AB877">
        <v>0</v>
      </c>
      <c r="AD877" t="str">
        <f t="shared" si="78"/>
        <v>ATIVIDADES AUXILIARES DOS TRANSPORTES AEREOS</v>
      </c>
      <c r="AE877" t="s">
        <v>4467</v>
      </c>
      <c r="AF877">
        <v>0</v>
      </c>
    </row>
    <row r="878" spans="1:32">
      <c r="A878" t="str">
        <f t="shared" si="75"/>
        <v>TECNICO TEXTIL</v>
      </c>
      <c r="B878" t="s">
        <v>984</v>
      </c>
      <c r="C878">
        <v>0</v>
      </c>
      <c r="D878">
        <v>0</v>
      </c>
      <c r="E878">
        <v>0</v>
      </c>
      <c r="F878">
        <v>0</v>
      </c>
      <c r="G878">
        <v>0</v>
      </c>
      <c r="J878" t="str">
        <f t="shared" si="76"/>
        <v>TECNICO TEXTIL</v>
      </c>
      <c r="K878" t="s">
        <v>984</v>
      </c>
      <c r="L878">
        <v>0</v>
      </c>
      <c r="N878" t="str">
        <f t="shared" si="77"/>
        <v>TECNICO TEXTIL</v>
      </c>
      <c r="O878" t="s">
        <v>984</v>
      </c>
      <c r="P878">
        <v>0</v>
      </c>
      <c r="R878" t="str">
        <f t="shared" si="79"/>
        <v>ATIVIDADES DE AGENCIAS DE VIAGENS E ORGANIZADORES DE VIAGEM</v>
      </c>
      <c r="S878" t="s">
        <v>4468</v>
      </c>
      <c r="V878">
        <v>0</v>
      </c>
      <c r="W878">
        <v>0</v>
      </c>
      <c r="X878">
        <v>0</v>
      </c>
      <c r="AA878" t="s">
        <v>4468</v>
      </c>
      <c r="AB878">
        <v>0</v>
      </c>
      <c r="AD878" t="str">
        <f t="shared" si="78"/>
        <v>ATIVIDADES DE AGENCIAS DE VIAGENS E ORGANIZADORES DE VIAGEM</v>
      </c>
      <c r="AE878" t="s">
        <v>4468</v>
      </c>
      <c r="AF878">
        <v>0</v>
      </c>
    </row>
    <row r="879" spans="1:32">
      <c r="A879" t="str">
        <f t="shared" si="75"/>
        <v>TECNICO TEXTIL (TRATAMENTOS QUIMICOS)</v>
      </c>
      <c r="B879" t="s">
        <v>985</v>
      </c>
      <c r="C879">
        <v>0</v>
      </c>
      <c r="D879">
        <v>0</v>
      </c>
      <c r="E879">
        <v>0</v>
      </c>
      <c r="F879">
        <v>0</v>
      </c>
      <c r="G879">
        <v>0</v>
      </c>
      <c r="J879" t="str">
        <f t="shared" si="76"/>
        <v>TECNICO TEXTIL (TRATAMENTOS QUIMICOS)</v>
      </c>
      <c r="K879" t="s">
        <v>985</v>
      </c>
      <c r="L879">
        <v>0</v>
      </c>
      <c r="N879" t="str">
        <f t="shared" si="77"/>
        <v>TECNICO TEXTIL (TRATAMENTOS QUIMICOS)</v>
      </c>
      <c r="O879" t="s">
        <v>985</v>
      </c>
      <c r="P879">
        <v>0</v>
      </c>
      <c r="R879" t="str">
        <f t="shared" si="79"/>
        <v>ATIVIDADES RELACIONADAS A ORGANIZACAO DO TRANSPORTE DE CARGAS</v>
      </c>
      <c r="S879" t="s">
        <v>4469</v>
      </c>
      <c r="V879">
        <v>0</v>
      </c>
      <c r="W879">
        <v>0</v>
      </c>
      <c r="X879">
        <v>0</v>
      </c>
      <c r="AA879" t="s">
        <v>4469</v>
      </c>
      <c r="AB879">
        <v>0</v>
      </c>
      <c r="AD879" t="str">
        <f t="shared" si="78"/>
        <v>ATIVIDADES RELACIONADAS A ORGANIZACAO DO TRANSPORTE DE CARGAS</v>
      </c>
      <c r="AE879" t="s">
        <v>4469</v>
      </c>
      <c r="AF879">
        <v>0</v>
      </c>
    </row>
    <row r="880" spans="1:32">
      <c r="A880" t="str">
        <f t="shared" si="75"/>
        <v>TECNICO TEXTIL DE FIACAO</v>
      </c>
      <c r="B880" t="s">
        <v>986</v>
      </c>
      <c r="C880">
        <v>0</v>
      </c>
      <c r="D880">
        <v>0</v>
      </c>
      <c r="E880">
        <v>0</v>
      </c>
      <c r="F880">
        <v>0</v>
      </c>
      <c r="G880">
        <v>0</v>
      </c>
      <c r="J880" t="str">
        <f t="shared" si="76"/>
        <v>TECNICO TEXTIL DE FIACAO</v>
      </c>
      <c r="K880" t="s">
        <v>986</v>
      </c>
      <c r="L880">
        <v>0</v>
      </c>
      <c r="N880" t="str">
        <f t="shared" si="77"/>
        <v>TECNICO TEXTIL DE FIACAO</v>
      </c>
      <c r="O880" t="s">
        <v>986</v>
      </c>
      <c r="P880">
        <v>0</v>
      </c>
      <c r="R880" t="str">
        <f t="shared" si="79"/>
        <v>AGENCIAS DE NOTICIAS</v>
      </c>
      <c r="S880" t="s">
        <v>4470</v>
      </c>
      <c r="V880">
        <v>0</v>
      </c>
      <c r="W880">
        <v>0</v>
      </c>
      <c r="X880">
        <v>0</v>
      </c>
      <c r="AA880" t="s">
        <v>4470</v>
      </c>
      <c r="AB880">
        <v>0</v>
      </c>
      <c r="AD880" t="str">
        <f t="shared" si="78"/>
        <v>AGENCIAS DE NOTICIAS</v>
      </c>
      <c r="AE880" t="s">
        <v>4470</v>
      </c>
      <c r="AF880">
        <v>0</v>
      </c>
    </row>
    <row r="881" spans="1:32">
      <c r="A881" t="str">
        <f t="shared" si="75"/>
        <v>TECNICO TEXTIL DE MALHARIA</v>
      </c>
      <c r="B881" t="s">
        <v>987</v>
      </c>
      <c r="C881">
        <v>0</v>
      </c>
      <c r="D881">
        <v>0</v>
      </c>
      <c r="E881">
        <v>0</v>
      </c>
      <c r="F881">
        <v>0</v>
      </c>
      <c r="G881">
        <v>0</v>
      </c>
      <c r="J881" t="str">
        <f t="shared" si="76"/>
        <v>TECNICO TEXTIL DE MALHARIA</v>
      </c>
      <c r="K881" t="s">
        <v>987</v>
      </c>
      <c r="L881">
        <v>0</v>
      </c>
      <c r="N881" t="str">
        <f t="shared" si="77"/>
        <v>TECNICO TEXTIL DE MALHARIA</v>
      </c>
      <c r="O881" t="s">
        <v>987</v>
      </c>
      <c r="P881">
        <v>0</v>
      </c>
      <c r="R881" t="str">
        <f t="shared" si="79"/>
        <v>OUTRAS ATIVIDADES DE PRESTACAO DE SERVICOS DE INFORMACAO NAO ESPECIFICADAS ANTERIORMENTE</v>
      </c>
      <c r="S881" t="s">
        <v>4471</v>
      </c>
      <c r="V881">
        <v>0</v>
      </c>
      <c r="W881">
        <v>0</v>
      </c>
      <c r="X881">
        <v>0</v>
      </c>
      <c r="AA881" t="s">
        <v>4471</v>
      </c>
      <c r="AB881">
        <v>0</v>
      </c>
      <c r="AD881" t="str">
        <f t="shared" si="78"/>
        <v>OUTRAS ATIVIDADES DE PRESTACAO DE SERVICOS DE INFORMACAO NAO ESPECIFICADAS ANTERIORMENTE</v>
      </c>
      <c r="AE881" t="s">
        <v>4471</v>
      </c>
      <c r="AF881">
        <v>0</v>
      </c>
    </row>
    <row r="882" spans="1:32">
      <c r="A882" t="str">
        <f t="shared" si="75"/>
        <v>TECNICO TEXTIL DE TECELAGEM</v>
      </c>
      <c r="B882" t="s">
        <v>988</v>
      </c>
      <c r="C882">
        <v>0</v>
      </c>
      <c r="D882">
        <v>0</v>
      </c>
      <c r="E882">
        <v>0</v>
      </c>
      <c r="F882">
        <v>0</v>
      </c>
      <c r="G882">
        <v>0</v>
      </c>
      <c r="J882" t="str">
        <f t="shared" si="76"/>
        <v>TECNICO TEXTIL DE TECELAGEM</v>
      </c>
      <c r="K882" t="s">
        <v>988</v>
      </c>
      <c r="L882">
        <v>0</v>
      </c>
      <c r="N882" t="str">
        <f t="shared" si="77"/>
        <v>TECNICO TEXTIL DE TECELAGEM</v>
      </c>
      <c r="O882" t="s">
        <v>988</v>
      </c>
      <c r="P882">
        <v>0</v>
      </c>
      <c r="R882" t="str">
        <f t="shared" si="79"/>
        <v>ATIVIDADES DE CORREIO NACIONAL</v>
      </c>
      <c r="S882" t="s">
        <v>4472</v>
      </c>
      <c r="V882">
        <v>0</v>
      </c>
      <c r="W882">
        <v>0</v>
      </c>
      <c r="X882">
        <v>0</v>
      </c>
      <c r="AA882" t="s">
        <v>4472</v>
      </c>
      <c r="AB882">
        <v>0</v>
      </c>
      <c r="AD882" t="str">
        <f t="shared" si="78"/>
        <v>ATIVIDADES DE CORREIO NACIONAL</v>
      </c>
      <c r="AE882" t="s">
        <v>4472</v>
      </c>
      <c r="AF882">
        <v>0</v>
      </c>
    </row>
    <row r="883" spans="1:32">
      <c r="A883" t="str">
        <f t="shared" si="75"/>
        <v>COLORISTA DE PAPEL</v>
      </c>
      <c r="B883" t="s">
        <v>989</v>
      </c>
      <c r="C883">
        <v>0</v>
      </c>
      <c r="D883">
        <v>0</v>
      </c>
      <c r="E883">
        <v>0</v>
      </c>
      <c r="F883">
        <v>0</v>
      </c>
      <c r="G883">
        <v>0</v>
      </c>
      <c r="J883" t="str">
        <f t="shared" si="76"/>
        <v>COLORISTA DE PAPEL</v>
      </c>
      <c r="K883" t="s">
        <v>989</v>
      </c>
      <c r="L883">
        <v>0</v>
      </c>
      <c r="N883" t="str">
        <f t="shared" si="77"/>
        <v>COLORISTA DE PAPEL</v>
      </c>
      <c r="O883" t="s">
        <v>989</v>
      </c>
      <c r="P883">
        <v>0</v>
      </c>
      <c r="R883" t="str">
        <f t="shared" si="79"/>
        <v>ATIVIDADES DE MALOTE E ENTREGA</v>
      </c>
      <c r="S883" t="s">
        <v>4473</v>
      </c>
      <c r="V883">
        <v>0</v>
      </c>
      <c r="W883">
        <v>0</v>
      </c>
      <c r="X883">
        <v>0</v>
      </c>
      <c r="AA883" t="s">
        <v>4473</v>
      </c>
      <c r="AB883">
        <v>0</v>
      </c>
      <c r="AD883" t="str">
        <f t="shared" si="78"/>
        <v>ATIVIDADES DE MALOTE E ENTREGA</v>
      </c>
      <c r="AE883" t="s">
        <v>4473</v>
      </c>
      <c r="AF883">
        <v>0</v>
      </c>
    </row>
    <row r="884" spans="1:32">
      <c r="A884" t="str">
        <f t="shared" si="75"/>
        <v>COLORISTA TEXTIL</v>
      </c>
      <c r="B884" t="s">
        <v>990</v>
      </c>
      <c r="C884">
        <v>0</v>
      </c>
      <c r="D884">
        <v>0</v>
      </c>
      <c r="E884">
        <v>0</v>
      </c>
      <c r="F884">
        <v>0</v>
      </c>
      <c r="G884">
        <v>0</v>
      </c>
      <c r="J884" t="str">
        <f t="shared" si="76"/>
        <v>COLORISTA TEXTIL</v>
      </c>
      <c r="K884" t="s">
        <v>990</v>
      </c>
      <c r="L884">
        <v>0</v>
      </c>
      <c r="N884" t="str">
        <f t="shared" si="77"/>
        <v>COLORISTA TEXTIL</v>
      </c>
      <c r="O884" t="s">
        <v>990</v>
      </c>
      <c r="P884">
        <v>0</v>
      </c>
      <c r="R884" t="str">
        <f t="shared" si="79"/>
        <v>TELECOMUNICACOES</v>
      </c>
      <c r="S884" t="s">
        <v>4474</v>
      </c>
      <c r="V884">
        <v>0</v>
      </c>
      <c r="W884">
        <v>0</v>
      </c>
      <c r="X884">
        <v>0</v>
      </c>
      <c r="AA884" t="s">
        <v>4474</v>
      </c>
      <c r="AB884">
        <v>0</v>
      </c>
      <c r="AD884" t="str">
        <f t="shared" si="78"/>
        <v>TELECOMUNICACOES</v>
      </c>
      <c r="AE884" t="s">
        <v>4474</v>
      </c>
      <c r="AF884">
        <v>0</v>
      </c>
    </row>
    <row r="885" spans="1:32">
      <c r="A885" t="str">
        <f t="shared" si="75"/>
        <v>PREPARADOR DE TINTAS</v>
      </c>
      <c r="B885" t="s">
        <v>991</v>
      </c>
      <c r="C885">
        <v>0</v>
      </c>
      <c r="D885">
        <v>0</v>
      </c>
      <c r="E885">
        <v>0</v>
      </c>
      <c r="F885">
        <v>0</v>
      </c>
      <c r="G885">
        <v>0</v>
      </c>
      <c r="J885" t="str">
        <f t="shared" si="76"/>
        <v>PREPARADOR DE TINTAS</v>
      </c>
      <c r="K885" t="s">
        <v>991</v>
      </c>
      <c r="L885">
        <v>0</v>
      </c>
      <c r="N885" t="str">
        <f t="shared" si="77"/>
        <v>PREPARADOR DE TINTAS</v>
      </c>
      <c r="O885" t="s">
        <v>991</v>
      </c>
      <c r="P885">
        <v>0</v>
      </c>
      <c r="R885" t="str">
        <f t="shared" si="79"/>
        <v>BANCOS MULTIPLOS, COM CARTEIRA COMERCIAL</v>
      </c>
      <c r="S885" t="s">
        <v>4475</v>
      </c>
      <c r="V885">
        <v>0</v>
      </c>
      <c r="W885">
        <v>0</v>
      </c>
      <c r="X885">
        <v>0</v>
      </c>
      <c r="AA885" t="s">
        <v>4475</v>
      </c>
      <c r="AB885">
        <v>0</v>
      </c>
      <c r="AD885" t="str">
        <f t="shared" si="78"/>
        <v>BANCOS MULTIPLOS, COM CARTEIRA COMERCIAL</v>
      </c>
      <c r="AE885" t="s">
        <v>4475</v>
      </c>
      <c r="AF885">
        <v>0</v>
      </c>
    </row>
    <row r="886" spans="1:32">
      <c r="A886" t="str">
        <f t="shared" si="75"/>
        <v>PREPARADOR DE TINTAS (FABRICA DE TECIDOS)</v>
      </c>
      <c r="B886" t="s">
        <v>992</v>
      </c>
      <c r="C886">
        <v>0</v>
      </c>
      <c r="D886">
        <v>0</v>
      </c>
      <c r="E886">
        <v>0</v>
      </c>
      <c r="F886">
        <v>0</v>
      </c>
      <c r="G886">
        <v>0</v>
      </c>
      <c r="J886" t="str">
        <f t="shared" si="76"/>
        <v>PREPARADOR DE TINTAS (FABRICA DE TECIDOS)</v>
      </c>
      <c r="K886" t="s">
        <v>992</v>
      </c>
      <c r="L886">
        <v>0</v>
      </c>
      <c r="N886" t="str">
        <f t="shared" si="77"/>
        <v>PREPARADOR DE TINTAS (FABRICA DE TECIDOS)</v>
      </c>
      <c r="O886" t="s">
        <v>992</v>
      </c>
      <c r="P886">
        <v>0</v>
      </c>
      <c r="R886" t="str">
        <f t="shared" si="79"/>
        <v>BANCOS MULTIPLOS, SEM CARTEIRA COMERCIAL</v>
      </c>
      <c r="S886" t="s">
        <v>4476</v>
      </c>
      <c r="V886">
        <v>0</v>
      </c>
      <c r="W886">
        <v>0</v>
      </c>
      <c r="X886">
        <v>0</v>
      </c>
      <c r="AA886" t="s">
        <v>4476</v>
      </c>
      <c r="AB886">
        <v>0</v>
      </c>
      <c r="AD886" t="str">
        <f t="shared" si="78"/>
        <v>BANCOS MULTIPLOS, SEM CARTEIRA COMERCIAL</v>
      </c>
      <c r="AE886" t="s">
        <v>4476</v>
      </c>
      <c r="AF886">
        <v>0</v>
      </c>
    </row>
    <row r="887" spans="1:32">
      <c r="A887" t="str">
        <f t="shared" si="75"/>
        <v>TINGIDOR DE COUROS E PELES</v>
      </c>
      <c r="B887" t="s">
        <v>993</v>
      </c>
      <c r="C887">
        <v>0</v>
      </c>
      <c r="D887">
        <v>0</v>
      </c>
      <c r="E887">
        <v>0</v>
      </c>
      <c r="F887">
        <v>0</v>
      </c>
      <c r="G887">
        <v>0</v>
      </c>
      <c r="J887" t="str">
        <f t="shared" si="76"/>
        <v>TINGIDOR DE COUROS E PELES</v>
      </c>
      <c r="K887" t="s">
        <v>993</v>
      </c>
      <c r="L887">
        <v>0</v>
      </c>
      <c r="N887" t="str">
        <f t="shared" si="77"/>
        <v>TINGIDOR DE COUROS E PELES</v>
      </c>
      <c r="O887" t="s">
        <v>993</v>
      </c>
      <c r="P887">
        <v>0</v>
      </c>
      <c r="R887" t="str">
        <f t="shared" si="79"/>
        <v>SOCIEDADES DE CREDITO, FINANCIAMENTO E INVESTIMENTO - FINANCEIRAS</v>
      </c>
      <c r="S887" t="s">
        <v>4477</v>
      </c>
      <c r="V887">
        <v>0</v>
      </c>
      <c r="W887">
        <v>0</v>
      </c>
      <c r="X887">
        <v>0</v>
      </c>
      <c r="AA887" t="s">
        <v>4477</v>
      </c>
      <c r="AB887">
        <v>0</v>
      </c>
      <c r="AD887" t="str">
        <f t="shared" si="78"/>
        <v>SOCIEDADES DE CREDITO, FINANCIAMENTO E INVESTIMENTO - FINANCEIRAS</v>
      </c>
      <c r="AE887" t="s">
        <v>4477</v>
      </c>
      <c r="AF887">
        <v>0</v>
      </c>
    </row>
    <row r="888" spans="1:32">
      <c r="A888" t="str">
        <f t="shared" si="75"/>
        <v>TECNICO DE OBRAS CIVIS</v>
      </c>
      <c r="B888" t="s">
        <v>994</v>
      </c>
      <c r="C888">
        <v>0</v>
      </c>
      <c r="D888">
        <v>0</v>
      </c>
      <c r="E888">
        <v>0</v>
      </c>
      <c r="F888">
        <v>0</v>
      </c>
      <c r="G888">
        <v>0</v>
      </c>
      <c r="J888" t="str">
        <f t="shared" si="76"/>
        <v>TECNICO DE OBRAS CIVIS</v>
      </c>
      <c r="K888" t="s">
        <v>994</v>
      </c>
      <c r="L888">
        <v>0</v>
      </c>
      <c r="N888" t="str">
        <f t="shared" si="77"/>
        <v>TECNICO DE OBRAS CIVIS</v>
      </c>
      <c r="O888" t="s">
        <v>994</v>
      </c>
      <c r="P888">
        <v>0</v>
      </c>
      <c r="R888" t="str">
        <f t="shared" si="79"/>
        <v>SOCIEDADES DE CREDITO AO MICROEMPREENDEDOR</v>
      </c>
      <c r="S888" t="s">
        <v>4478</v>
      </c>
      <c r="V888">
        <v>0</v>
      </c>
      <c r="W888">
        <v>0</v>
      </c>
      <c r="X888">
        <v>0</v>
      </c>
      <c r="AA888" t="s">
        <v>4478</v>
      </c>
      <c r="AB888">
        <v>0</v>
      </c>
      <c r="AD888" t="str">
        <f t="shared" si="78"/>
        <v>SOCIEDADES DE CREDITO AO MICROEMPREENDEDOR</v>
      </c>
      <c r="AE888" t="s">
        <v>4478</v>
      </c>
      <c r="AF888">
        <v>0</v>
      </c>
    </row>
    <row r="889" spans="1:32">
      <c r="A889" t="str">
        <f t="shared" si="75"/>
        <v>TECNICO DE ESTRADAS</v>
      </c>
      <c r="B889" t="s">
        <v>995</v>
      </c>
      <c r="C889">
        <v>0</v>
      </c>
      <c r="D889">
        <v>0</v>
      </c>
      <c r="E889">
        <v>0</v>
      </c>
      <c r="F889">
        <v>0</v>
      </c>
      <c r="G889">
        <v>0</v>
      </c>
      <c r="J889" t="str">
        <f t="shared" si="76"/>
        <v>TECNICO DE ESTRADAS</v>
      </c>
      <c r="K889" t="s">
        <v>995</v>
      </c>
      <c r="L889">
        <v>0</v>
      </c>
      <c r="N889" t="str">
        <f t="shared" si="77"/>
        <v>TECNICO DE ESTRADAS</v>
      </c>
      <c r="O889" t="s">
        <v>995</v>
      </c>
      <c r="P889">
        <v>0</v>
      </c>
      <c r="R889" t="str">
        <f t="shared" si="79"/>
        <v>BANCOS DE CAMBIO E OUTRAS INSTITUICOES DE INTERMEDIACAO NAO-MONETARIA</v>
      </c>
      <c r="S889" t="s">
        <v>4479</v>
      </c>
      <c r="V889">
        <v>0</v>
      </c>
      <c r="W889">
        <v>0</v>
      </c>
      <c r="X889">
        <v>0</v>
      </c>
      <c r="AA889" t="s">
        <v>4479</v>
      </c>
      <c r="AB889">
        <v>0</v>
      </c>
      <c r="AD889" t="str">
        <f t="shared" si="78"/>
        <v>BANCOS DE CAMBIO E OUTRAS INSTITUICOES DE INTERMEDIACAO NAO-MONETARIA</v>
      </c>
      <c r="AE889" t="s">
        <v>4479</v>
      </c>
      <c r="AF889">
        <v>0</v>
      </c>
    </row>
    <row r="890" spans="1:32">
      <c r="A890" t="str">
        <f t="shared" si="75"/>
        <v>TECNICO DE SANEAMENTO</v>
      </c>
      <c r="B890" t="s">
        <v>996</v>
      </c>
      <c r="C890">
        <v>0</v>
      </c>
      <c r="D890">
        <v>0</v>
      </c>
      <c r="E890">
        <v>0</v>
      </c>
      <c r="F890">
        <v>0</v>
      </c>
      <c r="G890">
        <v>0</v>
      </c>
      <c r="J890" t="str">
        <f t="shared" si="76"/>
        <v>TECNICO DE SANEAMENTO</v>
      </c>
      <c r="K890" t="s">
        <v>996</v>
      </c>
      <c r="L890">
        <v>0</v>
      </c>
      <c r="N890" t="str">
        <f t="shared" si="77"/>
        <v>TECNICO DE SANEAMENTO</v>
      </c>
      <c r="O890" t="s">
        <v>996</v>
      </c>
      <c r="P890">
        <v>0</v>
      </c>
      <c r="R890" t="str">
        <f t="shared" si="79"/>
        <v>HOLDINGS DE INSTITUICOES FINANCEIRAS</v>
      </c>
      <c r="S890" t="s">
        <v>4480</v>
      </c>
      <c r="V890">
        <v>0</v>
      </c>
      <c r="W890">
        <v>0</v>
      </c>
      <c r="X890">
        <v>0</v>
      </c>
      <c r="AA890" t="s">
        <v>4480</v>
      </c>
      <c r="AB890">
        <v>0</v>
      </c>
      <c r="AD890" t="str">
        <f t="shared" si="78"/>
        <v>HOLDINGS DE INSTITUICOES FINANCEIRAS</v>
      </c>
      <c r="AE890" t="s">
        <v>4480</v>
      </c>
      <c r="AF890">
        <v>0</v>
      </c>
    </row>
    <row r="891" spans="1:32">
      <c r="A891" t="str">
        <f t="shared" si="75"/>
        <v>TECNICO EM AGRIMENSURA</v>
      </c>
      <c r="B891" t="s">
        <v>997</v>
      </c>
      <c r="C891">
        <v>0</v>
      </c>
      <c r="D891">
        <v>0</v>
      </c>
      <c r="E891">
        <v>0</v>
      </c>
      <c r="F891">
        <v>0</v>
      </c>
      <c r="G891">
        <v>0</v>
      </c>
      <c r="J891" t="str">
        <f t="shared" si="76"/>
        <v>TECNICO EM AGRIMENSURA</v>
      </c>
      <c r="K891" t="s">
        <v>997</v>
      </c>
      <c r="L891">
        <v>0</v>
      </c>
      <c r="N891" t="str">
        <f t="shared" si="77"/>
        <v>TECNICO EM AGRIMENSURA</v>
      </c>
      <c r="O891" t="s">
        <v>997</v>
      </c>
      <c r="P891">
        <v>0</v>
      </c>
      <c r="R891" t="str">
        <f t="shared" si="79"/>
        <v>HOLDINGS DE INSTITUICOES NAO-FINANCEIRAS</v>
      </c>
      <c r="S891" t="s">
        <v>4481</v>
      </c>
      <c r="V891">
        <v>0</v>
      </c>
      <c r="W891">
        <v>0</v>
      </c>
      <c r="X891">
        <v>0</v>
      </c>
      <c r="AA891" t="s">
        <v>4481</v>
      </c>
      <c r="AB891">
        <v>0</v>
      </c>
      <c r="AD891" t="str">
        <f t="shared" si="78"/>
        <v>HOLDINGS DE INSTITUICOES NAO-FINANCEIRAS</v>
      </c>
      <c r="AE891" t="s">
        <v>4481</v>
      </c>
      <c r="AF891">
        <v>0</v>
      </c>
    </row>
    <row r="892" spans="1:32">
      <c r="A892" t="str">
        <f t="shared" si="75"/>
        <v>TECNICO EM GEODESIA E CARTOGRAFIA</v>
      </c>
      <c r="B892" t="s">
        <v>998</v>
      </c>
      <c r="C892">
        <v>0</v>
      </c>
      <c r="D892">
        <v>0</v>
      </c>
      <c r="E892">
        <v>0</v>
      </c>
      <c r="F892">
        <v>0</v>
      </c>
      <c r="G892">
        <v>0</v>
      </c>
      <c r="J892" t="str">
        <f t="shared" si="76"/>
        <v>TECNICO EM GEODESIA E CARTOGRAFIA</v>
      </c>
      <c r="K892" t="s">
        <v>998</v>
      </c>
      <c r="L892">
        <v>0</v>
      </c>
      <c r="N892" t="str">
        <f t="shared" si="77"/>
        <v>TECNICO EM GEODESIA E CARTOGRAFIA</v>
      </c>
      <c r="O892" t="s">
        <v>998</v>
      </c>
      <c r="P892">
        <v>0</v>
      </c>
      <c r="R892" t="str">
        <f t="shared" si="79"/>
        <v>OUTRAS SOCIEDADES DE PARTICIPACAO, EXCETO HOLDINGS</v>
      </c>
      <c r="S892" t="s">
        <v>4482</v>
      </c>
      <c r="V892">
        <v>0</v>
      </c>
      <c r="W892">
        <v>0</v>
      </c>
      <c r="X892">
        <v>0</v>
      </c>
      <c r="AA892" t="s">
        <v>4482</v>
      </c>
      <c r="AB892">
        <v>0</v>
      </c>
      <c r="AD892" t="str">
        <f t="shared" si="78"/>
        <v>OUTRAS SOCIEDADES DE PARTICIPACAO, EXCETO HOLDINGS</v>
      </c>
      <c r="AE892" t="s">
        <v>4482</v>
      </c>
      <c r="AF892">
        <v>0</v>
      </c>
    </row>
    <row r="893" spans="1:32">
      <c r="A893" t="str">
        <f t="shared" si="75"/>
        <v>TECNICO EM HIDROGRAFIA</v>
      </c>
      <c r="B893" t="s">
        <v>999</v>
      </c>
      <c r="C893">
        <v>0</v>
      </c>
      <c r="D893">
        <v>0</v>
      </c>
      <c r="E893">
        <v>0</v>
      </c>
      <c r="F893">
        <v>0</v>
      </c>
      <c r="G893">
        <v>0</v>
      </c>
      <c r="J893" t="str">
        <f t="shared" si="76"/>
        <v>TECNICO EM HIDROGRAFIA</v>
      </c>
      <c r="K893" t="s">
        <v>999</v>
      </c>
      <c r="L893">
        <v>0</v>
      </c>
      <c r="N893" t="str">
        <f t="shared" si="77"/>
        <v>TECNICO EM HIDROGRAFIA</v>
      </c>
      <c r="O893" t="s">
        <v>999</v>
      </c>
      <c r="P893">
        <v>0</v>
      </c>
      <c r="R893" t="str">
        <f t="shared" si="79"/>
        <v>SOCIEDADES DE FOMENTO MERCANTIL - FACTORING</v>
      </c>
      <c r="S893" t="s">
        <v>4483</v>
      </c>
      <c r="V893">
        <v>0</v>
      </c>
      <c r="W893">
        <v>0</v>
      </c>
      <c r="X893">
        <v>0</v>
      </c>
      <c r="AA893" t="s">
        <v>4483</v>
      </c>
      <c r="AB893">
        <v>0</v>
      </c>
      <c r="AD893" t="str">
        <f t="shared" si="78"/>
        <v>SOCIEDADES DE FOMENTO MERCANTIL - FACTORING</v>
      </c>
      <c r="AE893" t="s">
        <v>4483</v>
      </c>
      <c r="AF893">
        <v>0</v>
      </c>
    </row>
    <row r="894" spans="1:32">
      <c r="A894" t="str">
        <f t="shared" si="75"/>
        <v>TOPOGRAFO</v>
      </c>
      <c r="B894" t="s">
        <v>1000</v>
      </c>
      <c r="C894">
        <v>0</v>
      </c>
      <c r="D894">
        <v>0</v>
      </c>
      <c r="E894">
        <v>0</v>
      </c>
      <c r="F894">
        <v>0</v>
      </c>
      <c r="G894">
        <v>0</v>
      </c>
      <c r="J894" t="str">
        <f t="shared" si="76"/>
        <v>TOPOGRAFO</v>
      </c>
      <c r="K894" t="s">
        <v>1000</v>
      </c>
      <c r="L894">
        <v>0</v>
      </c>
      <c r="N894" t="str">
        <f t="shared" si="77"/>
        <v>TOPOGRAFO</v>
      </c>
      <c r="O894" t="s">
        <v>1000</v>
      </c>
      <c r="P894">
        <v>0</v>
      </c>
      <c r="R894" t="str">
        <f t="shared" si="79"/>
        <v>SECURITIZACAO DE CREDITOS</v>
      </c>
      <c r="S894" t="s">
        <v>4484</v>
      </c>
      <c r="V894">
        <v>0</v>
      </c>
      <c r="W894">
        <v>0</v>
      </c>
      <c r="X894">
        <v>0</v>
      </c>
      <c r="AA894" t="s">
        <v>4484</v>
      </c>
      <c r="AB894">
        <v>0</v>
      </c>
      <c r="AD894" t="str">
        <f t="shared" si="78"/>
        <v>SECURITIZACAO DE CREDITOS</v>
      </c>
      <c r="AE894" t="s">
        <v>4484</v>
      </c>
      <c r="AF894">
        <v>0</v>
      </c>
    </row>
    <row r="895" spans="1:32">
      <c r="A895" t="str">
        <f t="shared" si="75"/>
        <v>ELETROTECNICO</v>
      </c>
      <c r="B895" t="s">
        <v>1001</v>
      </c>
      <c r="C895">
        <v>0</v>
      </c>
      <c r="D895">
        <v>0</v>
      </c>
      <c r="E895">
        <v>0</v>
      </c>
      <c r="F895">
        <v>0</v>
      </c>
      <c r="G895">
        <v>0</v>
      </c>
      <c r="J895" t="str">
        <f t="shared" si="76"/>
        <v>ELETROTECNICO</v>
      </c>
      <c r="K895" t="s">
        <v>1001</v>
      </c>
      <c r="L895">
        <v>0</v>
      </c>
      <c r="N895" t="str">
        <f t="shared" si="77"/>
        <v>ELETROTECNICO</v>
      </c>
      <c r="O895" t="s">
        <v>1001</v>
      </c>
      <c r="P895">
        <v>0</v>
      </c>
      <c r="R895" t="str">
        <f t="shared" si="79"/>
        <v>ADMINISTRACAO DE CONSORCIOS PARA AQUISICAO DE BENS E DIREITOS</v>
      </c>
      <c r="S895" t="s">
        <v>4485</v>
      </c>
      <c r="V895">
        <v>0</v>
      </c>
      <c r="W895">
        <v>0</v>
      </c>
      <c r="X895">
        <v>0</v>
      </c>
      <c r="AA895" t="s">
        <v>4485</v>
      </c>
      <c r="AB895">
        <v>0</v>
      </c>
      <c r="AD895" t="str">
        <f t="shared" si="78"/>
        <v>ADMINISTRACAO DE CONSORCIOS PARA AQUISICAO DE BENS E DIREITOS</v>
      </c>
      <c r="AE895" t="s">
        <v>4485</v>
      </c>
      <c r="AF895">
        <v>0</v>
      </c>
    </row>
    <row r="896" spans="1:32">
      <c r="A896" t="str">
        <f t="shared" si="75"/>
        <v>ELETROTECNICO (PRODUCAO DE ENERGIA)</v>
      </c>
      <c r="B896" t="s">
        <v>1002</v>
      </c>
      <c r="C896">
        <v>0</v>
      </c>
      <c r="D896">
        <v>0</v>
      </c>
      <c r="E896">
        <v>0</v>
      </c>
      <c r="F896">
        <v>0</v>
      </c>
      <c r="G896">
        <v>0</v>
      </c>
      <c r="J896" t="str">
        <f t="shared" si="76"/>
        <v>ELETROTECNICO (PRODUCAO DE ENERGIA)</v>
      </c>
      <c r="K896" t="s">
        <v>1002</v>
      </c>
      <c r="L896">
        <v>0</v>
      </c>
      <c r="N896" t="str">
        <f t="shared" si="77"/>
        <v>ELETROTECNICO (PRODUCAO DE ENERGIA)</v>
      </c>
      <c r="O896" t="s">
        <v>1002</v>
      </c>
      <c r="P896">
        <v>0</v>
      </c>
      <c r="R896" t="str">
        <f t="shared" si="79"/>
        <v>OUTRAS ATIVIDADES DE SERVICOS FINANCEIROS NAO ESPECIFICADAS ANTERIORMENTE</v>
      </c>
      <c r="S896" t="s">
        <v>4486</v>
      </c>
      <c r="V896">
        <v>0</v>
      </c>
      <c r="W896">
        <v>0</v>
      </c>
      <c r="X896">
        <v>0</v>
      </c>
      <c r="AA896" t="s">
        <v>4486</v>
      </c>
      <c r="AB896">
        <v>0</v>
      </c>
      <c r="AD896" t="str">
        <f t="shared" si="78"/>
        <v>OUTRAS ATIVIDADES DE SERVICOS FINANCEIROS NAO ESPECIFICADAS ANTERIORMENTE</v>
      </c>
      <c r="AE896" t="s">
        <v>4486</v>
      </c>
      <c r="AF896">
        <v>0</v>
      </c>
    </row>
    <row r="897" spans="1:32">
      <c r="A897" t="str">
        <f t="shared" si="75"/>
        <v>ELETROTENICO NA FABRICACAO, MONTAGEM E INSTALACAO DE MAQUINAS E EQUIPAMENTOS</v>
      </c>
      <c r="B897" t="s">
        <v>1003</v>
      </c>
      <c r="C897">
        <v>0</v>
      </c>
      <c r="D897">
        <v>0</v>
      </c>
      <c r="E897">
        <v>0</v>
      </c>
      <c r="F897">
        <v>0</v>
      </c>
      <c r="G897">
        <v>0</v>
      </c>
      <c r="J897" t="str">
        <f t="shared" si="76"/>
        <v>ELETROTENICO NA FABRICACAO, MONTAGEM E INSTALACAO DE MAQUINAS E EQUIPAMENTOS</v>
      </c>
      <c r="K897" t="s">
        <v>1003</v>
      </c>
      <c r="L897">
        <v>0</v>
      </c>
      <c r="N897" t="str">
        <f t="shared" si="77"/>
        <v>ELETROTENICO NA FABRICACAO, MONTAGEM E INSTALACAO DE MAQUINAS E EQUIPAMENTOS</v>
      </c>
      <c r="O897" t="s">
        <v>1003</v>
      </c>
      <c r="P897">
        <v>0</v>
      </c>
      <c r="R897" t="str">
        <f t="shared" si="79"/>
        <v>BANCO CENTRAL</v>
      </c>
      <c r="S897" t="s">
        <v>4487</v>
      </c>
      <c r="V897">
        <v>0</v>
      </c>
      <c r="W897">
        <v>0</v>
      </c>
      <c r="X897">
        <v>0</v>
      </c>
      <c r="AA897" t="s">
        <v>4487</v>
      </c>
      <c r="AB897">
        <v>0</v>
      </c>
      <c r="AD897" t="str">
        <f t="shared" si="78"/>
        <v>BANCO CENTRAL</v>
      </c>
      <c r="AE897" t="s">
        <v>4487</v>
      </c>
      <c r="AF897">
        <v>0</v>
      </c>
    </row>
    <row r="898" spans="1:32">
      <c r="A898" t="str">
        <f t="shared" si="75"/>
        <v>TECNICO DE MANUTENCAO ELETRICA</v>
      </c>
      <c r="B898" t="s">
        <v>1004</v>
      </c>
      <c r="C898">
        <v>0</v>
      </c>
      <c r="D898">
        <v>0</v>
      </c>
      <c r="E898">
        <v>0</v>
      </c>
      <c r="F898">
        <v>0</v>
      </c>
      <c r="G898">
        <v>0</v>
      </c>
      <c r="J898" t="str">
        <f t="shared" si="76"/>
        <v>TECNICO DE MANUTENCAO ELETRICA</v>
      </c>
      <c r="K898" t="s">
        <v>1004</v>
      </c>
      <c r="L898">
        <v>0</v>
      </c>
      <c r="N898" t="str">
        <f t="shared" si="77"/>
        <v>TECNICO DE MANUTENCAO ELETRICA</v>
      </c>
      <c r="O898" t="s">
        <v>1004</v>
      </c>
      <c r="P898">
        <v>0</v>
      </c>
      <c r="R898" t="str">
        <f t="shared" si="79"/>
        <v>SEGUROS-SAUDE</v>
      </c>
      <c r="S898" t="s">
        <v>4488</v>
      </c>
      <c r="V898">
        <v>0</v>
      </c>
      <c r="W898">
        <v>0</v>
      </c>
      <c r="X898">
        <v>0</v>
      </c>
      <c r="AA898" t="s">
        <v>4488</v>
      </c>
      <c r="AB898">
        <v>0</v>
      </c>
      <c r="AD898" t="str">
        <f t="shared" si="78"/>
        <v>SEGUROS-SAUDE</v>
      </c>
      <c r="AE898" t="s">
        <v>4488</v>
      </c>
      <c r="AF898">
        <v>0</v>
      </c>
    </row>
    <row r="899" spans="1:32">
      <c r="A899" t="str">
        <f t="shared" si="75"/>
        <v>TECNICO DE MANUTENCAO ELETRICA DE MAQUINA</v>
      </c>
      <c r="B899" t="s">
        <v>1005</v>
      </c>
      <c r="C899">
        <v>0</v>
      </c>
      <c r="D899">
        <v>0</v>
      </c>
      <c r="E899">
        <v>1</v>
      </c>
      <c r="F899">
        <v>0</v>
      </c>
      <c r="G899">
        <v>1</v>
      </c>
      <c r="J899" t="str">
        <f t="shared" si="76"/>
        <v>TECNICO DE MANUTENCAO ELETRICA DE MAQUINA</v>
      </c>
      <c r="K899" t="s">
        <v>1005</v>
      </c>
      <c r="L899">
        <v>1</v>
      </c>
      <c r="N899" t="str">
        <f t="shared" si="77"/>
        <v>TECNICO DE MANUTENCAO ELETRICA DE MAQUINA</v>
      </c>
      <c r="O899" t="s">
        <v>1005</v>
      </c>
      <c r="P899">
        <v>0</v>
      </c>
      <c r="R899" t="str">
        <f t="shared" si="79"/>
        <v>BANCOS COMERCIAIS</v>
      </c>
      <c r="S899" t="s">
        <v>4489</v>
      </c>
      <c r="V899">
        <v>0</v>
      </c>
      <c r="W899">
        <v>0</v>
      </c>
      <c r="X899">
        <v>0</v>
      </c>
      <c r="AA899" t="s">
        <v>4489</v>
      </c>
      <c r="AB899">
        <v>0</v>
      </c>
      <c r="AD899" t="str">
        <f t="shared" si="78"/>
        <v>BANCOS COMERCIAIS</v>
      </c>
      <c r="AE899" t="s">
        <v>4489</v>
      </c>
      <c r="AF899">
        <v>0</v>
      </c>
    </row>
    <row r="900" spans="1:32">
      <c r="A900" t="str">
        <f t="shared" si="75"/>
        <v>TECNICO ELETRICISTA</v>
      </c>
      <c r="B900" t="s">
        <v>1006</v>
      </c>
      <c r="C900">
        <v>0</v>
      </c>
      <c r="D900">
        <v>0</v>
      </c>
      <c r="E900">
        <v>0</v>
      </c>
      <c r="F900">
        <v>0</v>
      </c>
      <c r="G900">
        <v>0</v>
      </c>
      <c r="J900" t="str">
        <f t="shared" si="76"/>
        <v>TECNICO ELETRICISTA</v>
      </c>
      <c r="K900" t="s">
        <v>1006</v>
      </c>
      <c r="L900">
        <v>0</v>
      </c>
      <c r="N900" t="str">
        <f t="shared" si="77"/>
        <v>TECNICO ELETRICISTA</v>
      </c>
      <c r="O900" t="s">
        <v>1006</v>
      </c>
      <c r="P900">
        <v>0</v>
      </c>
      <c r="R900" t="str">
        <f t="shared" si="79"/>
        <v>BANCOS MULTIPLOS (COM CARTEIRA COMERCIAL)</v>
      </c>
      <c r="S900" t="s">
        <v>4490</v>
      </c>
      <c r="V900">
        <v>0</v>
      </c>
      <c r="W900">
        <v>0</v>
      </c>
      <c r="X900">
        <v>0</v>
      </c>
      <c r="AA900" t="s">
        <v>4490</v>
      </c>
      <c r="AB900">
        <v>0</v>
      </c>
      <c r="AD900" t="str">
        <f t="shared" si="78"/>
        <v>BANCOS MULTIPLOS (COM CARTEIRA COMERCIAL)</v>
      </c>
      <c r="AE900" t="s">
        <v>4490</v>
      </c>
      <c r="AF900">
        <v>0</v>
      </c>
    </row>
    <row r="901" spans="1:32">
      <c r="A901" t="str">
        <f t="shared" si="75"/>
        <v>TECNICO DE MANUTENCAO ELETRONICA</v>
      </c>
      <c r="B901" t="s">
        <v>1007</v>
      </c>
      <c r="C901">
        <v>0</v>
      </c>
      <c r="D901">
        <v>0</v>
      </c>
      <c r="E901">
        <v>0</v>
      </c>
      <c r="F901">
        <v>0</v>
      </c>
      <c r="G901">
        <v>0</v>
      </c>
      <c r="J901" t="str">
        <f t="shared" si="76"/>
        <v>TECNICO DE MANUTENCAO ELETRONICA</v>
      </c>
      <c r="K901" t="s">
        <v>1007</v>
      </c>
      <c r="L901">
        <v>0</v>
      </c>
      <c r="N901" t="str">
        <f t="shared" si="77"/>
        <v>TECNICO DE MANUTENCAO ELETRONICA</v>
      </c>
      <c r="O901" t="s">
        <v>1007</v>
      </c>
      <c r="P901">
        <v>0</v>
      </c>
      <c r="R901" t="str">
        <f t="shared" si="79"/>
        <v>CAIXAS ECONOMICAS</v>
      </c>
      <c r="S901" t="s">
        <v>4491</v>
      </c>
      <c r="V901">
        <v>0</v>
      </c>
      <c r="W901">
        <v>0</v>
      </c>
      <c r="X901">
        <v>0</v>
      </c>
      <c r="AA901" t="s">
        <v>4491</v>
      </c>
      <c r="AB901">
        <v>0</v>
      </c>
      <c r="AD901" t="str">
        <f t="shared" si="78"/>
        <v>CAIXAS ECONOMICAS</v>
      </c>
      <c r="AE901" t="s">
        <v>4491</v>
      </c>
      <c r="AF901">
        <v>0</v>
      </c>
    </row>
    <row r="902" spans="1:32">
      <c r="A902" t="str">
        <f t="shared" si="75"/>
        <v>TECNICO DE MANUTENCAO ELETRONICA (CIRCUITOS DE MAQUINAS COM COMANDO NUMERICO)</v>
      </c>
      <c r="B902" t="s">
        <v>1008</v>
      </c>
      <c r="C902">
        <v>0</v>
      </c>
      <c r="D902">
        <v>0</v>
      </c>
      <c r="E902">
        <v>0</v>
      </c>
      <c r="F902">
        <v>0</v>
      </c>
      <c r="G902">
        <v>0</v>
      </c>
      <c r="J902" t="str">
        <f t="shared" si="76"/>
        <v>TECNICO DE MANUTENCAO ELETRONICA (CIRCUITOS DE MAQUINAS COM COMANDO NUMERICO)</v>
      </c>
      <c r="K902" t="s">
        <v>1008</v>
      </c>
      <c r="L902">
        <v>0</v>
      </c>
      <c r="N902" t="str">
        <f t="shared" si="77"/>
        <v>TECNICO DE MANUTENCAO ELETRONICA (CIRCUITOS DE MAQUINAS COM COMANDO NUMERICO)</v>
      </c>
      <c r="O902" t="s">
        <v>1008</v>
      </c>
      <c r="P902">
        <v>0</v>
      </c>
      <c r="R902" t="str">
        <f t="shared" si="79"/>
        <v>CREDITO COOPERATIVO</v>
      </c>
      <c r="S902" t="s">
        <v>4492</v>
      </c>
      <c r="V902">
        <v>0</v>
      </c>
      <c r="W902">
        <v>0</v>
      </c>
      <c r="X902">
        <v>0</v>
      </c>
      <c r="AA902" t="s">
        <v>4492</v>
      </c>
      <c r="AB902">
        <v>0</v>
      </c>
      <c r="AD902" t="str">
        <f t="shared" si="78"/>
        <v>CREDITO COOPERATIVO</v>
      </c>
      <c r="AE902" t="s">
        <v>4492</v>
      </c>
      <c r="AF902">
        <v>0</v>
      </c>
    </row>
    <row r="903" spans="1:32">
      <c r="A903" t="str">
        <f t="shared" si="75"/>
        <v>TECNICO ELETRONICO</v>
      </c>
      <c r="B903" t="s">
        <v>1009</v>
      </c>
      <c r="C903">
        <v>0</v>
      </c>
      <c r="D903">
        <v>0</v>
      </c>
      <c r="E903">
        <v>0</v>
      </c>
      <c r="F903">
        <v>0</v>
      </c>
      <c r="G903">
        <v>0</v>
      </c>
      <c r="J903" t="str">
        <f t="shared" si="76"/>
        <v>TECNICO ELETRONICO</v>
      </c>
      <c r="K903" t="s">
        <v>1009</v>
      </c>
      <c r="L903">
        <v>0</v>
      </c>
      <c r="N903" t="str">
        <f t="shared" si="77"/>
        <v>TECNICO ELETRONICO</v>
      </c>
      <c r="O903" t="s">
        <v>1009</v>
      </c>
      <c r="P903">
        <v>0</v>
      </c>
      <c r="R903" t="str">
        <f t="shared" si="79"/>
        <v>BANCOS MULTIPLOS (SEM CARTEIRA COMERCIAL)</v>
      </c>
      <c r="S903" t="s">
        <v>4493</v>
      </c>
      <c r="V903">
        <v>0</v>
      </c>
      <c r="W903">
        <v>0</v>
      </c>
      <c r="X903">
        <v>0</v>
      </c>
      <c r="AA903" t="s">
        <v>4493</v>
      </c>
      <c r="AB903">
        <v>0</v>
      </c>
      <c r="AD903" t="str">
        <f t="shared" si="78"/>
        <v>BANCOS MULTIPLOS (SEM CARTEIRA COMERCIAL)</v>
      </c>
      <c r="AE903" t="s">
        <v>4493</v>
      </c>
      <c r="AF903">
        <v>0</v>
      </c>
    </row>
    <row r="904" spans="1:32">
      <c r="A904" t="str">
        <f t="shared" si="75"/>
        <v>TECNICO EM MANUTENCAO DE EQUIPAMENTOS DE INFORMATICA</v>
      </c>
      <c r="B904" t="s">
        <v>1010</v>
      </c>
      <c r="C904">
        <v>0</v>
      </c>
      <c r="D904">
        <v>0</v>
      </c>
      <c r="E904">
        <v>0</v>
      </c>
      <c r="F904">
        <v>0</v>
      </c>
      <c r="G904">
        <v>0</v>
      </c>
      <c r="J904" t="str">
        <f t="shared" si="76"/>
        <v>TECNICO EM MANUTENCAO DE EQUIPAMENTOS DE INFORMATICA</v>
      </c>
      <c r="K904" t="s">
        <v>1010</v>
      </c>
      <c r="L904">
        <v>0</v>
      </c>
      <c r="N904" t="str">
        <f t="shared" si="77"/>
        <v>TECNICO EM MANUTENCAO DE EQUIPAMENTOS DE INFORMATICA</v>
      </c>
      <c r="O904" t="s">
        <v>1010</v>
      </c>
      <c r="P904">
        <v>0</v>
      </c>
      <c r="R904" t="str">
        <f t="shared" si="79"/>
        <v>BANCOS DE INVESTIMENTO</v>
      </c>
      <c r="S904" t="s">
        <v>4494</v>
      </c>
      <c r="V904">
        <v>0</v>
      </c>
      <c r="W904">
        <v>0</v>
      </c>
      <c r="X904">
        <v>0</v>
      </c>
      <c r="AA904" t="s">
        <v>4494</v>
      </c>
      <c r="AB904">
        <v>0</v>
      </c>
      <c r="AD904" t="str">
        <f t="shared" si="78"/>
        <v>BANCOS DE INVESTIMENTO</v>
      </c>
      <c r="AE904" t="s">
        <v>4494</v>
      </c>
      <c r="AF904">
        <v>0</v>
      </c>
    </row>
    <row r="905" spans="1:32">
      <c r="A905" t="str">
        <f t="shared" si="75"/>
        <v>TECNICO DE COMUNICACAO DE DADOS</v>
      </c>
      <c r="B905" t="s">
        <v>1011</v>
      </c>
      <c r="C905">
        <v>0</v>
      </c>
      <c r="D905">
        <v>0</v>
      </c>
      <c r="E905">
        <v>0</v>
      </c>
      <c r="F905">
        <v>0</v>
      </c>
      <c r="G905">
        <v>0</v>
      </c>
      <c r="J905" t="str">
        <f t="shared" si="76"/>
        <v>TECNICO DE COMUNICACAO DE DADOS</v>
      </c>
      <c r="K905" t="s">
        <v>1011</v>
      </c>
      <c r="L905">
        <v>0</v>
      </c>
      <c r="N905" t="str">
        <f t="shared" si="77"/>
        <v>TECNICO DE COMUNICACAO DE DADOS</v>
      </c>
      <c r="O905" t="s">
        <v>1011</v>
      </c>
      <c r="P905">
        <v>0</v>
      </c>
      <c r="R905" t="str">
        <f t="shared" si="79"/>
        <v>BANCOS DE DESENVOLVIMENTO</v>
      </c>
      <c r="S905" t="s">
        <v>4495</v>
      </c>
      <c r="V905">
        <v>0</v>
      </c>
      <c r="W905">
        <v>0</v>
      </c>
      <c r="X905">
        <v>0</v>
      </c>
      <c r="AA905" t="s">
        <v>4495</v>
      </c>
      <c r="AB905">
        <v>0</v>
      </c>
      <c r="AD905" t="str">
        <f t="shared" si="78"/>
        <v>BANCOS DE DESENVOLVIMENTO</v>
      </c>
      <c r="AE905" t="s">
        <v>4495</v>
      </c>
      <c r="AF905">
        <v>0</v>
      </c>
    </row>
    <row r="906" spans="1:32">
      <c r="A906" t="str">
        <f t="shared" si="75"/>
        <v>TECNICO DE REDE (TELECOMUNICACOES)</v>
      </c>
      <c r="B906" t="s">
        <v>1012</v>
      </c>
      <c r="C906">
        <v>0</v>
      </c>
      <c r="D906">
        <v>0</v>
      </c>
      <c r="E906">
        <v>0</v>
      </c>
      <c r="F906">
        <v>0</v>
      </c>
      <c r="G906">
        <v>0</v>
      </c>
      <c r="J906" t="str">
        <f t="shared" si="76"/>
        <v>TECNICO DE REDE (TELECOMUNICACOES)</v>
      </c>
      <c r="K906" t="s">
        <v>1012</v>
      </c>
      <c r="L906">
        <v>0</v>
      </c>
      <c r="N906" t="str">
        <f t="shared" si="77"/>
        <v>TECNICO DE REDE (TELECOMUNICACOES)</v>
      </c>
      <c r="O906" t="s">
        <v>1012</v>
      </c>
      <c r="P906">
        <v>0</v>
      </c>
      <c r="R906" t="str">
        <f t="shared" si="79"/>
        <v>CREDITO IMOBILIARIO</v>
      </c>
      <c r="S906" t="s">
        <v>4496</v>
      </c>
      <c r="V906">
        <v>0</v>
      </c>
      <c r="W906">
        <v>0</v>
      </c>
      <c r="X906">
        <v>0</v>
      </c>
      <c r="AA906" t="s">
        <v>4496</v>
      </c>
      <c r="AB906">
        <v>0</v>
      </c>
      <c r="AD906" t="str">
        <f t="shared" si="78"/>
        <v>CREDITO IMOBILIARIO</v>
      </c>
      <c r="AE906" t="s">
        <v>4496</v>
      </c>
      <c r="AF906">
        <v>0</v>
      </c>
    </row>
    <row r="907" spans="1:32">
      <c r="A907" t="str">
        <f t="shared" si="75"/>
        <v>TECNICO DE TELECOMUNICACOES (TELEFONIA)</v>
      </c>
      <c r="B907" t="s">
        <v>1013</v>
      </c>
      <c r="C907">
        <v>0</v>
      </c>
      <c r="D907">
        <v>0</v>
      </c>
      <c r="E907">
        <v>0</v>
      </c>
      <c r="F907">
        <v>0</v>
      </c>
      <c r="G907">
        <v>0</v>
      </c>
      <c r="J907" t="str">
        <f t="shared" si="76"/>
        <v>TECNICO DE TELECOMUNICACOES (TELEFONIA)</v>
      </c>
      <c r="K907" t="s">
        <v>1013</v>
      </c>
      <c r="L907">
        <v>0</v>
      </c>
      <c r="N907" t="str">
        <f t="shared" si="77"/>
        <v>TECNICO DE TELECOMUNICACOES (TELEFONIA)</v>
      </c>
      <c r="O907" t="s">
        <v>1013</v>
      </c>
      <c r="P907">
        <v>0</v>
      </c>
      <c r="R907" t="str">
        <f t="shared" si="79"/>
        <v>SOCIEDADES DE CREDITO, FINANCIAMENTO E INVESTIMENTO</v>
      </c>
      <c r="S907" t="s">
        <v>4497</v>
      </c>
      <c r="V907">
        <v>0</v>
      </c>
      <c r="W907">
        <v>0</v>
      </c>
      <c r="X907">
        <v>0</v>
      </c>
      <c r="AA907" t="s">
        <v>4497</v>
      </c>
      <c r="AB907">
        <v>0</v>
      </c>
      <c r="AD907" t="str">
        <f t="shared" si="78"/>
        <v>SOCIEDADES DE CREDITO, FINANCIAMENTO E INVESTIMENTO</v>
      </c>
      <c r="AE907" t="s">
        <v>4497</v>
      </c>
      <c r="AF907">
        <v>0</v>
      </c>
    </row>
    <row r="908" spans="1:32">
      <c r="A908" t="str">
        <f t="shared" si="75"/>
        <v>TECNICO DE TRANSMISSAO (TELECOMUNICACOES)</v>
      </c>
      <c r="B908" t="s">
        <v>1014</v>
      </c>
      <c r="C908">
        <v>0</v>
      </c>
      <c r="D908">
        <v>0</v>
      </c>
      <c r="E908">
        <v>0</v>
      </c>
      <c r="F908">
        <v>0</v>
      </c>
      <c r="G908">
        <v>0</v>
      </c>
      <c r="J908" t="str">
        <f t="shared" si="76"/>
        <v>TECNICO DE TRANSMISSAO (TELECOMUNICACOES)</v>
      </c>
      <c r="K908" t="s">
        <v>1014</v>
      </c>
      <c r="L908">
        <v>0</v>
      </c>
      <c r="N908" t="str">
        <f t="shared" si="77"/>
        <v>TECNICO DE TRANSMISSAO (TELECOMUNICACOES)</v>
      </c>
      <c r="O908" t="s">
        <v>1014</v>
      </c>
      <c r="P908">
        <v>0</v>
      </c>
      <c r="R908" t="str">
        <f t="shared" si="79"/>
        <v>ARRENDAMENTO MERCANTIL</v>
      </c>
      <c r="S908" t="s">
        <v>4498</v>
      </c>
      <c r="V908">
        <v>0</v>
      </c>
      <c r="W908">
        <v>0</v>
      </c>
      <c r="X908">
        <v>0</v>
      </c>
      <c r="AA908" t="s">
        <v>4498</v>
      </c>
      <c r="AB908">
        <v>0</v>
      </c>
      <c r="AD908" t="str">
        <f t="shared" si="78"/>
        <v>ARRENDAMENTO MERCANTIL</v>
      </c>
      <c r="AE908" t="s">
        <v>4498</v>
      </c>
      <c r="AF908">
        <v>0</v>
      </c>
    </row>
    <row r="909" spans="1:32">
      <c r="A909" t="str">
        <f t="shared" si="75"/>
        <v>TECNICO EM CALIBRACAO</v>
      </c>
      <c r="B909" t="s">
        <v>1015</v>
      </c>
      <c r="C909">
        <v>0</v>
      </c>
      <c r="D909">
        <v>0</v>
      </c>
      <c r="E909">
        <v>0</v>
      </c>
      <c r="F909">
        <v>0</v>
      </c>
      <c r="G909">
        <v>0</v>
      </c>
      <c r="J909" t="str">
        <f t="shared" si="76"/>
        <v>TECNICO EM CALIBRACAO</v>
      </c>
      <c r="K909" t="s">
        <v>1015</v>
      </c>
      <c r="L909">
        <v>0</v>
      </c>
      <c r="N909" t="str">
        <f t="shared" si="77"/>
        <v>TECNICO EM CALIBRACAO</v>
      </c>
      <c r="O909" t="s">
        <v>1015</v>
      </c>
      <c r="P909">
        <v>0</v>
      </c>
      <c r="R909" t="str">
        <f t="shared" si="79"/>
        <v>AGENCIAS DE FOMENTO</v>
      </c>
      <c r="S909" t="s">
        <v>4499</v>
      </c>
      <c r="V909">
        <v>0</v>
      </c>
      <c r="W909">
        <v>0</v>
      </c>
      <c r="X909">
        <v>0</v>
      </c>
      <c r="AA909" t="s">
        <v>4499</v>
      </c>
      <c r="AB909">
        <v>0</v>
      </c>
      <c r="AD909" t="str">
        <f t="shared" si="78"/>
        <v>AGENCIAS DE FOMENTO</v>
      </c>
      <c r="AE909" t="s">
        <v>4499</v>
      </c>
      <c r="AF909">
        <v>0</v>
      </c>
    </row>
    <row r="910" spans="1:32">
      <c r="A910" t="str">
        <f t="shared" si="75"/>
        <v>TECNICO EM INSTRUMENTACAO</v>
      </c>
      <c r="B910" t="s">
        <v>1016</v>
      </c>
      <c r="C910">
        <v>0</v>
      </c>
      <c r="D910">
        <v>0</v>
      </c>
      <c r="E910">
        <v>0</v>
      </c>
      <c r="F910">
        <v>0</v>
      </c>
      <c r="G910">
        <v>0</v>
      </c>
      <c r="J910" t="str">
        <f t="shared" si="76"/>
        <v>TECNICO EM INSTRUMENTACAO</v>
      </c>
      <c r="K910" t="s">
        <v>1016</v>
      </c>
      <c r="L910">
        <v>0</v>
      </c>
      <c r="N910" t="str">
        <f t="shared" si="77"/>
        <v>TECNICO EM INSTRUMENTACAO</v>
      </c>
      <c r="O910" t="s">
        <v>1016</v>
      </c>
      <c r="P910">
        <v>0</v>
      </c>
      <c r="R910" t="str">
        <f t="shared" si="79"/>
        <v>OUTRAS ATIVIDADES DE CONCESSAO DE CREDITO</v>
      </c>
      <c r="S910" t="s">
        <v>4500</v>
      </c>
      <c r="V910">
        <v>0</v>
      </c>
      <c r="W910">
        <v>0</v>
      </c>
      <c r="X910">
        <v>0</v>
      </c>
      <c r="AA910" t="s">
        <v>4500</v>
      </c>
      <c r="AB910">
        <v>0</v>
      </c>
      <c r="AD910" t="str">
        <f t="shared" si="78"/>
        <v>OUTRAS ATIVIDADES DE CONCESSAO DE CREDITO</v>
      </c>
      <c r="AE910" t="s">
        <v>4500</v>
      </c>
      <c r="AF910">
        <v>0</v>
      </c>
    </row>
    <row r="911" spans="1:32">
      <c r="A911" t="str">
        <f t="shared" si="75"/>
        <v>ENCARREGADO DE MANUTENCAO DE INSTRUMENTOS DE CONTROLE, MEDICAO E SIMILARES</v>
      </c>
      <c r="B911" t="s">
        <v>103</v>
      </c>
      <c r="C911">
        <v>0</v>
      </c>
      <c r="D911">
        <v>0</v>
      </c>
      <c r="E911">
        <v>1</v>
      </c>
      <c r="F911">
        <v>0</v>
      </c>
      <c r="G911">
        <v>1</v>
      </c>
      <c r="J911" t="str">
        <f t="shared" si="76"/>
        <v>ENCARREGADO DE MANUTENCAO DE INSTRUMENTOS DE CONTROLE, MEDICAO E SIMILARES</v>
      </c>
      <c r="K911" t="s">
        <v>103</v>
      </c>
      <c r="L911">
        <v>1</v>
      </c>
      <c r="N911" t="str">
        <f t="shared" si="77"/>
        <v>ENCARREGADO DE MANUTENCAO DE INSTRUMENTOS DE CONTROLE, MEDICAO E SIMILARES</v>
      </c>
      <c r="O911" t="s">
        <v>103</v>
      </c>
      <c r="P911">
        <v>0</v>
      </c>
      <c r="R911" t="str">
        <f t="shared" si="79"/>
        <v>FUNDOS DE INVESTIMENTO</v>
      </c>
      <c r="S911" t="s">
        <v>4501</v>
      </c>
      <c r="V911">
        <v>0</v>
      </c>
      <c r="W911">
        <v>0</v>
      </c>
      <c r="X911">
        <v>0</v>
      </c>
      <c r="AA911" t="s">
        <v>4501</v>
      </c>
      <c r="AB911">
        <v>0</v>
      </c>
      <c r="AD911" t="str">
        <f t="shared" si="78"/>
        <v>FUNDOS DE INVESTIMENTO</v>
      </c>
      <c r="AE911" t="s">
        <v>4501</v>
      </c>
      <c r="AF911">
        <v>0</v>
      </c>
    </row>
    <row r="912" spans="1:32">
      <c r="A912" t="str">
        <f t="shared" si="75"/>
        <v>TECNICO EM FOTONICA</v>
      </c>
      <c r="B912" t="s">
        <v>1017</v>
      </c>
      <c r="C912">
        <v>0</v>
      </c>
      <c r="D912">
        <v>0</v>
      </c>
      <c r="E912">
        <v>0</v>
      </c>
      <c r="F912">
        <v>0</v>
      </c>
      <c r="G912">
        <v>0</v>
      </c>
      <c r="J912" t="str">
        <f t="shared" si="76"/>
        <v>TECNICO EM FOTONICA</v>
      </c>
      <c r="K912" t="s">
        <v>1017</v>
      </c>
      <c r="L912">
        <v>0</v>
      </c>
      <c r="N912" t="str">
        <f t="shared" si="77"/>
        <v>TECNICO EM FOTONICA</v>
      </c>
      <c r="O912" t="s">
        <v>1017</v>
      </c>
      <c r="P912">
        <v>0</v>
      </c>
      <c r="R912" t="str">
        <f t="shared" si="79"/>
        <v>SOCIEDADES DE CAPITALIZACAO</v>
      </c>
      <c r="S912" t="s">
        <v>4502</v>
      </c>
      <c r="V912">
        <v>0</v>
      </c>
      <c r="W912">
        <v>0</v>
      </c>
      <c r="X912">
        <v>0</v>
      </c>
      <c r="AA912" t="s">
        <v>4502</v>
      </c>
      <c r="AB912">
        <v>0</v>
      </c>
      <c r="AD912" t="str">
        <f t="shared" si="78"/>
        <v>SOCIEDADES DE CAPITALIZACAO</v>
      </c>
      <c r="AE912" t="s">
        <v>4502</v>
      </c>
      <c r="AF912">
        <v>0</v>
      </c>
    </row>
    <row r="913" spans="1:32">
      <c r="A913" t="str">
        <f t="shared" si="75"/>
        <v>TECNICO EM REABILITACAO</v>
      </c>
      <c r="B913" t="s">
        <v>1018</v>
      </c>
      <c r="C913">
        <v>0</v>
      </c>
      <c r="D913">
        <v>0</v>
      </c>
      <c r="E913">
        <v>0</v>
      </c>
      <c r="F913">
        <v>0</v>
      </c>
      <c r="G913">
        <v>0</v>
      </c>
      <c r="J913" t="str">
        <f t="shared" si="76"/>
        <v>TECNICO EM REABILITACAO</v>
      </c>
      <c r="K913" t="s">
        <v>1018</v>
      </c>
      <c r="L913">
        <v>0</v>
      </c>
      <c r="N913" t="str">
        <f t="shared" si="77"/>
        <v>TECNICO EM REABILITACAO</v>
      </c>
      <c r="O913" t="s">
        <v>1018</v>
      </c>
      <c r="P913">
        <v>0</v>
      </c>
      <c r="R913" t="str">
        <f t="shared" si="79"/>
        <v>GESTAO DE ATIVOS INTANGIVEIS NAO FINANCEIROS</v>
      </c>
      <c r="S913" t="s">
        <v>4503</v>
      </c>
      <c r="V913">
        <v>0</v>
      </c>
      <c r="W913">
        <v>0</v>
      </c>
      <c r="X913">
        <v>0</v>
      </c>
      <c r="AA913" t="s">
        <v>4503</v>
      </c>
      <c r="AB913">
        <v>0</v>
      </c>
      <c r="AD913" t="str">
        <f t="shared" si="78"/>
        <v>GESTAO DE ATIVOS INTANGIVEIS NAO FINANCEIROS</v>
      </c>
      <c r="AE913" t="s">
        <v>4503</v>
      </c>
      <c r="AF913">
        <v>0</v>
      </c>
    </row>
    <row r="914" spans="1:32">
      <c r="A914" t="str">
        <f t="shared" si="75"/>
        <v>TECNICO EM EQUIPAMENTO MEDICO HOSPITALAR</v>
      </c>
      <c r="B914" t="s">
        <v>1019</v>
      </c>
      <c r="C914">
        <v>0</v>
      </c>
      <c r="D914">
        <v>0</v>
      </c>
      <c r="E914">
        <v>0</v>
      </c>
      <c r="F914">
        <v>0</v>
      </c>
      <c r="G914">
        <v>0</v>
      </c>
      <c r="J914" t="str">
        <f t="shared" si="76"/>
        <v>TECNICO EM EQUIPAMENTO MEDICO HOSPITALAR</v>
      </c>
      <c r="K914" t="s">
        <v>1019</v>
      </c>
      <c r="L914">
        <v>0</v>
      </c>
      <c r="N914" t="str">
        <f t="shared" si="77"/>
        <v>TECNICO EM EQUIPAMENTO MEDICO HOSPITALAR</v>
      </c>
      <c r="O914" t="s">
        <v>1019</v>
      </c>
      <c r="P914">
        <v>0</v>
      </c>
      <c r="R914" t="str">
        <f t="shared" si="79"/>
        <v>OUTRAS ATIVIDADES DE INTERMEDIACAO FINANCEIRA, NAO ESPECIFICADAS ANTERIORMENTE</v>
      </c>
      <c r="S914" t="s">
        <v>4504</v>
      </c>
      <c r="V914">
        <v>0</v>
      </c>
      <c r="W914">
        <v>0</v>
      </c>
      <c r="X914">
        <v>0</v>
      </c>
      <c r="AA914" t="s">
        <v>4504</v>
      </c>
      <c r="AB914">
        <v>0</v>
      </c>
      <c r="AD914" t="str">
        <f t="shared" si="78"/>
        <v>OUTRAS ATIVIDADES DE INTERMEDIACAO FINANCEIRA, NAO ESPECIFICADAS ANTERIORMENTE</v>
      </c>
      <c r="AE914" t="s">
        <v>4504</v>
      </c>
      <c r="AF914">
        <v>0</v>
      </c>
    </row>
    <row r="915" spans="1:32">
      <c r="A915" t="str">
        <f t="shared" si="75"/>
        <v>TECNICO EM MECANICA DE PRECISAO</v>
      </c>
      <c r="B915" t="s">
        <v>1020</v>
      </c>
      <c r="C915">
        <v>0</v>
      </c>
      <c r="D915">
        <v>0</v>
      </c>
      <c r="E915">
        <v>0</v>
      </c>
      <c r="F915">
        <v>0</v>
      </c>
      <c r="G915">
        <v>0</v>
      </c>
      <c r="J915" t="str">
        <f t="shared" si="76"/>
        <v>TECNICO EM MECANICA DE PRECISAO</v>
      </c>
      <c r="K915" t="s">
        <v>1020</v>
      </c>
      <c r="L915">
        <v>0</v>
      </c>
      <c r="N915" t="str">
        <f t="shared" si="77"/>
        <v>TECNICO EM MECANICA DE PRECISAO</v>
      </c>
      <c r="O915" t="s">
        <v>1020</v>
      </c>
      <c r="P915">
        <v>0</v>
      </c>
      <c r="R915" t="str">
        <f t="shared" si="79"/>
        <v>SEGUROS DE VIDA</v>
      </c>
      <c r="S915" t="s">
        <v>4505</v>
      </c>
      <c r="V915">
        <v>0</v>
      </c>
      <c r="W915">
        <v>0</v>
      </c>
      <c r="X915">
        <v>0</v>
      </c>
      <c r="AA915" t="s">
        <v>4505</v>
      </c>
      <c r="AB915">
        <v>0</v>
      </c>
      <c r="AD915" t="str">
        <f t="shared" si="78"/>
        <v>SEGUROS DE VIDA</v>
      </c>
      <c r="AE915" t="s">
        <v>4505</v>
      </c>
      <c r="AF915">
        <v>0</v>
      </c>
    </row>
    <row r="916" spans="1:32">
      <c r="A916" t="str">
        <f t="shared" si="75"/>
        <v>TECNICO MECANICO</v>
      </c>
      <c r="B916" t="s">
        <v>1021</v>
      </c>
      <c r="C916">
        <v>0</v>
      </c>
      <c r="D916">
        <v>0</v>
      </c>
      <c r="E916">
        <v>0</v>
      </c>
      <c r="F916">
        <v>0</v>
      </c>
      <c r="G916">
        <v>0</v>
      </c>
      <c r="J916" t="str">
        <f t="shared" si="76"/>
        <v>TECNICO MECANICO</v>
      </c>
      <c r="K916" t="s">
        <v>1021</v>
      </c>
      <c r="L916">
        <v>0</v>
      </c>
      <c r="N916" t="str">
        <f t="shared" si="77"/>
        <v>TECNICO MECANICO</v>
      </c>
      <c r="O916" t="s">
        <v>1021</v>
      </c>
      <c r="P916">
        <v>0</v>
      </c>
      <c r="R916" t="str">
        <f t="shared" si="79"/>
        <v>ADMINISTRACAO DE BOLSAS E MERCADOS DE BALCAO ORGANIZADOS</v>
      </c>
      <c r="S916" t="s">
        <v>4506</v>
      </c>
      <c r="V916">
        <v>0</v>
      </c>
      <c r="W916">
        <v>0</v>
      </c>
      <c r="X916">
        <v>0</v>
      </c>
      <c r="AA916" t="s">
        <v>4506</v>
      </c>
      <c r="AB916">
        <v>0</v>
      </c>
      <c r="AD916" t="str">
        <f t="shared" si="78"/>
        <v>ADMINISTRACAO DE BOLSAS E MERCADOS DE BALCAO ORGANIZADOS</v>
      </c>
      <c r="AE916" t="s">
        <v>4506</v>
      </c>
      <c r="AF916">
        <v>0</v>
      </c>
    </row>
    <row r="917" spans="1:32">
      <c r="A917" t="str">
        <f t="shared" si="75"/>
        <v>TECNICO MECANICO (CALEFACAO, VENTILACAO E REFRIGERACAO)</v>
      </c>
      <c r="B917" t="s">
        <v>1022</v>
      </c>
      <c r="C917">
        <v>0</v>
      </c>
      <c r="D917">
        <v>0</v>
      </c>
      <c r="E917">
        <v>0</v>
      </c>
      <c r="F917">
        <v>0</v>
      </c>
      <c r="G917">
        <v>0</v>
      </c>
      <c r="J917" t="str">
        <f t="shared" si="76"/>
        <v>TECNICO MECANICO (CALEFACAO, VENTILACAO E REFRIGERACAO)</v>
      </c>
      <c r="K917" t="s">
        <v>1022</v>
      </c>
      <c r="L917">
        <v>0</v>
      </c>
      <c r="N917" t="str">
        <f t="shared" si="77"/>
        <v>TECNICO MECANICO (CALEFACAO, VENTILACAO E REFRIGERACAO)</v>
      </c>
      <c r="O917" t="s">
        <v>1022</v>
      </c>
      <c r="P917">
        <v>0</v>
      </c>
      <c r="R917" t="str">
        <f t="shared" si="79"/>
        <v>SEGUROS NAO-VIDA</v>
      </c>
      <c r="S917" t="s">
        <v>4507</v>
      </c>
      <c r="V917">
        <v>0</v>
      </c>
      <c r="W917">
        <v>0</v>
      </c>
      <c r="X917">
        <v>0</v>
      </c>
      <c r="AA917" t="s">
        <v>4507</v>
      </c>
      <c r="AB917">
        <v>0</v>
      </c>
      <c r="AD917" t="str">
        <f t="shared" si="78"/>
        <v>SEGUROS NAO-VIDA</v>
      </c>
      <c r="AE917" t="s">
        <v>4507</v>
      </c>
      <c r="AF917">
        <v>0</v>
      </c>
    </row>
    <row r="918" spans="1:32">
      <c r="A918" t="str">
        <f t="shared" si="75"/>
        <v>TECNICO MECANICO (MAQUINAS)</v>
      </c>
      <c r="B918" t="s">
        <v>1023</v>
      </c>
      <c r="C918">
        <v>0</v>
      </c>
      <c r="D918">
        <v>0</v>
      </c>
      <c r="E918">
        <v>0</v>
      </c>
      <c r="F918">
        <v>0</v>
      </c>
      <c r="G918">
        <v>0</v>
      </c>
      <c r="J918" t="str">
        <f t="shared" si="76"/>
        <v>TECNICO MECANICO (MAQUINAS)</v>
      </c>
      <c r="K918" t="s">
        <v>1023</v>
      </c>
      <c r="L918">
        <v>0</v>
      </c>
      <c r="N918" t="str">
        <f t="shared" si="77"/>
        <v>TECNICO MECANICO (MAQUINAS)</v>
      </c>
      <c r="O918" t="s">
        <v>1023</v>
      </c>
      <c r="P918">
        <v>0</v>
      </c>
      <c r="R918" t="str">
        <f t="shared" si="79"/>
        <v>ATIVIDADES DE INTERMEDIARIOS EM TRANSACOES DE TITULOS, VALORES MOBILIARIOS E MERCADORIAS</v>
      </c>
      <c r="S918" t="s">
        <v>4508</v>
      </c>
      <c r="V918">
        <v>0</v>
      </c>
      <c r="W918">
        <v>0</v>
      </c>
      <c r="X918">
        <v>0</v>
      </c>
      <c r="AA918" t="s">
        <v>4508</v>
      </c>
      <c r="AB918">
        <v>0</v>
      </c>
      <c r="AD918" t="str">
        <f t="shared" si="78"/>
        <v>ATIVIDADES DE INTERMEDIARIOS EM TRANSACOES DE TITULOS, VALORES MOBILIARIOS E MERCADORIAS</v>
      </c>
      <c r="AE918" t="s">
        <v>4508</v>
      </c>
      <c r="AF918">
        <v>0</v>
      </c>
    </row>
    <row r="919" spans="1:32">
      <c r="A919" t="str">
        <f t="shared" si="75"/>
        <v>TECNICO MECANICO (MOTORES)</v>
      </c>
      <c r="B919" t="s">
        <v>1024</v>
      </c>
      <c r="C919">
        <v>0</v>
      </c>
      <c r="D919">
        <v>0</v>
      </c>
      <c r="E919">
        <v>0</v>
      </c>
      <c r="F919">
        <v>0</v>
      </c>
      <c r="G919">
        <v>0</v>
      </c>
      <c r="J919" t="str">
        <f t="shared" si="76"/>
        <v>TECNICO MECANICO (MOTORES)</v>
      </c>
      <c r="K919" t="s">
        <v>1024</v>
      </c>
      <c r="L919">
        <v>0</v>
      </c>
      <c r="N919" t="str">
        <f t="shared" si="77"/>
        <v>TECNICO MECANICO (MOTORES)</v>
      </c>
      <c r="O919" t="s">
        <v>1024</v>
      </c>
      <c r="P919">
        <v>0</v>
      </c>
      <c r="R919" t="str">
        <f t="shared" si="79"/>
        <v>RESSEGUROS</v>
      </c>
      <c r="S919" t="s">
        <v>4509</v>
      </c>
      <c r="V919">
        <v>0</v>
      </c>
      <c r="W919">
        <v>0</v>
      </c>
      <c r="X919">
        <v>0</v>
      </c>
      <c r="AA919" t="s">
        <v>4509</v>
      </c>
      <c r="AB919">
        <v>0</v>
      </c>
      <c r="AD919" t="str">
        <f t="shared" si="78"/>
        <v>RESSEGUROS</v>
      </c>
      <c r="AE919" t="s">
        <v>4509</v>
      </c>
      <c r="AF919">
        <v>0</v>
      </c>
    </row>
    <row r="920" spans="1:32">
      <c r="A920" t="str">
        <f t="shared" si="75"/>
        <v>TECNICO MECANICO NA FABRICACAO DE FERRAMENTAS</v>
      </c>
      <c r="B920" t="s">
        <v>1025</v>
      </c>
      <c r="C920">
        <v>0</v>
      </c>
      <c r="D920">
        <v>0</v>
      </c>
      <c r="E920">
        <v>0</v>
      </c>
      <c r="F920">
        <v>0</v>
      </c>
      <c r="G920">
        <v>0</v>
      </c>
      <c r="J920" t="str">
        <f t="shared" si="76"/>
        <v>TECNICO MECANICO NA FABRICACAO DE FERRAMENTAS</v>
      </c>
      <c r="K920" t="s">
        <v>1025</v>
      </c>
      <c r="L920">
        <v>0</v>
      </c>
      <c r="N920" t="str">
        <f t="shared" si="77"/>
        <v>TECNICO MECANICO NA FABRICACAO DE FERRAMENTAS</v>
      </c>
      <c r="O920" t="s">
        <v>1025</v>
      </c>
      <c r="P920">
        <v>0</v>
      </c>
      <c r="R920" t="str">
        <f t="shared" si="79"/>
        <v>ADMINISTRACAO DE CARTOES DE CREDITO</v>
      </c>
      <c r="S920" t="s">
        <v>4510</v>
      </c>
      <c r="V920">
        <v>0</v>
      </c>
      <c r="W920">
        <v>0</v>
      </c>
      <c r="X920">
        <v>0</v>
      </c>
      <c r="AA920" t="s">
        <v>4510</v>
      </c>
      <c r="AB920">
        <v>0</v>
      </c>
      <c r="AD920" t="str">
        <f t="shared" si="78"/>
        <v>ADMINISTRACAO DE CARTOES DE CREDITO</v>
      </c>
      <c r="AE920" t="s">
        <v>4510</v>
      </c>
      <c r="AF920">
        <v>0</v>
      </c>
    </row>
    <row r="921" spans="1:32">
      <c r="A921" t="str">
        <f t="shared" si="75"/>
        <v>TECNICO MECANICO NA MANUTENCAO DE FERRAMENTAS</v>
      </c>
      <c r="B921" t="s">
        <v>1026</v>
      </c>
      <c r="C921">
        <v>0</v>
      </c>
      <c r="D921">
        <v>0</v>
      </c>
      <c r="E921">
        <v>0</v>
      </c>
      <c r="F921">
        <v>0</v>
      </c>
      <c r="G921">
        <v>0</v>
      </c>
      <c r="J921" t="str">
        <f t="shared" si="76"/>
        <v>TECNICO MECANICO NA MANUTENCAO DE FERRAMENTAS</v>
      </c>
      <c r="K921" t="s">
        <v>1026</v>
      </c>
      <c r="L921">
        <v>0</v>
      </c>
      <c r="N921" t="str">
        <f t="shared" si="77"/>
        <v>TECNICO MECANICO NA MANUTENCAO DE FERRAMENTAS</v>
      </c>
      <c r="O921" t="s">
        <v>1026</v>
      </c>
      <c r="P921">
        <v>0</v>
      </c>
      <c r="R921" t="str">
        <f t="shared" si="79"/>
        <v>ATIVIDADES AUXILIARES DOS SERVICOS FINANCEIROS NAO ESPECIFICADAS ANTERIORMENTE</v>
      </c>
      <c r="S921" t="s">
        <v>4511</v>
      </c>
      <c r="V921">
        <v>0</v>
      </c>
      <c r="W921">
        <v>0</v>
      </c>
      <c r="X921">
        <v>0</v>
      </c>
      <c r="AA921" t="s">
        <v>4511</v>
      </c>
      <c r="AB921">
        <v>0</v>
      </c>
      <c r="AD921" t="str">
        <f t="shared" si="78"/>
        <v>ATIVIDADES AUXILIARES DOS SERVICOS FINANCEIROS NAO ESPECIFICADAS ANTERIORMENTE</v>
      </c>
      <c r="AE921" t="s">
        <v>4511</v>
      </c>
      <c r="AF921">
        <v>0</v>
      </c>
    </row>
    <row r="922" spans="1:32">
      <c r="A922" t="str">
        <f t="shared" si="75"/>
        <v>TECNICO EM AUTOMOBILISTICA</v>
      </c>
      <c r="B922" t="s">
        <v>1027</v>
      </c>
      <c r="C922">
        <v>0</v>
      </c>
      <c r="D922">
        <v>0</v>
      </c>
      <c r="E922">
        <v>0</v>
      </c>
      <c r="F922">
        <v>0</v>
      </c>
      <c r="G922">
        <v>0</v>
      </c>
      <c r="J922" t="str">
        <f t="shared" si="76"/>
        <v>TECNICO EM AUTOMOBILISTICA</v>
      </c>
      <c r="K922" t="s">
        <v>1027</v>
      </c>
      <c r="L922">
        <v>0</v>
      </c>
      <c r="N922" t="str">
        <f t="shared" si="77"/>
        <v>TECNICO EM AUTOMOBILISTICA</v>
      </c>
      <c r="O922" t="s">
        <v>1027</v>
      </c>
      <c r="P922">
        <v>0</v>
      </c>
      <c r="R922" t="str">
        <f t="shared" si="79"/>
        <v>PREVIDENCIA COMPLEMENTAR FECHADA</v>
      </c>
      <c r="S922" t="s">
        <v>4512</v>
      </c>
      <c r="V922">
        <v>0</v>
      </c>
      <c r="W922">
        <v>0</v>
      </c>
      <c r="X922">
        <v>0</v>
      </c>
      <c r="AA922" t="s">
        <v>4512</v>
      </c>
      <c r="AB922">
        <v>0</v>
      </c>
      <c r="AD922" t="str">
        <f t="shared" si="78"/>
        <v>PREVIDENCIA COMPLEMENTAR FECHADA</v>
      </c>
      <c r="AE922" t="s">
        <v>4512</v>
      </c>
      <c r="AF922">
        <v>0</v>
      </c>
    </row>
    <row r="923" spans="1:32">
      <c r="A923" t="str">
        <f t="shared" si="75"/>
        <v>TECNICO MECANICO (AERONAVES)</v>
      </c>
      <c r="B923" t="s">
        <v>1028</v>
      </c>
      <c r="C923">
        <v>0</v>
      </c>
      <c r="D923">
        <v>0</v>
      </c>
      <c r="E923">
        <v>0</v>
      </c>
      <c r="F923">
        <v>0</v>
      </c>
      <c r="G923">
        <v>0</v>
      </c>
      <c r="J923" t="str">
        <f t="shared" si="76"/>
        <v>TECNICO MECANICO (AERONAVES)</v>
      </c>
      <c r="K923" t="s">
        <v>1028</v>
      </c>
      <c r="L923">
        <v>0</v>
      </c>
      <c r="N923" t="str">
        <f t="shared" si="77"/>
        <v>TECNICO MECANICO (AERONAVES)</v>
      </c>
      <c r="O923" t="s">
        <v>1028</v>
      </c>
      <c r="P923">
        <v>0</v>
      </c>
      <c r="R923" t="str">
        <f t="shared" si="79"/>
        <v>AVALIACAO DE RISCOS E PERDAS</v>
      </c>
      <c r="S923" t="s">
        <v>4513</v>
      </c>
      <c r="V923">
        <v>0</v>
      </c>
      <c r="W923">
        <v>0</v>
      </c>
      <c r="X923">
        <v>0</v>
      </c>
      <c r="AA923" t="s">
        <v>4513</v>
      </c>
      <c r="AB923">
        <v>0</v>
      </c>
      <c r="AD923" t="str">
        <f t="shared" si="78"/>
        <v>AVALIACAO DE RISCOS E PERDAS</v>
      </c>
      <c r="AE923" t="s">
        <v>4513</v>
      </c>
      <c r="AF923">
        <v>0</v>
      </c>
    </row>
    <row r="924" spans="1:32">
      <c r="A924" t="str">
        <f t="shared" si="75"/>
        <v>TECNICO MECANICO (EMBARCACOES)</v>
      </c>
      <c r="B924" t="s">
        <v>1029</v>
      </c>
      <c r="C924">
        <v>0</v>
      </c>
      <c r="D924">
        <v>0</v>
      </c>
      <c r="E924">
        <v>0</v>
      </c>
      <c r="F924">
        <v>0</v>
      </c>
      <c r="G924">
        <v>0</v>
      </c>
      <c r="J924" t="str">
        <f t="shared" si="76"/>
        <v>TECNICO MECANICO (EMBARCACOES)</v>
      </c>
      <c r="K924" t="s">
        <v>1029</v>
      </c>
      <c r="L924">
        <v>0</v>
      </c>
      <c r="N924" t="str">
        <f t="shared" si="77"/>
        <v>TECNICO MECANICO (EMBARCACOES)</v>
      </c>
      <c r="O924" t="s">
        <v>1029</v>
      </c>
      <c r="P924">
        <v>0</v>
      </c>
      <c r="R924" t="str">
        <f t="shared" si="79"/>
        <v>PREVIDENCIA COMPLEMENTAR ABERTA</v>
      </c>
      <c r="S924" t="s">
        <v>4514</v>
      </c>
      <c r="V924">
        <v>0</v>
      </c>
      <c r="W924">
        <v>0</v>
      </c>
      <c r="X924">
        <v>0</v>
      </c>
      <c r="AA924" t="s">
        <v>4514</v>
      </c>
      <c r="AB924">
        <v>0</v>
      </c>
      <c r="AD924" t="str">
        <f t="shared" si="78"/>
        <v>PREVIDENCIA COMPLEMENTAR ABERTA</v>
      </c>
      <c r="AE924" t="s">
        <v>4514</v>
      </c>
      <c r="AF924">
        <v>0</v>
      </c>
    </row>
    <row r="925" spans="1:32">
      <c r="A925" t="str">
        <f t="shared" si="75"/>
        <v>TECNICO DE MANUTENCAO DE SISTEMAS E INSTRUMENTOS</v>
      </c>
      <c r="B925" t="s">
        <v>1030</v>
      </c>
      <c r="C925">
        <v>0</v>
      </c>
      <c r="D925">
        <v>0</v>
      </c>
      <c r="E925">
        <v>0</v>
      </c>
      <c r="F925">
        <v>0</v>
      </c>
      <c r="G925">
        <v>0</v>
      </c>
      <c r="J925" t="str">
        <f t="shared" si="76"/>
        <v>TECNICO DE MANUTENCAO DE SISTEMAS E INSTRUMENTOS</v>
      </c>
      <c r="K925" t="s">
        <v>1030</v>
      </c>
      <c r="L925">
        <v>0</v>
      </c>
      <c r="N925" t="str">
        <f t="shared" si="77"/>
        <v>TECNICO DE MANUTENCAO DE SISTEMAS E INSTRUMENTOS</v>
      </c>
      <c r="O925" t="s">
        <v>1030</v>
      </c>
      <c r="P925">
        <v>0</v>
      </c>
      <c r="R925" t="str">
        <f t="shared" si="79"/>
        <v>CORRETORES E AGENTES DE SEGUROS, DE PLANOS DE PREVIDENCIA COMPLEMENTAR E DE SAUDE</v>
      </c>
      <c r="S925" t="s">
        <v>4515</v>
      </c>
      <c r="V925">
        <v>0</v>
      </c>
      <c r="W925">
        <v>0</v>
      </c>
      <c r="X925">
        <v>0</v>
      </c>
      <c r="AA925" t="s">
        <v>4515</v>
      </c>
      <c r="AB925">
        <v>0</v>
      </c>
      <c r="AD925" t="str">
        <f t="shared" si="78"/>
        <v>CORRETORES E AGENTES DE SEGUROS, DE PLANOS DE PREVIDENCIA COMPLEMENTAR E DE SAUDE</v>
      </c>
      <c r="AE925" t="s">
        <v>4515</v>
      </c>
      <c r="AF925">
        <v>0</v>
      </c>
    </row>
    <row r="926" spans="1:32">
      <c r="A926" t="str">
        <f t="shared" si="75"/>
        <v>TECNICO EM MANUTENCAO DE MAQUINAS</v>
      </c>
      <c r="B926" t="s">
        <v>1031</v>
      </c>
      <c r="C926">
        <v>0</v>
      </c>
      <c r="D926">
        <v>0</v>
      </c>
      <c r="E926">
        <v>0</v>
      </c>
      <c r="F926">
        <v>0</v>
      </c>
      <c r="G926">
        <v>0</v>
      </c>
      <c r="J926" t="str">
        <f t="shared" si="76"/>
        <v>TECNICO EM MANUTENCAO DE MAQUINAS</v>
      </c>
      <c r="K926" t="s">
        <v>1031</v>
      </c>
      <c r="L926">
        <v>0</v>
      </c>
      <c r="N926" t="str">
        <f t="shared" si="77"/>
        <v>TECNICO EM MANUTENCAO DE MAQUINAS</v>
      </c>
      <c r="O926" t="s">
        <v>1031</v>
      </c>
      <c r="P926">
        <v>0</v>
      </c>
      <c r="R926" t="str">
        <f t="shared" si="79"/>
        <v>ATIVIDADES AUXILIARES DOS SEGUROS, DA PREVIDENCIA COMPLEMENTAR E DOS PLANOS DE SAUDE NAO ESPECIFICAD</v>
      </c>
      <c r="S926" t="s">
        <v>4516</v>
      </c>
      <c r="V926">
        <v>0</v>
      </c>
      <c r="W926">
        <v>0</v>
      </c>
      <c r="X926">
        <v>0</v>
      </c>
      <c r="AA926" t="s">
        <v>4516</v>
      </c>
      <c r="AB926">
        <v>0</v>
      </c>
      <c r="AD926" t="str">
        <f t="shared" si="78"/>
        <v>ATIVIDADES AUXILIARES DOS SEGUROS, DA PREVIDENCIA COMPLEMENTAR E DOS PLANOS DE SAUDE NAO ESPECIFICAD</v>
      </c>
      <c r="AE926" t="s">
        <v>4516</v>
      </c>
      <c r="AF926">
        <v>0</v>
      </c>
    </row>
    <row r="927" spans="1:32">
      <c r="A927" t="str">
        <f t="shared" si="75"/>
        <v>INSPETOR DE SOLDAGEM</v>
      </c>
      <c r="B927" t="s">
        <v>1032</v>
      </c>
      <c r="C927">
        <v>0</v>
      </c>
      <c r="D927">
        <v>0</v>
      </c>
      <c r="E927">
        <v>0</v>
      </c>
      <c r="F927">
        <v>0</v>
      </c>
      <c r="G927">
        <v>0</v>
      </c>
      <c r="J927" t="str">
        <f t="shared" si="76"/>
        <v>INSPETOR DE SOLDAGEM</v>
      </c>
      <c r="K927" t="s">
        <v>1032</v>
      </c>
      <c r="L927">
        <v>0</v>
      </c>
      <c r="N927" t="str">
        <f t="shared" si="77"/>
        <v>INSPETOR DE SOLDAGEM</v>
      </c>
      <c r="O927" t="s">
        <v>1032</v>
      </c>
      <c r="P927">
        <v>0</v>
      </c>
      <c r="R927" t="str">
        <f t="shared" si="79"/>
        <v>PLANOS DE SAUDE</v>
      </c>
      <c r="S927" t="s">
        <v>4517</v>
      </c>
      <c r="V927">
        <v>0</v>
      </c>
      <c r="W927">
        <v>1</v>
      </c>
      <c r="X927">
        <v>1</v>
      </c>
      <c r="AA927" t="s">
        <v>4517</v>
      </c>
      <c r="AB927">
        <v>0</v>
      </c>
      <c r="AD927" t="str">
        <f t="shared" si="78"/>
        <v>PLANOS DE SAUDE</v>
      </c>
      <c r="AE927" t="s">
        <v>4517</v>
      </c>
      <c r="AF927">
        <v>1</v>
      </c>
    </row>
    <row r="928" spans="1:32">
      <c r="A928" t="str">
        <f t="shared" si="75"/>
        <v>TECNICO EM CALDEIRARIA</v>
      </c>
      <c r="B928" t="s">
        <v>1033</v>
      </c>
      <c r="C928">
        <v>0</v>
      </c>
      <c r="D928">
        <v>0</v>
      </c>
      <c r="E928">
        <v>0</v>
      </c>
      <c r="F928">
        <v>0</v>
      </c>
      <c r="G928">
        <v>0</v>
      </c>
      <c r="J928" t="str">
        <f t="shared" si="76"/>
        <v>TECNICO EM CALDEIRARIA</v>
      </c>
      <c r="K928" t="s">
        <v>1033</v>
      </c>
      <c r="L928">
        <v>0</v>
      </c>
      <c r="N928" t="str">
        <f t="shared" si="77"/>
        <v>TECNICO EM CALDEIRARIA</v>
      </c>
      <c r="O928" t="s">
        <v>1033</v>
      </c>
      <c r="P928">
        <v>0</v>
      </c>
      <c r="R928" t="str">
        <f t="shared" si="79"/>
        <v>ATIVIDADES DE ADMINISTRACAO DE FUNDOS POR CONTRATO OU COMISSAO</v>
      </c>
      <c r="S928" t="s">
        <v>4518</v>
      </c>
      <c r="V928">
        <v>0</v>
      </c>
      <c r="W928">
        <v>0</v>
      </c>
      <c r="X928">
        <v>0</v>
      </c>
      <c r="AA928" t="s">
        <v>4518</v>
      </c>
      <c r="AB928">
        <v>0</v>
      </c>
      <c r="AD928" t="str">
        <f t="shared" si="78"/>
        <v>ATIVIDADES DE ADMINISTRACAO DE FUNDOS POR CONTRATO OU COMISSAO</v>
      </c>
      <c r="AE928" t="s">
        <v>4518</v>
      </c>
      <c r="AF928">
        <v>0</v>
      </c>
    </row>
    <row r="929" spans="1:32">
      <c r="A929" t="str">
        <f t="shared" si="75"/>
        <v>TECNICO EM ESTRUTURAS METALICAS</v>
      </c>
      <c r="B929" t="s">
        <v>1034</v>
      </c>
      <c r="C929">
        <v>0</v>
      </c>
      <c r="D929">
        <v>0</v>
      </c>
      <c r="E929">
        <v>0</v>
      </c>
      <c r="F929">
        <v>0</v>
      </c>
      <c r="G929">
        <v>0</v>
      </c>
      <c r="J929" t="str">
        <f t="shared" si="76"/>
        <v>TECNICO EM ESTRUTURAS METALICAS</v>
      </c>
      <c r="K929" t="s">
        <v>1034</v>
      </c>
      <c r="L929">
        <v>0</v>
      </c>
      <c r="N929" t="str">
        <f t="shared" si="77"/>
        <v>TECNICO EM ESTRUTURAS METALICAS</v>
      </c>
      <c r="O929" t="s">
        <v>1034</v>
      </c>
      <c r="P929">
        <v>0</v>
      </c>
      <c r="R929" t="str">
        <f t="shared" si="79"/>
        <v>ADMINISTRACAO DE MERCADOS BURSATEIS</v>
      </c>
      <c r="S929" t="s">
        <v>4519</v>
      </c>
      <c r="V929">
        <v>0</v>
      </c>
      <c r="W929">
        <v>0</v>
      </c>
      <c r="X929">
        <v>0</v>
      </c>
      <c r="AA929" t="s">
        <v>4519</v>
      </c>
      <c r="AB929">
        <v>0</v>
      </c>
      <c r="AD929" t="str">
        <f t="shared" si="78"/>
        <v>ADMINISTRACAO DE MERCADOS BURSATEIS</v>
      </c>
      <c r="AE929" t="s">
        <v>4519</v>
      </c>
      <c r="AF929">
        <v>0</v>
      </c>
    </row>
    <row r="930" spans="1:32">
      <c r="A930" t="str">
        <f t="shared" si="75"/>
        <v>TECNICO EM SOLDAGEM</v>
      </c>
      <c r="B930" t="s">
        <v>1035</v>
      </c>
      <c r="C930">
        <v>0</v>
      </c>
      <c r="D930">
        <v>0</v>
      </c>
      <c r="E930">
        <v>0</v>
      </c>
      <c r="F930">
        <v>0</v>
      </c>
      <c r="G930">
        <v>0</v>
      </c>
      <c r="J930" t="str">
        <f t="shared" si="76"/>
        <v>TECNICO EM SOLDAGEM</v>
      </c>
      <c r="K930" t="s">
        <v>1035</v>
      </c>
      <c r="L930">
        <v>0</v>
      </c>
      <c r="N930" t="str">
        <f t="shared" si="77"/>
        <v>TECNICO EM SOLDAGEM</v>
      </c>
      <c r="O930" t="s">
        <v>1035</v>
      </c>
      <c r="P930">
        <v>0</v>
      </c>
      <c r="R930" t="str">
        <f t="shared" si="79"/>
        <v>ATIVIDADES DE INTERMEDIARIOS EM TRANSACOES DE TITULOS E VALORES MOBILIARIOS</v>
      </c>
      <c r="S930" t="s">
        <v>4520</v>
      </c>
      <c r="V930">
        <v>0</v>
      </c>
      <c r="W930">
        <v>0</v>
      </c>
      <c r="X930">
        <v>0</v>
      </c>
      <c r="AA930" t="s">
        <v>4520</v>
      </c>
      <c r="AB930">
        <v>0</v>
      </c>
      <c r="AD930" t="str">
        <f t="shared" si="78"/>
        <v>ATIVIDADES DE INTERMEDIARIOS EM TRANSACOES DE TITULOS E VALORES MOBILIARIOS</v>
      </c>
      <c r="AE930" t="s">
        <v>4520</v>
      </c>
      <c r="AF930">
        <v>0</v>
      </c>
    </row>
    <row r="931" spans="1:32">
      <c r="A931" t="str">
        <f t="shared" si="75"/>
        <v>TECNICO DE ACABAMENTO EM SIDERURGIA</v>
      </c>
      <c r="B931" t="s">
        <v>1036</v>
      </c>
      <c r="C931">
        <v>0</v>
      </c>
      <c r="D931">
        <v>0</v>
      </c>
      <c r="E931">
        <v>0</v>
      </c>
      <c r="F931">
        <v>0</v>
      </c>
      <c r="G931">
        <v>0</v>
      </c>
      <c r="J931" t="str">
        <f t="shared" si="76"/>
        <v>TECNICO DE ACABAMENTO EM SIDERURGIA</v>
      </c>
      <c r="K931" t="s">
        <v>1036</v>
      </c>
      <c r="L931">
        <v>0</v>
      </c>
      <c r="N931" t="str">
        <f t="shared" si="77"/>
        <v>TECNICO DE ACABAMENTO EM SIDERURGIA</v>
      </c>
      <c r="O931" t="s">
        <v>1036</v>
      </c>
      <c r="P931">
        <v>0</v>
      </c>
      <c r="R931" t="str">
        <f t="shared" si="79"/>
        <v>OUTRAS ATIVIDADES AUXILIARES DA INTERMEDIACAO FINANCEIRA, NAO ESPECIFICADAS ANTERIORMENTE</v>
      </c>
      <c r="S931" t="s">
        <v>4521</v>
      </c>
      <c r="V931">
        <v>0</v>
      </c>
      <c r="W931">
        <v>0</v>
      </c>
      <c r="X931">
        <v>0</v>
      </c>
      <c r="AA931" t="s">
        <v>4521</v>
      </c>
      <c r="AB931">
        <v>0</v>
      </c>
      <c r="AD931" t="str">
        <f t="shared" si="78"/>
        <v>OUTRAS ATIVIDADES AUXILIARES DA INTERMEDIACAO FINANCEIRA, NAO ESPECIFICADAS ANTERIORMENTE</v>
      </c>
      <c r="AE931" t="s">
        <v>4521</v>
      </c>
      <c r="AF931">
        <v>0</v>
      </c>
    </row>
    <row r="932" spans="1:32">
      <c r="A932" t="str">
        <f t="shared" si="75"/>
        <v>TECNICO DE ACIARIA EM SIDERURGIA</v>
      </c>
      <c r="B932" t="s">
        <v>1037</v>
      </c>
      <c r="C932">
        <v>0</v>
      </c>
      <c r="D932">
        <v>0</v>
      </c>
      <c r="E932">
        <v>0</v>
      </c>
      <c r="F932">
        <v>0</v>
      </c>
      <c r="G932">
        <v>0</v>
      </c>
      <c r="J932" t="str">
        <f t="shared" si="76"/>
        <v>TECNICO DE ACIARIA EM SIDERURGIA</v>
      </c>
      <c r="K932" t="s">
        <v>1037</v>
      </c>
      <c r="L932">
        <v>0</v>
      </c>
      <c r="N932" t="str">
        <f t="shared" si="77"/>
        <v>TECNICO DE ACIARIA EM SIDERURGIA</v>
      </c>
      <c r="O932" t="s">
        <v>1037</v>
      </c>
      <c r="P932">
        <v>0</v>
      </c>
      <c r="R932" t="str">
        <f t="shared" si="79"/>
        <v>ATIVIDADES AUXILIARES DOS SEGUROS E DA PREVIDENCIA COMPLEMENTAR</v>
      </c>
      <c r="S932" t="s">
        <v>4522</v>
      </c>
      <c r="V932">
        <v>0</v>
      </c>
      <c r="W932">
        <v>0</v>
      </c>
      <c r="X932">
        <v>0</v>
      </c>
      <c r="AA932" t="s">
        <v>4522</v>
      </c>
      <c r="AB932">
        <v>0</v>
      </c>
      <c r="AD932" t="str">
        <f t="shared" si="78"/>
        <v>ATIVIDADES AUXILIARES DOS SEGUROS E DA PREVIDENCIA COMPLEMENTAR</v>
      </c>
      <c r="AE932" t="s">
        <v>4522</v>
      </c>
      <c r="AF932">
        <v>0</v>
      </c>
    </row>
    <row r="933" spans="1:32">
      <c r="A933" t="str">
        <f t="shared" si="75"/>
        <v>TECNICO DE FUNDICAO EM SIDERURGIA</v>
      </c>
      <c r="B933" t="s">
        <v>1038</v>
      </c>
      <c r="C933">
        <v>0</v>
      </c>
      <c r="D933">
        <v>0</v>
      </c>
      <c r="E933">
        <v>0</v>
      </c>
      <c r="F933">
        <v>0</v>
      </c>
      <c r="G933">
        <v>0</v>
      </c>
      <c r="J933" t="str">
        <f t="shared" si="76"/>
        <v>TECNICO DE FUNDICAO EM SIDERURGIA</v>
      </c>
      <c r="K933" t="s">
        <v>1038</v>
      </c>
      <c r="L933">
        <v>0</v>
      </c>
      <c r="N933" t="str">
        <f t="shared" si="77"/>
        <v>TECNICO DE FUNDICAO EM SIDERURGIA</v>
      </c>
      <c r="O933" t="s">
        <v>1038</v>
      </c>
      <c r="P933">
        <v>0</v>
      </c>
      <c r="R933" t="str">
        <f t="shared" si="79"/>
        <v>ATIVIDADES IMOBILIARIAS DE IMOVEIS PROPRIOS</v>
      </c>
      <c r="S933" t="s">
        <v>4523</v>
      </c>
      <c r="V933">
        <v>0</v>
      </c>
      <c r="W933">
        <v>0</v>
      </c>
      <c r="X933">
        <v>0</v>
      </c>
      <c r="AA933" t="s">
        <v>4523</v>
      </c>
      <c r="AB933">
        <v>0</v>
      </c>
      <c r="AD933" t="str">
        <f t="shared" si="78"/>
        <v>ATIVIDADES IMOBILIARIAS DE IMOVEIS PROPRIOS</v>
      </c>
      <c r="AE933" t="s">
        <v>4523</v>
      </c>
      <c r="AF933">
        <v>0</v>
      </c>
    </row>
    <row r="934" spans="1:32">
      <c r="A934" t="str">
        <f t="shared" si="75"/>
        <v>TECNICO DE LAMINACAO EM SIDERURGIA</v>
      </c>
      <c r="B934" t="s">
        <v>1039</v>
      </c>
      <c r="C934">
        <v>0</v>
      </c>
      <c r="D934">
        <v>0</v>
      </c>
      <c r="E934">
        <v>0</v>
      </c>
      <c r="F934">
        <v>0</v>
      </c>
      <c r="G934">
        <v>0</v>
      </c>
      <c r="J934" t="str">
        <f t="shared" si="76"/>
        <v>TECNICO DE LAMINACAO EM SIDERURGIA</v>
      </c>
      <c r="K934" t="s">
        <v>1039</v>
      </c>
      <c r="L934">
        <v>0</v>
      </c>
      <c r="N934" t="str">
        <f t="shared" si="77"/>
        <v>TECNICO DE LAMINACAO EM SIDERURGIA</v>
      </c>
      <c r="O934" t="s">
        <v>1039</v>
      </c>
      <c r="P934">
        <v>0</v>
      </c>
      <c r="R934" t="str">
        <f t="shared" si="79"/>
        <v>INTERMEDIACAO NA COMPRA, VENDA E ALUGUEL DE IMOVEIS</v>
      </c>
      <c r="S934" t="s">
        <v>4524</v>
      </c>
      <c r="V934">
        <v>0</v>
      </c>
      <c r="W934">
        <v>0</v>
      </c>
      <c r="X934">
        <v>0</v>
      </c>
      <c r="AA934" t="s">
        <v>4524</v>
      </c>
      <c r="AB934">
        <v>0</v>
      </c>
      <c r="AD934" t="str">
        <f t="shared" si="78"/>
        <v>INTERMEDIACAO NA COMPRA, VENDA E ALUGUEL DE IMOVEIS</v>
      </c>
      <c r="AE934" t="s">
        <v>4524</v>
      </c>
      <c r="AF934">
        <v>0</v>
      </c>
    </row>
    <row r="935" spans="1:32">
      <c r="A935" t="str">
        <f t="shared" si="75"/>
        <v>TECNICO DE REDUCAO NA SIDERURGIA (PRIMEIRA FUSAO)</v>
      </c>
      <c r="B935" t="s">
        <v>1040</v>
      </c>
      <c r="C935">
        <v>0</v>
      </c>
      <c r="D935">
        <v>0</v>
      </c>
      <c r="E935">
        <v>0</v>
      </c>
      <c r="F935">
        <v>0</v>
      </c>
      <c r="G935">
        <v>0</v>
      </c>
      <c r="J935" t="str">
        <f t="shared" si="76"/>
        <v>TECNICO DE REDUCAO NA SIDERURGIA (PRIMEIRA FUSAO)</v>
      </c>
      <c r="K935" t="s">
        <v>1040</v>
      </c>
      <c r="L935">
        <v>0</v>
      </c>
      <c r="N935" t="str">
        <f t="shared" si="77"/>
        <v>TECNICO DE REDUCAO NA SIDERURGIA (PRIMEIRA FUSAO)</v>
      </c>
      <c r="O935" t="s">
        <v>1040</v>
      </c>
      <c r="P935">
        <v>0</v>
      </c>
      <c r="R935" t="str">
        <f t="shared" si="79"/>
        <v>GESTAO E ADMINISTRACAO DA PROPRIEDADE IMOBILIARIA</v>
      </c>
      <c r="S935" t="s">
        <v>4525</v>
      </c>
      <c r="V935">
        <v>0</v>
      </c>
      <c r="W935">
        <v>0</v>
      </c>
      <c r="X935">
        <v>0</v>
      </c>
      <c r="AA935" t="s">
        <v>4525</v>
      </c>
      <c r="AB935">
        <v>0</v>
      </c>
      <c r="AD935" t="str">
        <f t="shared" si="78"/>
        <v>GESTAO E ADMINISTRACAO DA PROPRIEDADE IMOBILIARIA</v>
      </c>
      <c r="AE935" t="s">
        <v>4525</v>
      </c>
      <c r="AF935">
        <v>0</v>
      </c>
    </row>
    <row r="936" spans="1:32">
      <c r="A936" t="str">
        <f t="shared" si="75"/>
        <v>TECNICO DE REFRATARIO EM SIDERURGIA</v>
      </c>
      <c r="B936" t="s">
        <v>1041</v>
      </c>
      <c r="C936">
        <v>0</v>
      </c>
      <c r="D936">
        <v>0</v>
      </c>
      <c r="E936">
        <v>0</v>
      </c>
      <c r="F936">
        <v>0</v>
      </c>
      <c r="G936">
        <v>0</v>
      </c>
      <c r="J936" t="str">
        <f t="shared" si="76"/>
        <v>TECNICO DE REFRATARIO EM SIDERURGIA</v>
      </c>
      <c r="K936" t="s">
        <v>1041</v>
      </c>
      <c r="L936">
        <v>0</v>
      </c>
      <c r="N936" t="str">
        <f t="shared" si="77"/>
        <v>TECNICO DE REFRATARIO EM SIDERURGIA</v>
      </c>
      <c r="O936" t="s">
        <v>1041</v>
      </c>
      <c r="P936">
        <v>0</v>
      </c>
      <c r="R936" t="str">
        <f t="shared" si="79"/>
        <v>ATIVIDADES JURIDICAS, EXCETO CARTORIOS</v>
      </c>
      <c r="S936" t="s">
        <v>4526</v>
      </c>
      <c r="V936">
        <v>0</v>
      </c>
      <c r="W936">
        <v>0</v>
      </c>
      <c r="X936">
        <v>0</v>
      </c>
      <c r="AA936" t="s">
        <v>4526</v>
      </c>
      <c r="AB936">
        <v>0</v>
      </c>
      <c r="AD936" t="str">
        <f t="shared" si="78"/>
        <v>ATIVIDADES JURIDICAS, EXCETO CARTORIOS</v>
      </c>
      <c r="AE936" t="s">
        <v>4526</v>
      </c>
      <c r="AF936">
        <v>0</v>
      </c>
    </row>
    <row r="937" spans="1:32">
      <c r="A937" t="str">
        <f t="shared" si="75"/>
        <v>TECNICO EM GEOFISICA</v>
      </c>
      <c r="B937" t="s">
        <v>1042</v>
      </c>
      <c r="C937">
        <v>0</v>
      </c>
      <c r="D937">
        <v>0</v>
      </c>
      <c r="E937">
        <v>0</v>
      </c>
      <c r="F937">
        <v>0</v>
      </c>
      <c r="G937">
        <v>0</v>
      </c>
      <c r="J937" t="str">
        <f t="shared" si="76"/>
        <v>TECNICO EM GEOFISICA</v>
      </c>
      <c r="K937" t="s">
        <v>1042</v>
      </c>
      <c r="L937">
        <v>0</v>
      </c>
      <c r="N937" t="str">
        <f t="shared" si="77"/>
        <v>TECNICO EM GEOFISICA</v>
      </c>
      <c r="O937" t="s">
        <v>1042</v>
      </c>
      <c r="P937">
        <v>0</v>
      </c>
      <c r="R937" t="str">
        <f t="shared" si="79"/>
        <v>CARTORIOS</v>
      </c>
      <c r="S937" t="s">
        <v>4527</v>
      </c>
      <c r="V937">
        <v>0</v>
      </c>
      <c r="W937">
        <v>0</v>
      </c>
      <c r="X937">
        <v>0</v>
      </c>
      <c r="AA937" t="s">
        <v>4527</v>
      </c>
      <c r="AB937">
        <v>0</v>
      </c>
      <c r="AD937" t="str">
        <f t="shared" si="78"/>
        <v>CARTORIOS</v>
      </c>
      <c r="AE937" t="s">
        <v>4527</v>
      </c>
      <c r="AF937">
        <v>0</v>
      </c>
    </row>
    <row r="938" spans="1:32">
      <c r="A938" t="str">
        <f t="shared" si="75"/>
        <v>TECNICO EM GEOLOGIA</v>
      </c>
      <c r="B938" t="s">
        <v>1043</v>
      </c>
      <c r="C938">
        <v>0</v>
      </c>
      <c r="D938">
        <v>0</v>
      </c>
      <c r="E938">
        <v>0</v>
      </c>
      <c r="F938">
        <v>0</v>
      </c>
      <c r="G938">
        <v>0</v>
      </c>
      <c r="J938" t="str">
        <f t="shared" si="76"/>
        <v>TECNICO EM GEOLOGIA</v>
      </c>
      <c r="K938" t="s">
        <v>1043</v>
      </c>
      <c r="L938">
        <v>0</v>
      </c>
      <c r="N938" t="str">
        <f t="shared" si="77"/>
        <v>TECNICO EM GEOLOGIA</v>
      </c>
      <c r="O938" t="s">
        <v>1043</v>
      </c>
      <c r="P938">
        <v>0</v>
      </c>
      <c r="R938" t="str">
        <f t="shared" si="79"/>
        <v>ATIVIDADES DE CONTABILIDADE, CONSULTORIA E AUDITORIA CONTABIL E TRIBUTARIA</v>
      </c>
      <c r="S938" t="s">
        <v>4528</v>
      </c>
      <c r="V938">
        <v>0</v>
      </c>
      <c r="W938">
        <v>0</v>
      </c>
      <c r="X938">
        <v>0</v>
      </c>
      <c r="AA938" t="s">
        <v>4528</v>
      </c>
      <c r="AB938">
        <v>0</v>
      </c>
      <c r="AD938" t="str">
        <f t="shared" si="78"/>
        <v>ATIVIDADES DE CONTABILIDADE, CONSULTORIA E AUDITORIA CONTABIL E TRIBUTARIA</v>
      </c>
      <c r="AE938" t="s">
        <v>4528</v>
      </c>
      <c r="AF938">
        <v>0</v>
      </c>
    </row>
    <row r="939" spans="1:32">
      <c r="A939" t="str">
        <f t="shared" ref="A939:A1002" si="80">MID(B939,8,100)</f>
        <v>TECNICO EM GEOQUIMICA</v>
      </c>
      <c r="B939" t="s">
        <v>1044</v>
      </c>
      <c r="C939">
        <v>0</v>
      </c>
      <c r="D939">
        <v>0</v>
      </c>
      <c r="E939">
        <v>0</v>
      </c>
      <c r="F939">
        <v>0</v>
      </c>
      <c r="G939">
        <v>0</v>
      </c>
      <c r="J939" t="str">
        <f t="shared" ref="J939:J1002" si="81">MID(K939,8,100)</f>
        <v>TECNICO EM GEOQUIMICA</v>
      </c>
      <c r="K939" t="s">
        <v>1044</v>
      </c>
      <c r="L939">
        <v>0</v>
      </c>
      <c r="N939" t="str">
        <f t="shared" ref="N939:N1002" si="82">MID(O939,8,100)</f>
        <v>TECNICO EM GEOQUIMICA</v>
      </c>
      <c r="O939" t="s">
        <v>1044</v>
      </c>
      <c r="P939">
        <v>0</v>
      </c>
      <c r="R939" t="str">
        <f t="shared" si="79"/>
        <v>INCORPORACAO E COMPRA E VENDA DE IMOVEIS</v>
      </c>
      <c r="S939" t="s">
        <v>4529</v>
      </c>
      <c r="V939">
        <v>0</v>
      </c>
      <c r="W939">
        <v>0</v>
      </c>
      <c r="X939">
        <v>0</v>
      </c>
      <c r="AA939" t="s">
        <v>4529</v>
      </c>
      <c r="AB939">
        <v>0</v>
      </c>
      <c r="AD939" t="str">
        <f t="shared" ref="AD939:AD1002" si="83">MID(AE939,12,100)</f>
        <v>INCORPORACAO E COMPRA E VENDA DE IMOVEIS</v>
      </c>
      <c r="AE939" t="s">
        <v>4529</v>
      </c>
      <c r="AF939">
        <v>0</v>
      </c>
    </row>
    <row r="940" spans="1:32">
      <c r="A940" t="str">
        <f t="shared" si="80"/>
        <v>TECNICO EM GEOTECNIA</v>
      </c>
      <c r="B940" t="s">
        <v>1045</v>
      </c>
      <c r="C940">
        <v>0</v>
      </c>
      <c r="D940">
        <v>0</v>
      </c>
      <c r="E940">
        <v>0</v>
      </c>
      <c r="F940">
        <v>0</v>
      </c>
      <c r="G940">
        <v>0</v>
      </c>
      <c r="J940" t="str">
        <f t="shared" si="81"/>
        <v>TECNICO EM GEOTECNIA</v>
      </c>
      <c r="K940" t="s">
        <v>1045</v>
      </c>
      <c r="L940">
        <v>0</v>
      </c>
      <c r="N940" t="str">
        <f t="shared" si="82"/>
        <v>TECNICO EM GEOTECNIA</v>
      </c>
      <c r="O940" t="s">
        <v>1045</v>
      </c>
      <c r="P940">
        <v>0</v>
      </c>
      <c r="R940" t="str">
        <f t="shared" ref="R940:R1003" si="84">MID(S940,12,100)</f>
        <v>ALUGUEL DE IMOVEIS</v>
      </c>
      <c r="S940" t="s">
        <v>4530</v>
      </c>
      <c r="V940">
        <v>0</v>
      </c>
      <c r="W940">
        <v>0</v>
      </c>
      <c r="X940">
        <v>0</v>
      </c>
      <c r="AA940" t="s">
        <v>4530</v>
      </c>
      <c r="AB940">
        <v>0</v>
      </c>
      <c r="AD940" t="str">
        <f t="shared" si="83"/>
        <v>ALUGUEL DE IMOVEIS</v>
      </c>
      <c r="AE940" t="s">
        <v>4530</v>
      </c>
      <c r="AF940">
        <v>0</v>
      </c>
    </row>
    <row r="941" spans="1:32">
      <c r="A941" t="str">
        <f t="shared" si="80"/>
        <v>TECNICO DE MINERACAO</v>
      </c>
      <c r="B941" t="s">
        <v>1046</v>
      </c>
      <c r="C941">
        <v>0</v>
      </c>
      <c r="D941">
        <v>0</v>
      </c>
      <c r="E941">
        <v>0</v>
      </c>
      <c r="F941">
        <v>0</v>
      </c>
      <c r="G941">
        <v>0</v>
      </c>
      <c r="J941" t="str">
        <f t="shared" si="81"/>
        <v>TECNICO DE MINERACAO</v>
      </c>
      <c r="K941" t="s">
        <v>1046</v>
      </c>
      <c r="L941">
        <v>0</v>
      </c>
      <c r="N941" t="str">
        <f t="shared" si="82"/>
        <v>TECNICO DE MINERACAO</v>
      </c>
      <c r="O941" t="s">
        <v>1046</v>
      </c>
      <c r="P941">
        <v>0</v>
      </c>
      <c r="R941" t="str">
        <f t="shared" si="84"/>
        <v>ATIVIDADES DE CONSULTORIA EM GESTAO EMPRESARIAL</v>
      </c>
      <c r="S941" t="s">
        <v>4531</v>
      </c>
      <c r="V941">
        <v>0</v>
      </c>
      <c r="W941">
        <v>0</v>
      </c>
      <c r="X941">
        <v>0</v>
      </c>
      <c r="AA941" t="s">
        <v>4531</v>
      </c>
      <c r="AB941">
        <v>0</v>
      </c>
      <c r="AD941" t="str">
        <f t="shared" si="83"/>
        <v>ATIVIDADES DE CONSULTORIA EM GESTAO EMPRESARIAL</v>
      </c>
      <c r="AE941" t="s">
        <v>4531</v>
      </c>
      <c r="AF941">
        <v>0</v>
      </c>
    </row>
    <row r="942" spans="1:32">
      <c r="A942" t="str">
        <f t="shared" si="80"/>
        <v>TECNICO DE MINERACAO (OLEO E PETROLEO)</v>
      </c>
      <c r="B942" t="s">
        <v>1047</v>
      </c>
      <c r="C942">
        <v>0</v>
      </c>
      <c r="D942">
        <v>0</v>
      </c>
      <c r="E942">
        <v>0</v>
      </c>
      <c r="F942">
        <v>0</v>
      </c>
      <c r="G942">
        <v>0</v>
      </c>
      <c r="J942" t="str">
        <f t="shared" si="81"/>
        <v>TECNICO DE MINERACAO (OLEO E PETROLEO)</v>
      </c>
      <c r="K942" t="s">
        <v>1047</v>
      </c>
      <c r="L942">
        <v>0</v>
      </c>
      <c r="N942" t="str">
        <f t="shared" si="82"/>
        <v>TECNICO DE MINERACAO (OLEO E PETROLEO)</v>
      </c>
      <c r="O942" t="s">
        <v>1047</v>
      </c>
      <c r="P942">
        <v>0</v>
      </c>
      <c r="R942" t="str">
        <f t="shared" si="84"/>
        <v>CORRETAGEM E AVALIACAO DE IMOVEIS</v>
      </c>
      <c r="S942" t="s">
        <v>4532</v>
      </c>
      <c r="V942">
        <v>0</v>
      </c>
      <c r="W942">
        <v>0</v>
      </c>
      <c r="X942">
        <v>0</v>
      </c>
      <c r="AA942" t="s">
        <v>4532</v>
      </c>
      <c r="AB942">
        <v>0</v>
      </c>
      <c r="AD942" t="str">
        <f t="shared" si="83"/>
        <v>CORRETAGEM E AVALIACAO DE IMOVEIS</v>
      </c>
      <c r="AE942" t="s">
        <v>4532</v>
      </c>
      <c r="AF942">
        <v>0</v>
      </c>
    </row>
    <row r="943" spans="1:32">
      <c r="A943" t="str">
        <f t="shared" si="80"/>
        <v>TECNICO EM PROCESSAMENTO MINERAL (EXCETO PETROLEO)</v>
      </c>
      <c r="B943" t="s">
        <v>1048</v>
      </c>
      <c r="C943">
        <v>0</v>
      </c>
      <c r="D943">
        <v>0</v>
      </c>
      <c r="E943">
        <v>0</v>
      </c>
      <c r="F943">
        <v>0</v>
      </c>
      <c r="G943">
        <v>0</v>
      </c>
      <c r="J943" t="str">
        <f t="shared" si="81"/>
        <v>TECNICO EM PROCESSAMENTO MINERAL (EXCETO PETROLEO)</v>
      </c>
      <c r="K943" t="s">
        <v>1048</v>
      </c>
      <c r="L943">
        <v>0</v>
      </c>
      <c r="N943" t="str">
        <f t="shared" si="82"/>
        <v>TECNICO EM PROCESSAMENTO MINERAL (EXCETO PETROLEO)</v>
      </c>
      <c r="O943" t="s">
        <v>1048</v>
      </c>
      <c r="P943">
        <v>0</v>
      </c>
      <c r="R943" t="str">
        <f t="shared" si="84"/>
        <v>ADMINISTRACAO DE IMOVEIS POR CONTA DE TERCEIROS</v>
      </c>
      <c r="S943" t="s">
        <v>4533</v>
      </c>
      <c r="V943">
        <v>0</v>
      </c>
      <c r="W943">
        <v>0</v>
      </c>
      <c r="X943">
        <v>0</v>
      </c>
      <c r="AA943" t="s">
        <v>4533</v>
      </c>
      <c r="AB943">
        <v>0</v>
      </c>
      <c r="AD943" t="str">
        <f t="shared" si="83"/>
        <v>ADMINISTRACAO DE IMOVEIS POR CONTA DE TERCEIROS</v>
      </c>
      <c r="AE943" t="s">
        <v>4533</v>
      </c>
      <c r="AF943">
        <v>0</v>
      </c>
    </row>
    <row r="944" spans="1:32">
      <c r="A944" t="str">
        <f t="shared" si="80"/>
        <v>TECNICO EM PESQUISA MINERAL</v>
      </c>
      <c r="B944" t="s">
        <v>1049</v>
      </c>
      <c r="C944">
        <v>0</v>
      </c>
      <c r="D944">
        <v>0</v>
      </c>
      <c r="E944">
        <v>0</v>
      </c>
      <c r="F944">
        <v>0</v>
      </c>
      <c r="G944">
        <v>0</v>
      </c>
      <c r="J944" t="str">
        <f t="shared" si="81"/>
        <v>TECNICO EM PESQUISA MINERAL</v>
      </c>
      <c r="K944" t="s">
        <v>1049</v>
      </c>
      <c r="L944">
        <v>0</v>
      </c>
      <c r="N944" t="str">
        <f t="shared" si="82"/>
        <v>TECNICO EM PESQUISA MINERAL</v>
      </c>
      <c r="O944" t="s">
        <v>1049</v>
      </c>
      <c r="P944">
        <v>0</v>
      </c>
      <c r="R944" t="str">
        <f t="shared" si="84"/>
        <v>CONDOMINIOS PREDIAIS</v>
      </c>
      <c r="S944" t="s">
        <v>4534</v>
      </c>
      <c r="V944">
        <v>0</v>
      </c>
      <c r="W944">
        <v>0</v>
      </c>
      <c r="X944">
        <v>0</v>
      </c>
      <c r="AA944" t="s">
        <v>4534</v>
      </c>
      <c r="AB944">
        <v>0</v>
      </c>
      <c r="AD944" t="str">
        <f t="shared" si="83"/>
        <v>CONDOMINIOS PREDIAIS</v>
      </c>
      <c r="AE944" t="s">
        <v>4534</v>
      </c>
      <c r="AF944">
        <v>0</v>
      </c>
    </row>
    <row r="945" spans="1:32">
      <c r="A945" t="str">
        <f t="shared" si="80"/>
        <v>TECNICO DE PRODUCAO EM REFINO DE PETROLEO</v>
      </c>
      <c r="B945" t="s">
        <v>1050</v>
      </c>
      <c r="C945">
        <v>0</v>
      </c>
      <c r="D945">
        <v>0</v>
      </c>
      <c r="E945">
        <v>0</v>
      </c>
      <c r="F945">
        <v>0</v>
      </c>
      <c r="G945">
        <v>0</v>
      </c>
      <c r="J945" t="str">
        <f t="shared" si="81"/>
        <v>TECNICO DE PRODUCAO EM REFINO DE PETROLEO</v>
      </c>
      <c r="K945" t="s">
        <v>1050</v>
      </c>
      <c r="L945">
        <v>0</v>
      </c>
      <c r="N945" t="str">
        <f t="shared" si="82"/>
        <v>TECNICO DE PRODUCAO EM REFINO DE PETROLEO</v>
      </c>
      <c r="O945" t="s">
        <v>1050</v>
      </c>
      <c r="P945">
        <v>0</v>
      </c>
      <c r="R945" t="str">
        <f t="shared" si="84"/>
        <v>ALUGUEL DE AUTOMOVEIS</v>
      </c>
      <c r="S945" t="s">
        <v>4535</v>
      </c>
      <c r="V945">
        <v>0</v>
      </c>
      <c r="W945">
        <v>0</v>
      </c>
      <c r="X945">
        <v>0</v>
      </c>
      <c r="AA945" t="s">
        <v>4535</v>
      </c>
      <c r="AB945">
        <v>0</v>
      </c>
      <c r="AD945" t="str">
        <f t="shared" si="83"/>
        <v>ALUGUEL DE AUTOMOVEIS</v>
      </c>
      <c r="AE945" t="s">
        <v>4535</v>
      </c>
      <c r="AF945">
        <v>0</v>
      </c>
    </row>
    <row r="946" spans="1:32">
      <c r="A946" t="str">
        <f t="shared" si="80"/>
        <v>TECNICO EM PLANEJAMENTO DE LAVRA DE MINAS</v>
      </c>
      <c r="B946" t="s">
        <v>1051</v>
      </c>
      <c r="C946">
        <v>0</v>
      </c>
      <c r="D946">
        <v>0</v>
      </c>
      <c r="E946">
        <v>0</v>
      </c>
      <c r="F946">
        <v>0</v>
      </c>
      <c r="G946">
        <v>0</v>
      </c>
      <c r="J946" t="str">
        <f t="shared" si="81"/>
        <v>TECNICO EM PLANEJAMENTO DE LAVRA DE MINAS</v>
      </c>
      <c r="K946" t="s">
        <v>1051</v>
      </c>
      <c r="L946">
        <v>0</v>
      </c>
      <c r="N946" t="str">
        <f t="shared" si="82"/>
        <v>TECNICO EM PLANEJAMENTO DE LAVRA DE MINAS</v>
      </c>
      <c r="O946" t="s">
        <v>1051</v>
      </c>
      <c r="P946">
        <v>0</v>
      </c>
      <c r="R946" t="str">
        <f t="shared" si="84"/>
        <v>SERVICOS DE ARQUITETURA</v>
      </c>
      <c r="S946" t="s">
        <v>4536</v>
      </c>
      <c r="V946">
        <v>0</v>
      </c>
      <c r="W946">
        <v>0</v>
      </c>
      <c r="X946">
        <v>0</v>
      </c>
      <c r="AA946" t="s">
        <v>4536</v>
      </c>
      <c r="AB946">
        <v>0</v>
      </c>
      <c r="AD946" t="str">
        <f t="shared" si="83"/>
        <v>SERVICOS DE ARQUITETURA</v>
      </c>
      <c r="AE946" t="s">
        <v>4536</v>
      </c>
      <c r="AF946">
        <v>0</v>
      </c>
    </row>
    <row r="947" spans="1:32">
      <c r="A947" t="str">
        <f t="shared" si="80"/>
        <v>DESINCRUSTADOR (POCOS DE PETROLEO)</v>
      </c>
      <c r="B947" t="s">
        <v>1052</v>
      </c>
      <c r="C947">
        <v>0</v>
      </c>
      <c r="D947">
        <v>0</v>
      </c>
      <c r="E947">
        <v>0</v>
      </c>
      <c r="F947">
        <v>0</v>
      </c>
      <c r="G947">
        <v>0</v>
      </c>
      <c r="J947" t="str">
        <f t="shared" si="81"/>
        <v>DESINCRUSTADOR (POCOS DE PETROLEO)</v>
      </c>
      <c r="K947" t="s">
        <v>1052</v>
      </c>
      <c r="L947">
        <v>0</v>
      </c>
      <c r="N947" t="str">
        <f t="shared" si="82"/>
        <v>DESINCRUSTADOR (POCOS DE PETROLEO)</v>
      </c>
      <c r="O947" t="s">
        <v>1052</v>
      </c>
      <c r="P947">
        <v>0</v>
      </c>
      <c r="R947" t="str">
        <f t="shared" si="84"/>
        <v>SERVICOS DE ENGENHARIA</v>
      </c>
      <c r="S947" t="s">
        <v>4537</v>
      </c>
      <c r="V947">
        <v>0</v>
      </c>
      <c r="W947">
        <v>0</v>
      </c>
      <c r="X947">
        <v>0</v>
      </c>
      <c r="AA947" t="s">
        <v>4537</v>
      </c>
      <c r="AB947">
        <v>0</v>
      </c>
      <c r="AD947" t="str">
        <f t="shared" si="83"/>
        <v>SERVICOS DE ENGENHARIA</v>
      </c>
      <c r="AE947" t="s">
        <v>4537</v>
      </c>
      <c r="AF947">
        <v>0</v>
      </c>
    </row>
    <row r="948" spans="1:32">
      <c r="A948" t="str">
        <f t="shared" si="80"/>
        <v>CIMENTADOR (POCOS DE PETROLEO)</v>
      </c>
      <c r="B948" t="s">
        <v>1053</v>
      </c>
      <c r="C948">
        <v>0</v>
      </c>
      <c r="D948">
        <v>0</v>
      </c>
      <c r="E948">
        <v>0</v>
      </c>
      <c r="F948">
        <v>0</v>
      </c>
      <c r="G948">
        <v>0</v>
      </c>
      <c r="J948" t="str">
        <f t="shared" si="81"/>
        <v>CIMENTADOR (POCOS DE PETROLEO)</v>
      </c>
      <c r="K948" t="s">
        <v>1053</v>
      </c>
      <c r="L948">
        <v>0</v>
      </c>
      <c r="N948" t="str">
        <f t="shared" si="82"/>
        <v>CIMENTADOR (POCOS DE PETROLEO)</v>
      </c>
      <c r="O948" t="s">
        <v>1053</v>
      </c>
      <c r="P948">
        <v>0</v>
      </c>
      <c r="R948" t="str">
        <f t="shared" si="84"/>
        <v>ATIVIDADES TECNICAS RELACIONADAS A ARQUITETURA E ENGENHARIA</v>
      </c>
      <c r="S948" t="s">
        <v>4538</v>
      </c>
      <c r="V948">
        <v>0</v>
      </c>
      <c r="W948">
        <v>0</v>
      </c>
      <c r="X948">
        <v>0</v>
      </c>
      <c r="AA948" t="s">
        <v>4538</v>
      </c>
      <c r="AB948">
        <v>0</v>
      </c>
      <c r="AD948" t="str">
        <f t="shared" si="83"/>
        <v>ATIVIDADES TECNICAS RELACIONADAS A ARQUITETURA E ENGENHARIA</v>
      </c>
      <c r="AE948" t="s">
        <v>4538</v>
      </c>
      <c r="AF948">
        <v>0</v>
      </c>
    </row>
    <row r="949" spans="1:32">
      <c r="A949" t="str">
        <f t="shared" si="80"/>
        <v>PROGRAMADOR DE INTERNET</v>
      </c>
      <c r="B949" t="s">
        <v>1054</v>
      </c>
      <c r="C949">
        <v>0</v>
      </c>
      <c r="D949">
        <v>0</v>
      </c>
      <c r="E949">
        <v>0</v>
      </c>
      <c r="F949">
        <v>0</v>
      </c>
      <c r="G949">
        <v>0</v>
      </c>
      <c r="J949" t="str">
        <f t="shared" si="81"/>
        <v>PROGRAMADOR DE INTERNET</v>
      </c>
      <c r="K949" t="s">
        <v>1054</v>
      </c>
      <c r="L949">
        <v>0</v>
      </c>
      <c r="N949" t="str">
        <f t="shared" si="82"/>
        <v>PROGRAMADOR DE INTERNET</v>
      </c>
      <c r="O949" t="s">
        <v>1054</v>
      </c>
      <c r="P949">
        <v>0</v>
      </c>
      <c r="R949" t="str">
        <f t="shared" si="84"/>
        <v>TESTES E ANALISES TECNICAS</v>
      </c>
      <c r="S949" t="s">
        <v>4539</v>
      </c>
      <c r="V949">
        <v>0</v>
      </c>
      <c r="W949">
        <v>0</v>
      </c>
      <c r="X949">
        <v>0</v>
      </c>
      <c r="AA949" t="s">
        <v>4539</v>
      </c>
      <c r="AB949">
        <v>0</v>
      </c>
      <c r="AD949" t="str">
        <f t="shared" si="83"/>
        <v>TESTES E ANALISES TECNICAS</v>
      </c>
      <c r="AE949" t="s">
        <v>4539</v>
      </c>
      <c r="AF949">
        <v>0</v>
      </c>
    </row>
    <row r="950" spans="1:32">
      <c r="A950" t="str">
        <f t="shared" si="80"/>
        <v>PROGRAMADOR DE SISTEMAS DE INFORMACAO</v>
      </c>
      <c r="B950" t="s">
        <v>1055</v>
      </c>
      <c r="C950">
        <v>0</v>
      </c>
      <c r="D950">
        <v>0</v>
      </c>
      <c r="E950">
        <v>0</v>
      </c>
      <c r="F950">
        <v>0</v>
      </c>
      <c r="G950">
        <v>0</v>
      </c>
      <c r="J950" t="str">
        <f t="shared" si="81"/>
        <v>PROGRAMADOR DE SISTEMAS DE INFORMACAO</v>
      </c>
      <c r="K950" t="s">
        <v>1055</v>
      </c>
      <c r="L950">
        <v>0</v>
      </c>
      <c r="N950" t="str">
        <f t="shared" si="82"/>
        <v>PROGRAMADOR DE SISTEMAS DE INFORMACAO</v>
      </c>
      <c r="O950" t="s">
        <v>1055</v>
      </c>
      <c r="P950">
        <v>0</v>
      </c>
      <c r="R950" t="str">
        <f t="shared" si="84"/>
        <v>ALUGUEL DE OUTROS MEIOS DE TRANSPORTE TERRESTRE</v>
      </c>
      <c r="S950" t="s">
        <v>4540</v>
      </c>
      <c r="V950">
        <v>0</v>
      </c>
      <c r="W950">
        <v>0</v>
      </c>
      <c r="X950">
        <v>0</v>
      </c>
      <c r="AA950" t="s">
        <v>4540</v>
      </c>
      <c r="AB950">
        <v>0</v>
      </c>
      <c r="AD950" t="str">
        <f t="shared" si="83"/>
        <v>ALUGUEL DE OUTROS MEIOS DE TRANSPORTE TERRESTRE</v>
      </c>
      <c r="AE950" t="s">
        <v>4540</v>
      </c>
      <c r="AF950">
        <v>0</v>
      </c>
    </row>
    <row r="951" spans="1:32">
      <c r="A951" t="str">
        <f t="shared" si="80"/>
        <v>PROGRAMADOR DE MAQUINAS - FERRAMENTA COM COMANDO NUMERICO</v>
      </c>
      <c r="B951" t="s">
        <v>1056</v>
      </c>
      <c r="C951">
        <v>0</v>
      </c>
      <c r="D951">
        <v>0</v>
      </c>
      <c r="E951">
        <v>0</v>
      </c>
      <c r="F951">
        <v>0</v>
      </c>
      <c r="G951">
        <v>0</v>
      </c>
      <c r="J951" t="str">
        <f t="shared" si="81"/>
        <v>PROGRAMADOR DE MAQUINAS - FERRAMENTA COM COMANDO NUMERICO</v>
      </c>
      <c r="K951" t="s">
        <v>1056</v>
      </c>
      <c r="L951">
        <v>0</v>
      </c>
      <c r="N951" t="str">
        <f t="shared" si="82"/>
        <v>PROGRAMADOR DE MAQUINAS - FERRAMENTA COM COMANDO NUMERICO</v>
      </c>
      <c r="O951" t="s">
        <v>1056</v>
      </c>
      <c r="P951">
        <v>0</v>
      </c>
      <c r="R951" t="str">
        <f t="shared" si="84"/>
        <v>ALUGUEL DE EMBARCACOES</v>
      </c>
      <c r="S951" t="s">
        <v>4541</v>
      </c>
      <c r="V951">
        <v>0</v>
      </c>
      <c r="W951">
        <v>0</v>
      </c>
      <c r="X951">
        <v>0</v>
      </c>
      <c r="AA951" t="s">
        <v>4541</v>
      </c>
      <c r="AB951">
        <v>0</v>
      </c>
      <c r="AD951" t="str">
        <f t="shared" si="83"/>
        <v>ALUGUEL DE EMBARCACOES</v>
      </c>
      <c r="AE951" t="s">
        <v>4541</v>
      </c>
      <c r="AF951">
        <v>0</v>
      </c>
    </row>
    <row r="952" spans="1:32">
      <c r="A952" t="str">
        <f t="shared" si="80"/>
        <v>PROGRAMADOR DE MULTIMIDIA</v>
      </c>
      <c r="B952" t="s">
        <v>1057</v>
      </c>
      <c r="C952">
        <v>0</v>
      </c>
      <c r="D952">
        <v>0</v>
      </c>
      <c r="E952">
        <v>0</v>
      </c>
      <c r="F952">
        <v>0</v>
      </c>
      <c r="G952">
        <v>0</v>
      </c>
      <c r="J952" t="str">
        <f t="shared" si="81"/>
        <v>PROGRAMADOR DE MULTIMIDIA</v>
      </c>
      <c r="K952" t="s">
        <v>1057</v>
      </c>
      <c r="L952">
        <v>0</v>
      </c>
      <c r="N952" t="str">
        <f t="shared" si="82"/>
        <v>PROGRAMADOR DE MULTIMIDIA</v>
      </c>
      <c r="O952" t="s">
        <v>1057</v>
      </c>
      <c r="P952">
        <v>0</v>
      </c>
      <c r="R952" t="str">
        <f t="shared" si="84"/>
        <v>ALUGUEL DE AERONAVES</v>
      </c>
      <c r="S952" t="s">
        <v>4542</v>
      </c>
      <c r="V952">
        <v>0</v>
      </c>
      <c r="W952">
        <v>0</v>
      </c>
      <c r="X952">
        <v>0</v>
      </c>
      <c r="AA952" t="s">
        <v>4542</v>
      </c>
      <c r="AB952">
        <v>0</v>
      </c>
      <c r="AD952" t="str">
        <f t="shared" si="83"/>
        <v>ALUGUEL DE AERONAVES</v>
      </c>
      <c r="AE952" t="s">
        <v>4542</v>
      </c>
      <c r="AF952">
        <v>0</v>
      </c>
    </row>
    <row r="953" spans="1:32">
      <c r="A953" t="str">
        <f t="shared" si="80"/>
        <v>OPERADOR DE COMPUTADOR (INCLUSIVE MICROCOMPUTADOR)</v>
      </c>
      <c r="B953" t="s">
        <v>1058</v>
      </c>
      <c r="C953">
        <v>0</v>
      </c>
      <c r="D953">
        <v>0</v>
      </c>
      <c r="E953">
        <v>0</v>
      </c>
      <c r="F953">
        <v>0</v>
      </c>
      <c r="G953">
        <v>0</v>
      </c>
      <c r="J953" t="str">
        <f t="shared" si="81"/>
        <v>OPERADOR DE COMPUTADOR (INCLUSIVE MICROCOMPUTADOR)</v>
      </c>
      <c r="K953" t="s">
        <v>1058</v>
      </c>
      <c r="L953">
        <v>0</v>
      </c>
      <c r="N953" t="str">
        <f t="shared" si="82"/>
        <v>OPERADOR DE COMPUTADOR (INCLUSIVE MICROCOMPUTADOR)</v>
      </c>
      <c r="O953" t="s">
        <v>1058</v>
      </c>
      <c r="P953">
        <v>0</v>
      </c>
      <c r="R953" t="str">
        <f t="shared" si="84"/>
        <v>ALUGUEL DE MAQUINAS E EQUIPAMENTOS AGRICOLAS</v>
      </c>
      <c r="S953" t="s">
        <v>4543</v>
      </c>
      <c r="V953">
        <v>0</v>
      </c>
      <c r="W953">
        <v>0</v>
      </c>
      <c r="X953">
        <v>0</v>
      </c>
      <c r="AA953" t="s">
        <v>4543</v>
      </c>
      <c r="AB953">
        <v>0</v>
      </c>
      <c r="AD953" t="str">
        <f t="shared" si="83"/>
        <v>ALUGUEL DE MAQUINAS E EQUIPAMENTOS AGRICOLAS</v>
      </c>
      <c r="AE953" t="s">
        <v>4543</v>
      </c>
      <c r="AF953">
        <v>0</v>
      </c>
    </row>
    <row r="954" spans="1:32">
      <c r="A954" t="str">
        <f t="shared" si="80"/>
        <v>TECNICO DE APOIO AO USUARIO DE INFORMATICA (HELPDESK)</v>
      </c>
      <c r="B954" t="s">
        <v>1059</v>
      </c>
      <c r="C954">
        <v>0</v>
      </c>
      <c r="D954">
        <v>0</v>
      </c>
      <c r="E954">
        <v>1</v>
      </c>
      <c r="F954">
        <v>0</v>
      </c>
      <c r="G954">
        <v>1</v>
      </c>
      <c r="J954" t="str">
        <f t="shared" si="81"/>
        <v>TECNICO DE APOIO AO USUARIO DE INFORMATICA (HELPDESK)</v>
      </c>
      <c r="K954" t="s">
        <v>1059</v>
      </c>
      <c r="L954">
        <v>1</v>
      </c>
      <c r="N954" t="str">
        <f t="shared" si="82"/>
        <v>TECNICO DE APOIO AO USUARIO DE INFORMATICA (HELPDESK)</v>
      </c>
      <c r="O954" t="s">
        <v>1059</v>
      </c>
      <c r="P954">
        <v>0</v>
      </c>
      <c r="R954" t="str">
        <f t="shared" si="84"/>
        <v>ALUGUEL DE MAQUINAS E EQUIPAMENTOS PARA CONSTRUCAO E ENGENHARIA CIVIL</v>
      </c>
      <c r="S954" t="s">
        <v>4544</v>
      </c>
      <c r="V954">
        <v>0</v>
      </c>
      <c r="W954">
        <v>0</v>
      </c>
      <c r="X954">
        <v>0</v>
      </c>
      <c r="AA954" t="s">
        <v>4544</v>
      </c>
      <c r="AB954">
        <v>0</v>
      </c>
      <c r="AD954" t="str">
        <f t="shared" si="83"/>
        <v>ALUGUEL DE MAQUINAS E EQUIPAMENTOS PARA CONSTRUCAO E ENGENHARIA CIVIL</v>
      </c>
      <c r="AE954" t="s">
        <v>4544</v>
      </c>
      <c r="AF954">
        <v>0</v>
      </c>
    </row>
    <row r="955" spans="1:32">
      <c r="A955" t="str">
        <f t="shared" si="80"/>
        <v>DESENHISTA TECNICO</v>
      </c>
      <c r="B955" t="s">
        <v>1060</v>
      </c>
      <c r="C955">
        <v>0</v>
      </c>
      <c r="D955">
        <v>0</v>
      </c>
      <c r="E955">
        <v>0</v>
      </c>
      <c r="F955">
        <v>0</v>
      </c>
      <c r="G955">
        <v>0</v>
      </c>
      <c r="J955" t="str">
        <f t="shared" si="81"/>
        <v>DESENHISTA TECNICO</v>
      </c>
      <c r="K955" t="s">
        <v>1060</v>
      </c>
      <c r="L955">
        <v>0</v>
      </c>
      <c r="N955" t="str">
        <f t="shared" si="82"/>
        <v>DESENHISTA TECNICO</v>
      </c>
      <c r="O955" t="s">
        <v>1060</v>
      </c>
      <c r="P955">
        <v>0</v>
      </c>
      <c r="R955" t="str">
        <f t="shared" si="84"/>
        <v>ALUGUEL DE MAQUINAS E EQUIPAMENTOS PARA ESCRITORIOS</v>
      </c>
      <c r="S955" t="s">
        <v>4545</v>
      </c>
      <c r="V955">
        <v>0</v>
      </c>
      <c r="W955">
        <v>0</v>
      </c>
      <c r="X955">
        <v>0</v>
      </c>
      <c r="AA955" t="s">
        <v>4545</v>
      </c>
      <c r="AB955">
        <v>0</v>
      </c>
      <c r="AD955" t="str">
        <f t="shared" si="83"/>
        <v>ALUGUEL DE MAQUINAS E EQUIPAMENTOS PARA ESCRITORIOS</v>
      </c>
      <c r="AE955" t="s">
        <v>4545</v>
      </c>
      <c r="AF955">
        <v>0</v>
      </c>
    </row>
    <row r="956" spans="1:32">
      <c r="A956" t="str">
        <f t="shared" si="80"/>
        <v>DESENHISTA COPISTA</v>
      </c>
      <c r="B956" t="s">
        <v>1061</v>
      </c>
      <c r="C956">
        <v>0</v>
      </c>
      <c r="D956">
        <v>0</v>
      </c>
      <c r="E956">
        <v>0</v>
      </c>
      <c r="F956">
        <v>0</v>
      </c>
      <c r="G956">
        <v>0</v>
      </c>
      <c r="J956" t="str">
        <f t="shared" si="81"/>
        <v>DESENHISTA COPISTA</v>
      </c>
      <c r="K956" t="s">
        <v>1061</v>
      </c>
      <c r="L956">
        <v>0</v>
      </c>
      <c r="N956" t="str">
        <f t="shared" si="82"/>
        <v>DESENHISTA COPISTA</v>
      </c>
      <c r="O956" t="s">
        <v>1061</v>
      </c>
      <c r="P956">
        <v>0</v>
      </c>
      <c r="R956" t="str">
        <f t="shared" si="84"/>
        <v>ALUGUEL DE MAQUINAS E EQUIPAMENTOS DE OUTROS TIPOS, NAO ESPECIFICADOS ANTERIORMENTE</v>
      </c>
      <c r="S956" t="s">
        <v>4546</v>
      </c>
      <c r="V956">
        <v>0</v>
      </c>
      <c r="W956">
        <v>0</v>
      </c>
      <c r="X956">
        <v>0</v>
      </c>
      <c r="AA956" t="s">
        <v>4546</v>
      </c>
      <c r="AB956">
        <v>0</v>
      </c>
      <c r="AD956" t="str">
        <f t="shared" si="83"/>
        <v>ALUGUEL DE MAQUINAS E EQUIPAMENTOS DE OUTROS TIPOS, NAO ESPECIFICADOS ANTERIORMENTE</v>
      </c>
      <c r="AE956" t="s">
        <v>4546</v>
      </c>
      <c r="AF956">
        <v>0</v>
      </c>
    </row>
    <row r="957" spans="1:32">
      <c r="A957" t="str">
        <f t="shared" si="80"/>
        <v>DESENHISTA DETALHISTA</v>
      </c>
      <c r="B957" t="s">
        <v>1062</v>
      </c>
      <c r="C957">
        <v>0</v>
      </c>
      <c r="D957">
        <v>0</v>
      </c>
      <c r="E957">
        <v>0</v>
      </c>
      <c r="F957">
        <v>0</v>
      </c>
      <c r="G957">
        <v>0</v>
      </c>
      <c r="J957" t="str">
        <f t="shared" si="81"/>
        <v>DESENHISTA DETALHISTA</v>
      </c>
      <c r="K957" t="s">
        <v>1062</v>
      </c>
      <c r="L957">
        <v>0</v>
      </c>
      <c r="N957" t="str">
        <f t="shared" si="82"/>
        <v>DESENHISTA DETALHISTA</v>
      </c>
      <c r="O957" t="s">
        <v>1062</v>
      </c>
      <c r="P957">
        <v>0</v>
      </c>
      <c r="R957" t="str">
        <f t="shared" si="84"/>
        <v>ALUGUEL DE OBJETOS PESSOAIS E DOMESTICOS</v>
      </c>
      <c r="S957" t="s">
        <v>4547</v>
      </c>
      <c r="V957">
        <v>0</v>
      </c>
      <c r="W957">
        <v>0</v>
      </c>
      <c r="X957">
        <v>0</v>
      </c>
      <c r="AA957" t="s">
        <v>4547</v>
      </c>
      <c r="AB957">
        <v>0</v>
      </c>
      <c r="AD957" t="str">
        <f t="shared" si="83"/>
        <v>ALUGUEL DE OBJETOS PESSOAIS E DOMESTICOS</v>
      </c>
      <c r="AE957" t="s">
        <v>4547</v>
      </c>
      <c r="AF957">
        <v>0</v>
      </c>
    </row>
    <row r="958" spans="1:32">
      <c r="A958" t="str">
        <f t="shared" si="80"/>
        <v>DESENHISTA TECNICO (ARQUITETURA)</v>
      </c>
      <c r="B958" t="s">
        <v>1063</v>
      </c>
      <c r="C958">
        <v>0</v>
      </c>
      <c r="D958">
        <v>0</v>
      </c>
      <c r="E958">
        <v>0</v>
      </c>
      <c r="F958">
        <v>0</v>
      </c>
      <c r="G958">
        <v>0</v>
      </c>
      <c r="J958" t="str">
        <f t="shared" si="81"/>
        <v>DESENHISTA TECNICO (ARQUITETURA)</v>
      </c>
      <c r="K958" t="s">
        <v>1063</v>
      </c>
      <c r="L958">
        <v>0</v>
      </c>
      <c r="N958" t="str">
        <f t="shared" si="82"/>
        <v>DESENHISTA TECNICO (ARQUITETURA)</v>
      </c>
      <c r="O958" t="s">
        <v>1063</v>
      </c>
      <c r="P958">
        <v>0</v>
      </c>
      <c r="R958" t="str">
        <f t="shared" si="84"/>
        <v>PESQUISA E DESENVOLVIMENTO EXPERIMENTAL EM CIENCIAS FISICAS E NATURAIS</v>
      </c>
      <c r="S958" t="s">
        <v>4548</v>
      </c>
      <c r="V958">
        <v>0</v>
      </c>
      <c r="W958">
        <v>0</v>
      </c>
      <c r="X958">
        <v>0</v>
      </c>
      <c r="AA958" t="s">
        <v>4548</v>
      </c>
      <c r="AB958">
        <v>0</v>
      </c>
      <c r="AD958" t="str">
        <f t="shared" si="83"/>
        <v>PESQUISA E DESENVOLVIMENTO EXPERIMENTAL EM CIENCIAS FISICAS E NATURAIS</v>
      </c>
      <c r="AE958" t="s">
        <v>4548</v>
      </c>
      <c r="AF958">
        <v>0</v>
      </c>
    </row>
    <row r="959" spans="1:32">
      <c r="A959" t="str">
        <f t="shared" si="80"/>
        <v>DESENHISTA TECNICO (CARTOGRAFIA)</v>
      </c>
      <c r="B959" t="s">
        <v>1064</v>
      </c>
      <c r="C959">
        <v>0</v>
      </c>
      <c r="D959">
        <v>0</v>
      </c>
      <c r="E959">
        <v>0</v>
      </c>
      <c r="F959">
        <v>0</v>
      </c>
      <c r="G959">
        <v>0</v>
      </c>
      <c r="J959" t="str">
        <f t="shared" si="81"/>
        <v>DESENHISTA TECNICO (CARTOGRAFIA)</v>
      </c>
      <c r="K959" t="s">
        <v>1064</v>
      </c>
      <c r="L959">
        <v>0</v>
      </c>
      <c r="N959" t="str">
        <f t="shared" si="82"/>
        <v>DESENHISTA TECNICO (CARTOGRAFIA)</v>
      </c>
      <c r="O959" t="s">
        <v>1064</v>
      </c>
      <c r="P959">
        <v>0</v>
      </c>
      <c r="R959" t="str">
        <f t="shared" si="84"/>
        <v>CONSULTORIA EM HARDWARE</v>
      </c>
      <c r="S959" t="s">
        <v>4549</v>
      </c>
      <c r="V959">
        <v>0</v>
      </c>
      <c r="W959">
        <v>0</v>
      </c>
      <c r="X959">
        <v>0</v>
      </c>
      <c r="AA959" t="s">
        <v>4549</v>
      </c>
      <c r="AB959">
        <v>0</v>
      </c>
      <c r="AD959" t="str">
        <f t="shared" si="83"/>
        <v>CONSULTORIA EM HARDWARE</v>
      </c>
      <c r="AE959" t="s">
        <v>4549</v>
      </c>
      <c r="AF959">
        <v>0</v>
      </c>
    </row>
    <row r="960" spans="1:32">
      <c r="A960" t="str">
        <f t="shared" si="80"/>
        <v>DESENHISTA TECNICO (CONSTRUCAO CIVIL)</v>
      </c>
      <c r="B960" t="s">
        <v>1065</v>
      </c>
      <c r="C960">
        <v>0</v>
      </c>
      <c r="D960">
        <v>0</v>
      </c>
      <c r="E960">
        <v>0</v>
      </c>
      <c r="F960">
        <v>0</v>
      </c>
      <c r="G960">
        <v>0</v>
      </c>
      <c r="J960" t="str">
        <f t="shared" si="81"/>
        <v>DESENHISTA TECNICO (CONSTRUCAO CIVIL)</v>
      </c>
      <c r="K960" t="s">
        <v>1065</v>
      </c>
      <c r="L960">
        <v>0</v>
      </c>
      <c r="N960" t="str">
        <f t="shared" si="82"/>
        <v>DESENHISTA TECNICO (CONSTRUCAO CIVIL)</v>
      </c>
      <c r="O960" t="s">
        <v>1065</v>
      </c>
      <c r="P960">
        <v>0</v>
      </c>
      <c r="R960" t="str">
        <f t="shared" si="84"/>
        <v>PESQUISA E DESENVOLVIMENTO EXPERIMENTAL EM CIENCIAS SOCIAIS E HUMANAS</v>
      </c>
      <c r="S960" t="s">
        <v>4550</v>
      </c>
      <c r="V960">
        <v>0</v>
      </c>
      <c r="W960">
        <v>0</v>
      </c>
      <c r="X960">
        <v>0</v>
      </c>
      <c r="AA960" t="s">
        <v>4550</v>
      </c>
      <c r="AB960">
        <v>0</v>
      </c>
      <c r="AD960" t="str">
        <f t="shared" si="83"/>
        <v>PESQUISA E DESENVOLVIMENTO EXPERIMENTAL EM CIENCIAS SOCIAIS E HUMANAS</v>
      </c>
      <c r="AE960" t="s">
        <v>4550</v>
      </c>
      <c r="AF960">
        <v>0</v>
      </c>
    </row>
    <row r="961" spans="1:32">
      <c r="A961" t="str">
        <f t="shared" si="80"/>
        <v>DESENHISTA TECNICO (INSTALACOES HIDROSSANITARIAS)</v>
      </c>
      <c r="B961" t="s">
        <v>1066</v>
      </c>
      <c r="C961">
        <v>0</v>
      </c>
      <c r="D961">
        <v>0</v>
      </c>
      <c r="E961">
        <v>0</v>
      </c>
      <c r="F961">
        <v>0</v>
      </c>
      <c r="G961">
        <v>0</v>
      </c>
      <c r="J961" t="str">
        <f t="shared" si="81"/>
        <v>DESENHISTA TECNICO (INSTALACOES HIDROSSANITARIAS)</v>
      </c>
      <c r="K961" t="s">
        <v>1066</v>
      </c>
      <c r="L961">
        <v>0</v>
      </c>
      <c r="N961" t="str">
        <f t="shared" si="82"/>
        <v>DESENHISTA TECNICO (INSTALACOES HIDROSSANITARIAS)</v>
      </c>
      <c r="O961" t="s">
        <v>1066</v>
      </c>
      <c r="P961">
        <v>0</v>
      </c>
      <c r="R961" t="str">
        <f t="shared" si="84"/>
        <v>DESENVOLVIMENTO E EDICAO DE SOFTWARES PRONTOS PARA USO</v>
      </c>
      <c r="S961" t="s">
        <v>4551</v>
      </c>
      <c r="V961">
        <v>0</v>
      </c>
      <c r="W961">
        <v>0</v>
      </c>
      <c r="X961">
        <v>0</v>
      </c>
      <c r="AA961" t="s">
        <v>4551</v>
      </c>
      <c r="AB961">
        <v>0</v>
      </c>
      <c r="AD961" t="str">
        <f t="shared" si="83"/>
        <v>DESENVOLVIMENTO E EDICAO DE SOFTWARES PRONTOS PARA USO</v>
      </c>
      <c r="AE961" t="s">
        <v>4551</v>
      </c>
      <c r="AF961">
        <v>0</v>
      </c>
    </row>
    <row r="962" spans="1:32">
      <c r="A962" t="str">
        <f t="shared" si="80"/>
        <v>DESENHISTA TECNICO MECANICO</v>
      </c>
      <c r="B962" t="s">
        <v>1067</v>
      </c>
      <c r="C962">
        <v>0</v>
      </c>
      <c r="D962">
        <v>0</v>
      </c>
      <c r="E962">
        <v>0</v>
      </c>
      <c r="F962">
        <v>0</v>
      </c>
      <c r="G962">
        <v>0</v>
      </c>
      <c r="J962" t="str">
        <f t="shared" si="81"/>
        <v>DESENHISTA TECNICO MECANICO</v>
      </c>
      <c r="K962" t="s">
        <v>1067</v>
      </c>
      <c r="L962">
        <v>0</v>
      </c>
      <c r="N962" t="str">
        <f t="shared" si="82"/>
        <v>DESENHISTA TECNICO MECANICO</v>
      </c>
      <c r="O962" t="s">
        <v>1067</v>
      </c>
      <c r="P962">
        <v>0</v>
      </c>
      <c r="R962" t="str">
        <f t="shared" si="84"/>
        <v>DESENVOLVIMENTO DE SOFTWARES SOB ENCOMENDA E OUTRAS CONSULTORIAS EM SOFTWARE</v>
      </c>
      <c r="S962" t="s">
        <v>4552</v>
      </c>
      <c r="V962">
        <v>0</v>
      </c>
      <c r="W962">
        <v>0</v>
      </c>
      <c r="X962">
        <v>0</v>
      </c>
      <c r="AA962" t="s">
        <v>4552</v>
      </c>
      <c r="AB962">
        <v>0</v>
      </c>
      <c r="AD962" t="str">
        <f t="shared" si="83"/>
        <v>DESENVOLVIMENTO DE SOFTWARES SOB ENCOMENDA E OUTRAS CONSULTORIAS EM SOFTWARE</v>
      </c>
      <c r="AE962" t="s">
        <v>4552</v>
      </c>
      <c r="AF962">
        <v>0</v>
      </c>
    </row>
    <row r="963" spans="1:32">
      <c r="A963" t="str">
        <f t="shared" si="80"/>
        <v>DESENHISTA TECNICO AERONAUTICO</v>
      </c>
      <c r="B963" t="s">
        <v>1068</v>
      </c>
      <c r="C963">
        <v>0</v>
      </c>
      <c r="D963">
        <v>0</v>
      </c>
      <c r="E963">
        <v>0</v>
      </c>
      <c r="F963">
        <v>0</v>
      </c>
      <c r="G963">
        <v>0</v>
      </c>
      <c r="J963" t="str">
        <f t="shared" si="81"/>
        <v>DESENHISTA TECNICO AERONAUTICO</v>
      </c>
      <c r="K963" t="s">
        <v>1068</v>
      </c>
      <c r="L963">
        <v>0</v>
      </c>
      <c r="N963" t="str">
        <f t="shared" si="82"/>
        <v>DESENHISTA TECNICO AERONAUTICO</v>
      </c>
      <c r="O963" t="s">
        <v>1068</v>
      </c>
      <c r="P963">
        <v>0</v>
      </c>
      <c r="R963" t="str">
        <f t="shared" si="84"/>
        <v>PROCESSAMENTO DE DADOS</v>
      </c>
      <c r="S963" t="s">
        <v>4553</v>
      </c>
      <c r="V963">
        <v>0</v>
      </c>
      <c r="W963">
        <v>0</v>
      </c>
      <c r="X963">
        <v>0</v>
      </c>
      <c r="AA963" t="s">
        <v>4553</v>
      </c>
      <c r="AB963">
        <v>0</v>
      </c>
      <c r="AD963" t="str">
        <f t="shared" si="83"/>
        <v>PROCESSAMENTO DE DADOS</v>
      </c>
      <c r="AE963" t="s">
        <v>4553</v>
      </c>
      <c r="AF963">
        <v>0</v>
      </c>
    </row>
    <row r="964" spans="1:32">
      <c r="A964" t="str">
        <f t="shared" si="80"/>
        <v>DESENHISTA TECNICO NAVAL</v>
      </c>
      <c r="B964" t="s">
        <v>1069</v>
      </c>
      <c r="C964">
        <v>0</v>
      </c>
      <c r="D964">
        <v>0</v>
      </c>
      <c r="E964">
        <v>0</v>
      </c>
      <c r="F964">
        <v>0</v>
      </c>
      <c r="G964">
        <v>0</v>
      </c>
      <c r="J964" t="str">
        <f t="shared" si="81"/>
        <v>DESENHISTA TECNICO NAVAL</v>
      </c>
      <c r="K964" t="s">
        <v>1069</v>
      </c>
      <c r="L964">
        <v>0</v>
      </c>
      <c r="N964" t="str">
        <f t="shared" si="82"/>
        <v>DESENHISTA TECNICO NAVAL</v>
      </c>
      <c r="O964" t="s">
        <v>1069</v>
      </c>
      <c r="P964">
        <v>0</v>
      </c>
      <c r="R964" t="str">
        <f t="shared" si="84"/>
        <v>ATIVIDADES DE BANCO DE DADOS E DISTRIBUICAO ON-LINE DE CONTEUDO ELETRONICO</v>
      </c>
      <c r="S964" t="s">
        <v>4554</v>
      </c>
      <c r="V964">
        <v>0</v>
      </c>
      <c r="W964">
        <v>0</v>
      </c>
      <c r="X964">
        <v>0</v>
      </c>
      <c r="AA964" t="s">
        <v>4554</v>
      </c>
      <c r="AB964">
        <v>0</v>
      </c>
      <c r="AD964" t="str">
        <f t="shared" si="83"/>
        <v>ATIVIDADES DE BANCO DE DADOS E DISTRIBUICAO ON-LINE DE CONTEUDO ELETRONICO</v>
      </c>
      <c r="AE964" t="s">
        <v>4554</v>
      </c>
      <c r="AF964">
        <v>0</v>
      </c>
    </row>
    <row r="965" spans="1:32">
      <c r="A965" t="str">
        <f t="shared" si="80"/>
        <v>DESENHISTA TECNICO (ELETRICIDADE E ELETRONICA)</v>
      </c>
      <c r="B965" t="s">
        <v>1070</v>
      </c>
      <c r="C965">
        <v>0</v>
      </c>
      <c r="D965">
        <v>0</v>
      </c>
      <c r="E965">
        <v>0</v>
      </c>
      <c r="F965">
        <v>0</v>
      </c>
      <c r="G965">
        <v>0</v>
      </c>
      <c r="J965" t="str">
        <f t="shared" si="81"/>
        <v>DESENHISTA TECNICO (ELETRICIDADE E ELETRONICA)</v>
      </c>
      <c r="K965" t="s">
        <v>1070</v>
      </c>
      <c r="L965">
        <v>0</v>
      </c>
      <c r="N965" t="str">
        <f t="shared" si="82"/>
        <v>DESENHISTA TECNICO (ELETRICIDADE E ELETRONICA)</v>
      </c>
      <c r="O965" t="s">
        <v>1070</v>
      </c>
      <c r="P965">
        <v>0</v>
      </c>
      <c r="R965" t="str">
        <f t="shared" si="84"/>
        <v>MANUTENCAO E REPARACAO DE MAQUINAS DE ESCRITORIO E DE INFORMATICA</v>
      </c>
      <c r="S965" t="s">
        <v>4555</v>
      </c>
      <c r="V965">
        <v>0</v>
      </c>
      <c r="W965">
        <v>0</v>
      </c>
      <c r="X965">
        <v>0</v>
      </c>
      <c r="AA965" t="s">
        <v>4555</v>
      </c>
      <c r="AB965">
        <v>0</v>
      </c>
      <c r="AD965" t="str">
        <f t="shared" si="83"/>
        <v>MANUTENCAO E REPARACAO DE MAQUINAS DE ESCRITORIO E DE INFORMATICA</v>
      </c>
      <c r="AE965" t="s">
        <v>4555</v>
      </c>
      <c r="AF965">
        <v>0</v>
      </c>
    </row>
    <row r="966" spans="1:32">
      <c r="A966" t="str">
        <f t="shared" si="80"/>
        <v>DESENHISTA TECNICO (CALEFACAO, VENTILACAO E REFRIGERACAO)</v>
      </c>
      <c r="B966" t="s">
        <v>1071</v>
      </c>
      <c r="C966">
        <v>0</v>
      </c>
      <c r="D966">
        <v>0</v>
      </c>
      <c r="E966">
        <v>0</v>
      </c>
      <c r="F966">
        <v>0</v>
      </c>
      <c r="G966">
        <v>0</v>
      </c>
      <c r="J966" t="str">
        <f t="shared" si="81"/>
        <v>DESENHISTA TECNICO (CALEFACAO, VENTILACAO E REFRIGERACAO)</v>
      </c>
      <c r="K966" t="s">
        <v>1071</v>
      </c>
      <c r="L966">
        <v>0</v>
      </c>
      <c r="N966" t="str">
        <f t="shared" si="82"/>
        <v>DESENHISTA TECNICO (CALEFACAO, VENTILACAO E REFRIGERACAO)</v>
      </c>
      <c r="O966" t="s">
        <v>1071</v>
      </c>
      <c r="P966">
        <v>0</v>
      </c>
      <c r="R966" t="str">
        <f t="shared" si="84"/>
        <v>OUTRAS ATIVIDADES DE INFORMATICA, NAO ESPECIFICADAS ANTERIORMENTE</v>
      </c>
      <c r="S966" t="s">
        <v>4556</v>
      </c>
      <c r="V966">
        <v>0</v>
      </c>
      <c r="W966">
        <v>0</v>
      </c>
      <c r="X966">
        <v>0</v>
      </c>
      <c r="AA966" t="s">
        <v>4556</v>
      </c>
      <c r="AB966">
        <v>0</v>
      </c>
      <c r="AD966" t="str">
        <f t="shared" si="83"/>
        <v>OUTRAS ATIVIDADES DE INFORMATICA, NAO ESPECIFICADAS ANTERIORMENTE</v>
      </c>
      <c r="AE966" t="s">
        <v>4556</v>
      </c>
      <c r="AF966">
        <v>0</v>
      </c>
    </row>
    <row r="967" spans="1:32">
      <c r="A967" t="str">
        <f t="shared" si="80"/>
        <v>DESENHISTA TECNICO (ARTES GRAFICAS)</v>
      </c>
      <c r="B967" t="s">
        <v>1072</v>
      </c>
      <c r="C967">
        <v>0</v>
      </c>
      <c r="D967">
        <v>0</v>
      </c>
      <c r="E967">
        <v>0</v>
      </c>
      <c r="F967">
        <v>0</v>
      </c>
      <c r="G967">
        <v>0</v>
      </c>
      <c r="J967" t="str">
        <f t="shared" si="81"/>
        <v>DESENHISTA TECNICO (ARTES GRAFICAS)</v>
      </c>
      <c r="K967" t="s">
        <v>1072</v>
      </c>
      <c r="L967">
        <v>0</v>
      </c>
      <c r="N967" t="str">
        <f t="shared" si="82"/>
        <v>DESENHISTA TECNICO (ARTES GRAFICAS)</v>
      </c>
      <c r="O967" t="s">
        <v>1072</v>
      </c>
      <c r="P967">
        <v>0</v>
      </c>
      <c r="R967" t="str">
        <f t="shared" si="84"/>
        <v>PESQUISA E DESENVOLVIMENTO DAS CIENCIAS FISICAS E NATURAIS</v>
      </c>
      <c r="S967" t="s">
        <v>4557</v>
      </c>
      <c r="V967">
        <v>0</v>
      </c>
      <c r="W967">
        <v>0</v>
      </c>
      <c r="X967">
        <v>0</v>
      </c>
      <c r="AA967" t="s">
        <v>4557</v>
      </c>
      <c r="AB967">
        <v>0</v>
      </c>
      <c r="AD967" t="str">
        <f t="shared" si="83"/>
        <v>PESQUISA E DESENVOLVIMENTO DAS CIENCIAS FISICAS E NATURAIS</v>
      </c>
      <c r="AE967" t="s">
        <v>4557</v>
      </c>
      <c r="AF967">
        <v>0</v>
      </c>
    </row>
    <row r="968" spans="1:32">
      <c r="A968" t="str">
        <f t="shared" si="80"/>
        <v>DESENHISTA TECNICO (ILUSTRACOES ARTISTICAS)</v>
      </c>
      <c r="B968" t="s">
        <v>1073</v>
      </c>
      <c r="C968">
        <v>0</v>
      </c>
      <c r="D968">
        <v>0</v>
      </c>
      <c r="E968">
        <v>0</v>
      </c>
      <c r="F968">
        <v>0</v>
      </c>
      <c r="G968">
        <v>0</v>
      </c>
      <c r="J968" t="str">
        <f t="shared" si="81"/>
        <v>DESENHISTA TECNICO (ILUSTRACOES ARTISTICAS)</v>
      </c>
      <c r="K968" t="s">
        <v>1073</v>
      </c>
      <c r="L968">
        <v>0</v>
      </c>
      <c r="N968" t="str">
        <f t="shared" si="82"/>
        <v>DESENHISTA TECNICO (ILUSTRACOES ARTISTICAS)</v>
      </c>
      <c r="O968" t="s">
        <v>1073</v>
      </c>
      <c r="P968">
        <v>0</v>
      </c>
      <c r="R968" t="str">
        <f t="shared" si="84"/>
        <v>AGENCIAS DE PUBLICIDADE</v>
      </c>
      <c r="S968" t="s">
        <v>4558</v>
      </c>
      <c r="V968">
        <v>0</v>
      </c>
      <c r="W968">
        <v>0</v>
      </c>
      <c r="X968">
        <v>0</v>
      </c>
      <c r="AA968" t="s">
        <v>4558</v>
      </c>
      <c r="AB968">
        <v>0</v>
      </c>
      <c r="AD968" t="str">
        <f t="shared" si="83"/>
        <v>AGENCIAS DE PUBLICIDADE</v>
      </c>
      <c r="AE968" t="s">
        <v>4558</v>
      </c>
      <c r="AF968">
        <v>0</v>
      </c>
    </row>
    <row r="969" spans="1:32">
      <c r="A969" t="str">
        <f t="shared" si="80"/>
        <v>DESENHISTA TECNICO (ILUSTRACOES TECNICAS)</v>
      </c>
      <c r="B969" t="s">
        <v>1074</v>
      </c>
      <c r="C969">
        <v>0</v>
      </c>
      <c r="D969">
        <v>0</v>
      </c>
      <c r="E969">
        <v>0</v>
      </c>
      <c r="F969">
        <v>0</v>
      </c>
      <c r="G969">
        <v>0</v>
      </c>
      <c r="J969" t="str">
        <f t="shared" si="81"/>
        <v>DESENHISTA TECNICO (ILUSTRACOES TECNICAS)</v>
      </c>
      <c r="K969" t="s">
        <v>1074</v>
      </c>
      <c r="L969">
        <v>0</v>
      </c>
      <c r="N969" t="str">
        <f t="shared" si="82"/>
        <v>DESENHISTA TECNICO (ILUSTRACOES TECNICAS)</v>
      </c>
      <c r="O969" t="s">
        <v>1074</v>
      </c>
      <c r="P969">
        <v>0</v>
      </c>
      <c r="R969" t="str">
        <f t="shared" si="84"/>
        <v>AGENCIAMENTO DE ESPACOS PARA PUBLICIDADE, EXCETO EM VEICULOS DE COMUNICACAO</v>
      </c>
      <c r="S969" t="s">
        <v>4559</v>
      </c>
      <c r="V969">
        <v>0</v>
      </c>
      <c r="W969">
        <v>0</v>
      </c>
      <c r="X969">
        <v>0</v>
      </c>
      <c r="AA969" t="s">
        <v>4559</v>
      </c>
      <c r="AB969">
        <v>0</v>
      </c>
      <c r="AD969" t="str">
        <f t="shared" si="83"/>
        <v>AGENCIAMENTO DE ESPACOS PARA PUBLICIDADE, EXCETO EM VEICULOS DE COMUNICACAO</v>
      </c>
      <c r="AE969" t="s">
        <v>4559</v>
      </c>
      <c r="AF969">
        <v>0</v>
      </c>
    </row>
    <row r="970" spans="1:32">
      <c r="A970" t="str">
        <f t="shared" si="80"/>
        <v>DESENHISTA TECNICO (INDUSTRIA TEXTIL)</v>
      </c>
      <c r="B970" t="s">
        <v>1075</v>
      </c>
      <c r="C970">
        <v>0</v>
      </c>
      <c r="D970">
        <v>0</v>
      </c>
      <c r="E970">
        <v>0</v>
      </c>
      <c r="F970">
        <v>0</v>
      </c>
      <c r="G970">
        <v>0</v>
      </c>
      <c r="J970" t="str">
        <f t="shared" si="81"/>
        <v>DESENHISTA TECNICO (INDUSTRIA TEXTIL)</v>
      </c>
      <c r="K970" t="s">
        <v>1075</v>
      </c>
      <c r="L970">
        <v>0</v>
      </c>
      <c r="N970" t="str">
        <f t="shared" si="82"/>
        <v>DESENHISTA TECNICO (INDUSTRIA TEXTIL)</v>
      </c>
      <c r="O970" t="s">
        <v>1075</v>
      </c>
      <c r="P970">
        <v>0</v>
      </c>
      <c r="R970" t="str">
        <f t="shared" si="84"/>
        <v>ATIVIDADES DE PUBLICIDADE NAO ESPECIFICADAS ANTERIORMENTE</v>
      </c>
      <c r="S970" t="s">
        <v>4560</v>
      </c>
      <c r="V970">
        <v>0</v>
      </c>
      <c r="W970">
        <v>0</v>
      </c>
      <c r="X970">
        <v>0</v>
      </c>
      <c r="AA970" t="s">
        <v>4560</v>
      </c>
      <c r="AB970">
        <v>0</v>
      </c>
      <c r="AD970" t="str">
        <f t="shared" si="83"/>
        <v>ATIVIDADES DE PUBLICIDADE NAO ESPECIFICADAS ANTERIORMENTE</v>
      </c>
      <c r="AE970" t="s">
        <v>4560</v>
      </c>
      <c r="AF970">
        <v>0</v>
      </c>
    </row>
    <row r="971" spans="1:32">
      <c r="A971" t="str">
        <f t="shared" si="80"/>
        <v>DESENHISTA TECNICO (MOBILIARIO)</v>
      </c>
      <c r="B971" t="s">
        <v>1076</v>
      </c>
      <c r="C971">
        <v>0</v>
      </c>
      <c r="D971">
        <v>0</v>
      </c>
      <c r="E971">
        <v>0</v>
      </c>
      <c r="F971">
        <v>0</v>
      </c>
      <c r="G971">
        <v>0</v>
      </c>
      <c r="J971" t="str">
        <f t="shared" si="81"/>
        <v>DESENHISTA TECNICO (MOBILIARIO)</v>
      </c>
      <c r="K971" t="s">
        <v>1076</v>
      </c>
      <c r="L971">
        <v>0</v>
      </c>
      <c r="N971" t="str">
        <f t="shared" si="82"/>
        <v>DESENHISTA TECNICO (MOBILIARIO)</v>
      </c>
      <c r="O971" t="s">
        <v>1076</v>
      </c>
      <c r="P971">
        <v>0</v>
      </c>
      <c r="R971" t="str">
        <f t="shared" si="84"/>
        <v>PESQUISA E DESENVOLVIMENTO DAS CIENCIAS SOCIAIS E HUMANAS</v>
      </c>
      <c r="S971" t="s">
        <v>4561</v>
      </c>
      <c r="V971">
        <v>0</v>
      </c>
      <c r="W971">
        <v>0</v>
      </c>
      <c r="X971">
        <v>0</v>
      </c>
      <c r="AA971" t="s">
        <v>4561</v>
      </c>
      <c r="AB971">
        <v>0</v>
      </c>
      <c r="AD971" t="str">
        <f t="shared" si="83"/>
        <v>PESQUISA E DESENVOLVIMENTO DAS CIENCIAS SOCIAIS E HUMANAS</v>
      </c>
      <c r="AE971" t="s">
        <v>4561</v>
      </c>
      <c r="AF971">
        <v>0</v>
      </c>
    </row>
    <row r="972" spans="1:32">
      <c r="A972" t="str">
        <f t="shared" si="80"/>
        <v>DESENHISTA TECNICO DE EMBALAGENS, MAQUETES E LEIAUTES</v>
      </c>
      <c r="B972" t="s">
        <v>1077</v>
      </c>
      <c r="C972">
        <v>0</v>
      </c>
      <c r="D972">
        <v>0</v>
      </c>
      <c r="E972">
        <v>0</v>
      </c>
      <c r="F972">
        <v>0</v>
      </c>
      <c r="G972">
        <v>0</v>
      </c>
      <c r="J972" t="str">
        <f t="shared" si="81"/>
        <v>DESENHISTA TECNICO DE EMBALAGENS, MAQUETES E LEIAUTES</v>
      </c>
      <c r="K972" t="s">
        <v>1077</v>
      </c>
      <c r="L972">
        <v>0</v>
      </c>
      <c r="N972" t="str">
        <f t="shared" si="82"/>
        <v>DESENHISTA TECNICO DE EMBALAGENS, MAQUETES E LEIAUTES</v>
      </c>
      <c r="O972" t="s">
        <v>1077</v>
      </c>
      <c r="P972">
        <v>0</v>
      </c>
      <c r="R972" t="str">
        <f t="shared" si="84"/>
        <v>DESIGN E DECORACAO DE INTERIORES</v>
      </c>
      <c r="S972" t="s">
        <v>4562</v>
      </c>
      <c r="V972">
        <v>0</v>
      </c>
      <c r="W972">
        <v>0</v>
      </c>
      <c r="X972">
        <v>0</v>
      </c>
      <c r="AA972" t="s">
        <v>4562</v>
      </c>
      <c r="AB972">
        <v>0</v>
      </c>
      <c r="AD972" t="str">
        <f t="shared" si="83"/>
        <v>DESIGN E DECORACAO DE INTERIORES</v>
      </c>
      <c r="AE972" t="s">
        <v>4562</v>
      </c>
      <c r="AF972">
        <v>0</v>
      </c>
    </row>
    <row r="973" spans="1:32">
      <c r="A973" t="str">
        <f t="shared" si="80"/>
        <v>DESENHISTA PROJETISTA DE ARQUITETURA</v>
      </c>
      <c r="B973" t="s">
        <v>1078</v>
      </c>
      <c r="C973">
        <v>0</v>
      </c>
      <c r="D973">
        <v>0</v>
      </c>
      <c r="E973">
        <v>0</v>
      </c>
      <c r="F973">
        <v>0</v>
      </c>
      <c r="G973">
        <v>0</v>
      </c>
      <c r="J973" t="str">
        <f t="shared" si="81"/>
        <v>DESENHISTA PROJETISTA DE ARQUITETURA</v>
      </c>
      <c r="K973" t="s">
        <v>1078</v>
      </c>
      <c r="L973">
        <v>0</v>
      </c>
      <c r="N973" t="str">
        <f t="shared" si="82"/>
        <v>DESENHISTA PROJETISTA DE ARQUITETURA</v>
      </c>
      <c r="O973" t="s">
        <v>1078</v>
      </c>
      <c r="P973">
        <v>0</v>
      </c>
      <c r="R973" t="str">
        <f t="shared" si="84"/>
        <v>ATIVIDADES JURIDICAS</v>
      </c>
      <c r="S973" t="s">
        <v>4563</v>
      </c>
      <c r="V973">
        <v>0</v>
      </c>
      <c r="W973">
        <v>0</v>
      </c>
      <c r="X973">
        <v>0</v>
      </c>
      <c r="AA973" t="s">
        <v>4563</v>
      </c>
      <c r="AB973">
        <v>0</v>
      </c>
      <c r="AD973" t="str">
        <f t="shared" si="83"/>
        <v>ATIVIDADES JURIDICAS</v>
      </c>
      <c r="AE973" t="s">
        <v>4563</v>
      </c>
      <c r="AF973">
        <v>0</v>
      </c>
    </row>
    <row r="974" spans="1:32">
      <c r="A974" t="str">
        <f t="shared" si="80"/>
        <v>DESENHISTA PROJETISTA DE CONSTRUCAO CIVIL</v>
      </c>
      <c r="B974" t="s">
        <v>1079</v>
      </c>
      <c r="C974">
        <v>0</v>
      </c>
      <c r="D974">
        <v>0</v>
      </c>
      <c r="E974">
        <v>0</v>
      </c>
      <c r="F974">
        <v>0</v>
      </c>
      <c r="G974">
        <v>0</v>
      </c>
      <c r="J974" t="str">
        <f t="shared" si="81"/>
        <v>DESENHISTA PROJETISTA DE CONSTRUCAO CIVIL</v>
      </c>
      <c r="K974" t="s">
        <v>1079</v>
      </c>
      <c r="L974">
        <v>0</v>
      </c>
      <c r="N974" t="str">
        <f t="shared" si="82"/>
        <v>DESENHISTA PROJETISTA DE CONSTRUCAO CIVIL</v>
      </c>
      <c r="O974" t="s">
        <v>1079</v>
      </c>
      <c r="P974">
        <v>0</v>
      </c>
      <c r="R974" t="str">
        <f t="shared" si="84"/>
        <v>ATIVIDADES DE CONTABILIDADE E AUDITORIA</v>
      </c>
      <c r="S974" t="s">
        <v>4564</v>
      </c>
      <c r="V974">
        <v>0</v>
      </c>
      <c r="W974">
        <v>0</v>
      </c>
      <c r="X974">
        <v>0</v>
      </c>
      <c r="Y974">
        <v>0</v>
      </c>
      <c r="AA974" t="s">
        <v>4564</v>
      </c>
      <c r="AB974">
        <v>0</v>
      </c>
      <c r="AD974" t="str">
        <f t="shared" si="83"/>
        <v>ATIVIDADES DE CONTABILIDADE E AUDITORIA</v>
      </c>
      <c r="AE974" t="s">
        <v>4564</v>
      </c>
      <c r="AF974">
        <v>0</v>
      </c>
    </row>
    <row r="975" spans="1:32">
      <c r="A975" t="str">
        <f t="shared" si="80"/>
        <v>DESENHISTA PROJETISTA DE MAQUINAS</v>
      </c>
      <c r="B975" t="s">
        <v>1080</v>
      </c>
      <c r="C975">
        <v>0</v>
      </c>
      <c r="D975">
        <v>0</v>
      </c>
      <c r="E975">
        <v>0</v>
      </c>
      <c r="F975">
        <v>0</v>
      </c>
      <c r="G975">
        <v>0</v>
      </c>
      <c r="J975" t="str">
        <f t="shared" si="81"/>
        <v>DESENHISTA PROJETISTA DE MAQUINAS</v>
      </c>
      <c r="K975" t="s">
        <v>1080</v>
      </c>
      <c r="L975">
        <v>0</v>
      </c>
      <c r="N975" t="str">
        <f t="shared" si="82"/>
        <v>DESENHISTA PROJETISTA DE MAQUINAS</v>
      </c>
      <c r="O975" t="s">
        <v>1080</v>
      </c>
      <c r="P975">
        <v>0</v>
      </c>
      <c r="R975" t="str">
        <f t="shared" si="84"/>
        <v>PESQUISAS DE MERCADO E DE OPINIAO PUBLICA</v>
      </c>
      <c r="S975" t="s">
        <v>4565</v>
      </c>
      <c r="V975">
        <v>0</v>
      </c>
      <c r="W975">
        <v>0</v>
      </c>
      <c r="X975">
        <v>0</v>
      </c>
      <c r="AA975" t="s">
        <v>4565</v>
      </c>
      <c r="AB975">
        <v>0</v>
      </c>
      <c r="AD975" t="str">
        <f t="shared" si="83"/>
        <v>PESQUISAS DE MERCADO E DE OPINIAO PUBLICA</v>
      </c>
      <c r="AE975" t="s">
        <v>4565</v>
      </c>
      <c r="AF975">
        <v>0</v>
      </c>
    </row>
    <row r="976" spans="1:32">
      <c r="A976" t="str">
        <f t="shared" si="80"/>
        <v>DESENHISTA PROJETISTA MECANICO</v>
      </c>
      <c r="B976" t="s">
        <v>1081</v>
      </c>
      <c r="C976">
        <v>0</v>
      </c>
      <c r="D976">
        <v>0</v>
      </c>
      <c r="E976">
        <v>0</v>
      </c>
      <c r="F976">
        <v>0</v>
      </c>
      <c r="G976">
        <v>0</v>
      </c>
      <c r="J976" t="str">
        <f t="shared" si="81"/>
        <v>DESENHISTA PROJETISTA MECANICO</v>
      </c>
      <c r="K976" t="s">
        <v>1081</v>
      </c>
      <c r="L976">
        <v>0</v>
      </c>
      <c r="N976" t="str">
        <f t="shared" si="82"/>
        <v>DESENHISTA PROJETISTA MECANICO</v>
      </c>
      <c r="O976" t="s">
        <v>1081</v>
      </c>
      <c r="P976">
        <v>0</v>
      </c>
      <c r="R976" t="str">
        <f t="shared" si="84"/>
        <v>GESTAO DE PARTICIPACOES SOCIETARIAS (HOLDINGS)</v>
      </c>
      <c r="S976" t="s">
        <v>4566</v>
      </c>
      <c r="V976">
        <v>0</v>
      </c>
      <c r="W976">
        <v>0</v>
      </c>
      <c r="X976">
        <v>0</v>
      </c>
      <c r="AA976" t="s">
        <v>4566</v>
      </c>
      <c r="AB976">
        <v>0</v>
      </c>
      <c r="AD976" t="str">
        <f t="shared" si="83"/>
        <v>GESTAO DE PARTICIPACOES SOCIETARIAS (HOLDINGS)</v>
      </c>
      <c r="AE976" t="s">
        <v>4566</v>
      </c>
      <c r="AF976">
        <v>0</v>
      </c>
    </row>
    <row r="977" spans="1:32">
      <c r="A977" t="str">
        <f t="shared" si="80"/>
        <v>DESENHISTA PROJETISTA DE ELETRICIDADE</v>
      </c>
      <c r="B977" t="s">
        <v>1082</v>
      </c>
      <c r="C977">
        <v>0</v>
      </c>
      <c r="D977">
        <v>0</v>
      </c>
      <c r="E977">
        <v>0</v>
      </c>
      <c r="F977">
        <v>0</v>
      </c>
      <c r="G977">
        <v>0</v>
      </c>
      <c r="J977" t="str">
        <f t="shared" si="81"/>
        <v>DESENHISTA PROJETISTA DE ELETRICIDADE</v>
      </c>
      <c r="K977" t="s">
        <v>1082</v>
      </c>
      <c r="L977">
        <v>0</v>
      </c>
      <c r="N977" t="str">
        <f t="shared" si="82"/>
        <v>DESENHISTA PROJETISTA DE ELETRICIDADE</v>
      </c>
      <c r="O977" t="s">
        <v>1082</v>
      </c>
      <c r="P977">
        <v>0</v>
      </c>
      <c r="R977" t="str">
        <f t="shared" si="84"/>
        <v>SEDES DE EMPRESAS E UNIDADES ADMINISTRATIVAS LOCAIS</v>
      </c>
      <c r="S977" t="s">
        <v>4567</v>
      </c>
      <c r="V977">
        <v>0</v>
      </c>
      <c r="W977">
        <v>0</v>
      </c>
      <c r="X977">
        <v>0</v>
      </c>
      <c r="AA977" t="s">
        <v>4567</v>
      </c>
      <c r="AB977">
        <v>0</v>
      </c>
      <c r="AD977" t="str">
        <f t="shared" si="83"/>
        <v>SEDES DE EMPRESAS E UNIDADES ADMINISTRATIVAS LOCAIS</v>
      </c>
      <c r="AE977" t="s">
        <v>4567</v>
      </c>
      <c r="AF977">
        <v>0</v>
      </c>
    </row>
    <row r="978" spans="1:32">
      <c r="A978" t="str">
        <f t="shared" si="80"/>
        <v>DESENHISTA PROJETISTA ELETRONICO</v>
      </c>
      <c r="B978" t="s">
        <v>1083</v>
      </c>
      <c r="C978">
        <v>0</v>
      </c>
      <c r="D978">
        <v>0</v>
      </c>
      <c r="E978">
        <v>0</v>
      </c>
      <c r="F978">
        <v>0</v>
      </c>
      <c r="G978">
        <v>0</v>
      </c>
      <c r="J978" t="str">
        <f t="shared" si="81"/>
        <v>DESENHISTA PROJETISTA ELETRONICO</v>
      </c>
      <c r="K978" t="s">
        <v>1083</v>
      </c>
      <c r="L978">
        <v>0</v>
      </c>
      <c r="N978" t="str">
        <f t="shared" si="82"/>
        <v>DESENHISTA PROJETISTA ELETRONICO</v>
      </c>
      <c r="O978" t="s">
        <v>1083</v>
      </c>
      <c r="P978">
        <v>0</v>
      </c>
      <c r="R978" t="str">
        <f t="shared" si="84"/>
        <v>ATIVIDADES DE ASSESSORIA EM GESTAO EMPRESARIAL</v>
      </c>
      <c r="S978" t="s">
        <v>4568</v>
      </c>
      <c r="V978">
        <v>0</v>
      </c>
      <c r="W978">
        <v>0</v>
      </c>
      <c r="X978">
        <v>0</v>
      </c>
      <c r="AA978" t="s">
        <v>4568</v>
      </c>
      <c r="AB978">
        <v>0</v>
      </c>
      <c r="AD978" t="str">
        <f t="shared" si="83"/>
        <v>ATIVIDADES DE ASSESSORIA EM GESTAO EMPRESARIAL</v>
      </c>
      <c r="AE978" t="s">
        <v>4568</v>
      </c>
      <c r="AF978">
        <v>0</v>
      </c>
    </row>
    <row r="979" spans="1:32">
      <c r="A979" t="str">
        <f t="shared" si="80"/>
        <v>PROJETISTA DE MOVEIS</v>
      </c>
      <c r="B979" t="s">
        <v>1084</v>
      </c>
      <c r="C979">
        <v>0</v>
      </c>
      <c r="D979">
        <v>0</v>
      </c>
      <c r="E979">
        <v>0</v>
      </c>
      <c r="F979">
        <v>0</v>
      </c>
      <c r="G979">
        <v>0</v>
      </c>
      <c r="J979" t="str">
        <f t="shared" si="81"/>
        <v>PROJETISTA DE MOVEIS</v>
      </c>
      <c r="K979" t="s">
        <v>1084</v>
      </c>
      <c r="L979">
        <v>0</v>
      </c>
      <c r="N979" t="str">
        <f t="shared" si="82"/>
        <v>PROJETISTA DE MOVEIS</v>
      </c>
      <c r="O979" t="s">
        <v>1084</v>
      </c>
      <c r="P979">
        <v>0</v>
      </c>
      <c r="R979" t="str">
        <f t="shared" si="84"/>
        <v>ATIVIDADES FOTOGRAFICAS E SIMILARES</v>
      </c>
      <c r="S979" t="s">
        <v>4569</v>
      </c>
      <c r="V979">
        <v>0</v>
      </c>
      <c r="W979">
        <v>0</v>
      </c>
      <c r="X979">
        <v>0</v>
      </c>
      <c r="AA979" t="s">
        <v>4569</v>
      </c>
      <c r="AB979">
        <v>0</v>
      </c>
      <c r="AD979" t="str">
        <f t="shared" si="83"/>
        <v>ATIVIDADES FOTOGRAFICAS E SIMILARES</v>
      </c>
      <c r="AE979" t="s">
        <v>4569</v>
      </c>
      <c r="AF979">
        <v>0</v>
      </c>
    </row>
    <row r="980" spans="1:32">
      <c r="A980" t="str">
        <f t="shared" si="80"/>
        <v>MODELISTA DE ROUPAS</v>
      </c>
      <c r="B980" t="s">
        <v>1085</v>
      </c>
      <c r="C980">
        <v>0</v>
      </c>
      <c r="D980">
        <v>0</v>
      </c>
      <c r="E980">
        <v>0</v>
      </c>
      <c r="F980">
        <v>0</v>
      </c>
      <c r="G980">
        <v>0</v>
      </c>
      <c r="J980" t="str">
        <f t="shared" si="81"/>
        <v>MODELISTA DE ROUPAS</v>
      </c>
      <c r="K980" t="s">
        <v>1085</v>
      </c>
      <c r="L980">
        <v>0</v>
      </c>
      <c r="N980" t="str">
        <f t="shared" si="82"/>
        <v>MODELISTA DE ROUPAS</v>
      </c>
      <c r="O980" t="s">
        <v>1085</v>
      </c>
      <c r="P980">
        <v>0</v>
      </c>
      <c r="R980" t="str">
        <f t="shared" si="84"/>
        <v>SERVICOS DE ARQUITETURA E ENGENHARIA E DE ASSESSORAMENTO TECNICO ESPECIALIZADO</v>
      </c>
      <c r="S980" t="s">
        <v>4570</v>
      </c>
      <c r="V980">
        <v>0</v>
      </c>
      <c r="W980">
        <v>0</v>
      </c>
      <c r="X980">
        <v>0</v>
      </c>
      <c r="AA980" t="s">
        <v>4570</v>
      </c>
      <c r="AB980">
        <v>0</v>
      </c>
      <c r="AD980" t="str">
        <f t="shared" si="83"/>
        <v>SERVICOS DE ARQUITETURA E ENGENHARIA E DE ASSESSORAMENTO TECNICO ESPECIALIZADO</v>
      </c>
      <c r="AE980" t="s">
        <v>4570</v>
      </c>
      <c r="AF980">
        <v>0</v>
      </c>
    </row>
    <row r="981" spans="1:32">
      <c r="A981" t="str">
        <f t="shared" si="80"/>
        <v>MODELISTA DE CALCADOS</v>
      </c>
      <c r="B981" t="s">
        <v>1086</v>
      </c>
      <c r="C981">
        <v>0</v>
      </c>
      <c r="D981">
        <v>0</v>
      </c>
      <c r="E981">
        <v>0</v>
      </c>
      <c r="F981">
        <v>0</v>
      </c>
      <c r="G981">
        <v>0</v>
      </c>
      <c r="J981" t="str">
        <f t="shared" si="81"/>
        <v>MODELISTA DE CALCADOS</v>
      </c>
      <c r="K981" t="s">
        <v>1086</v>
      </c>
      <c r="L981">
        <v>0</v>
      </c>
      <c r="N981" t="str">
        <f t="shared" si="82"/>
        <v>MODELISTA DE CALCADOS</v>
      </c>
      <c r="O981" t="s">
        <v>1086</v>
      </c>
      <c r="P981">
        <v>0</v>
      </c>
      <c r="R981" t="str">
        <f t="shared" si="84"/>
        <v>ENSAIOS DE MATERIAIS E DE PRODUTOS, ANALISE DE QUALIDADE</v>
      </c>
      <c r="S981" t="s">
        <v>4747</v>
      </c>
      <c r="V981">
        <v>0</v>
      </c>
      <c r="W981">
        <v>0</v>
      </c>
      <c r="X981">
        <v>0</v>
      </c>
      <c r="Y981">
        <v>0</v>
      </c>
      <c r="AA981" t="s">
        <v>4747</v>
      </c>
      <c r="AB981">
        <v>0</v>
      </c>
      <c r="AD981" t="str">
        <f t="shared" si="83"/>
        <v>ENSAIOS DE MATERIAIS E DE PRODUTOS, ANALISE DE QUALIDADE</v>
      </c>
      <c r="AE981" t="s">
        <v>4747</v>
      </c>
      <c r="AF981">
        <v>0</v>
      </c>
    </row>
    <row r="982" spans="1:32">
      <c r="A982" t="str">
        <f t="shared" si="80"/>
        <v>TECNICO EM CALCADOS E ARTEFATOS DE COURO</v>
      </c>
      <c r="B982" t="s">
        <v>1087</v>
      </c>
      <c r="C982">
        <v>0</v>
      </c>
      <c r="D982">
        <v>0</v>
      </c>
      <c r="E982">
        <v>0</v>
      </c>
      <c r="F982">
        <v>0</v>
      </c>
      <c r="G982">
        <v>0</v>
      </c>
      <c r="J982" t="str">
        <f t="shared" si="81"/>
        <v>TECNICO EM CALCADOS E ARTEFATOS DE COURO</v>
      </c>
      <c r="K982" t="s">
        <v>1087</v>
      </c>
      <c r="L982">
        <v>0</v>
      </c>
      <c r="N982" t="str">
        <f t="shared" si="82"/>
        <v>TECNICO EM CALCADOS E ARTEFATOS DE COURO</v>
      </c>
      <c r="O982" t="s">
        <v>1087</v>
      </c>
      <c r="P982">
        <v>0</v>
      </c>
      <c r="R982" t="str">
        <f t="shared" si="84"/>
        <v>PUBLICIDADE</v>
      </c>
      <c r="S982" t="s">
        <v>4571</v>
      </c>
      <c r="V982">
        <v>0</v>
      </c>
      <c r="W982">
        <v>0</v>
      </c>
      <c r="X982">
        <v>0</v>
      </c>
      <c r="AA982" t="s">
        <v>4571</v>
      </c>
      <c r="AB982">
        <v>0</v>
      </c>
      <c r="AD982" t="str">
        <f t="shared" si="83"/>
        <v>PUBLICIDADE</v>
      </c>
      <c r="AE982" t="s">
        <v>4571</v>
      </c>
      <c r="AF982">
        <v>0</v>
      </c>
    </row>
    <row r="983" spans="1:32">
      <c r="A983" t="str">
        <f t="shared" si="80"/>
        <v>TECNICO EM CONFECCOES DO VESTUARIO</v>
      </c>
      <c r="B983" t="s">
        <v>1088</v>
      </c>
      <c r="C983">
        <v>0</v>
      </c>
      <c r="D983">
        <v>0</v>
      </c>
      <c r="E983">
        <v>0</v>
      </c>
      <c r="F983">
        <v>0</v>
      </c>
      <c r="G983">
        <v>0</v>
      </c>
      <c r="J983" t="str">
        <f t="shared" si="81"/>
        <v>TECNICO EM CONFECCOES DO VESTUARIO</v>
      </c>
      <c r="K983" t="s">
        <v>1088</v>
      </c>
      <c r="L983">
        <v>0</v>
      </c>
      <c r="N983" t="str">
        <f t="shared" si="82"/>
        <v>TECNICO EM CONFECCOES DO VESTUARIO</v>
      </c>
      <c r="O983" t="s">
        <v>1088</v>
      </c>
      <c r="P983">
        <v>0</v>
      </c>
      <c r="R983" t="str">
        <f t="shared" si="84"/>
        <v>SELECAO, AGENCIAMENTO E LOCACAO DE MAO-DE-OBRA</v>
      </c>
      <c r="S983" t="s">
        <v>4572</v>
      </c>
      <c r="V983">
        <v>0</v>
      </c>
      <c r="W983">
        <v>0</v>
      </c>
      <c r="X983">
        <v>0</v>
      </c>
      <c r="AA983" t="s">
        <v>4572</v>
      </c>
      <c r="AB983">
        <v>0</v>
      </c>
      <c r="AD983" t="str">
        <f t="shared" si="83"/>
        <v>SELECAO, AGENCIAMENTO E LOCACAO DE MAO-DE-OBRA</v>
      </c>
      <c r="AE983" t="s">
        <v>4572</v>
      </c>
      <c r="AF983">
        <v>0</v>
      </c>
    </row>
    <row r="984" spans="1:32">
      <c r="A984" t="str">
        <f t="shared" si="80"/>
        <v>TECNICO DO MOBILIARIO</v>
      </c>
      <c r="B984" t="s">
        <v>1089</v>
      </c>
      <c r="C984">
        <v>0</v>
      </c>
      <c r="D984">
        <v>0</v>
      </c>
      <c r="E984">
        <v>0</v>
      </c>
      <c r="F984">
        <v>0</v>
      </c>
      <c r="G984">
        <v>0</v>
      </c>
      <c r="J984" t="str">
        <f t="shared" si="81"/>
        <v>TECNICO DO MOBILIARIO</v>
      </c>
      <c r="K984" t="s">
        <v>1089</v>
      </c>
      <c r="L984">
        <v>0</v>
      </c>
      <c r="N984" t="str">
        <f t="shared" si="82"/>
        <v>TECNICO DO MOBILIARIO</v>
      </c>
      <c r="O984" t="s">
        <v>1089</v>
      </c>
      <c r="P984">
        <v>0</v>
      </c>
      <c r="R984" t="str">
        <f t="shared" si="84"/>
        <v>ATIVIDADES DE INVESTIGACAO, VIGILANCIA E SEGURANCA</v>
      </c>
      <c r="S984" t="s">
        <v>4573</v>
      </c>
      <c r="V984">
        <v>0</v>
      </c>
      <c r="W984">
        <v>0</v>
      </c>
      <c r="X984">
        <v>0</v>
      </c>
      <c r="AA984" t="s">
        <v>4573</v>
      </c>
      <c r="AB984">
        <v>0</v>
      </c>
      <c r="AD984" t="str">
        <f t="shared" si="83"/>
        <v>ATIVIDADES DE INVESTIGACAO, VIGILANCIA E SEGURANCA</v>
      </c>
      <c r="AE984" t="s">
        <v>4573</v>
      </c>
      <c r="AF984">
        <v>0</v>
      </c>
    </row>
    <row r="985" spans="1:32">
      <c r="A985" t="str">
        <f t="shared" si="80"/>
        <v>TECNICO EM BIOTERISMO</v>
      </c>
      <c r="B985" t="s">
        <v>1090</v>
      </c>
      <c r="C985">
        <v>0</v>
      </c>
      <c r="D985">
        <v>0</v>
      </c>
      <c r="E985">
        <v>0</v>
      </c>
      <c r="F985">
        <v>0</v>
      </c>
      <c r="G985">
        <v>0</v>
      </c>
      <c r="J985" t="str">
        <f t="shared" si="81"/>
        <v>TECNICO EM BIOTERISMO</v>
      </c>
      <c r="K985" t="s">
        <v>1090</v>
      </c>
      <c r="L985">
        <v>0</v>
      </c>
      <c r="N985" t="str">
        <f t="shared" si="82"/>
        <v>TECNICO EM BIOTERISMO</v>
      </c>
      <c r="O985" t="s">
        <v>1090</v>
      </c>
      <c r="P985">
        <v>0</v>
      </c>
      <c r="R985" t="str">
        <f t="shared" si="84"/>
        <v>ATIVIDADES DE IMUNIZACAO, HIGIENIZACAO E DE LIMPEZA EM PREDIOS E EM DOMICILIOS</v>
      </c>
      <c r="S985" t="s">
        <v>4574</v>
      </c>
      <c r="V985">
        <v>0</v>
      </c>
      <c r="W985">
        <v>0</v>
      </c>
      <c r="X985">
        <v>0</v>
      </c>
      <c r="AA985" t="s">
        <v>4574</v>
      </c>
      <c r="AB985">
        <v>0</v>
      </c>
      <c r="AD985" t="str">
        <f t="shared" si="83"/>
        <v>ATIVIDADES DE IMUNIZACAO, HIGIENIZACAO E DE LIMPEZA EM PREDIOS E EM DOMICILIOS</v>
      </c>
      <c r="AE985" t="s">
        <v>4574</v>
      </c>
      <c r="AF985">
        <v>0</v>
      </c>
    </row>
    <row r="986" spans="1:32">
      <c r="A986" t="str">
        <f t="shared" si="80"/>
        <v>TECNICO EM HISTOLOGIA</v>
      </c>
      <c r="B986" t="s">
        <v>1091</v>
      </c>
      <c r="C986">
        <v>0</v>
      </c>
      <c r="D986">
        <v>0</v>
      </c>
      <c r="E986">
        <v>0</v>
      </c>
      <c r="F986">
        <v>0</v>
      </c>
      <c r="G986">
        <v>0</v>
      </c>
      <c r="J986" t="str">
        <f t="shared" si="81"/>
        <v>TECNICO EM HISTOLOGIA</v>
      </c>
      <c r="K986" t="s">
        <v>1091</v>
      </c>
      <c r="L986">
        <v>0</v>
      </c>
      <c r="N986" t="str">
        <f t="shared" si="82"/>
        <v>TECNICO EM HISTOLOGIA</v>
      </c>
      <c r="O986" t="s">
        <v>1091</v>
      </c>
      <c r="P986">
        <v>0</v>
      </c>
      <c r="R986" t="str">
        <f t="shared" si="84"/>
        <v>ATIVIDADES PROFISSIONAIS, CIENTIFICAS E TECNICAS NAO ESPECIFICADAS ANTERIORMENTE</v>
      </c>
      <c r="S986" t="s">
        <v>4575</v>
      </c>
      <c r="V986">
        <v>0</v>
      </c>
      <c r="W986">
        <v>0</v>
      </c>
      <c r="X986">
        <v>0</v>
      </c>
      <c r="AA986" t="s">
        <v>4575</v>
      </c>
      <c r="AB986">
        <v>0</v>
      </c>
      <c r="AD986" t="str">
        <f t="shared" si="83"/>
        <v>ATIVIDADES PROFISSIONAIS, CIENTIFICAS E TECNICAS NAO ESPECIFICADAS ANTERIORMENTE</v>
      </c>
      <c r="AE986" t="s">
        <v>4575</v>
      </c>
      <c r="AF986">
        <v>0</v>
      </c>
    </row>
    <row r="987" spans="1:32">
      <c r="A987" t="str">
        <f t="shared" si="80"/>
        <v>TECNICO AGRICOLA</v>
      </c>
      <c r="B987" t="s">
        <v>1092</v>
      </c>
      <c r="C987">
        <v>0</v>
      </c>
      <c r="D987">
        <v>0</v>
      </c>
      <c r="E987">
        <v>0</v>
      </c>
      <c r="F987">
        <v>0</v>
      </c>
      <c r="G987">
        <v>0</v>
      </c>
      <c r="J987" t="str">
        <f t="shared" si="81"/>
        <v>TECNICO AGRICOLA</v>
      </c>
      <c r="K987" t="s">
        <v>1092</v>
      </c>
      <c r="L987">
        <v>0</v>
      </c>
      <c r="N987" t="str">
        <f t="shared" si="82"/>
        <v>TECNICO AGRICOLA</v>
      </c>
      <c r="O987" t="s">
        <v>1092</v>
      </c>
      <c r="P987">
        <v>0</v>
      </c>
      <c r="R987" t="str">
        <f t="shared" si="84"/>
        <v>ATIVIDADES FOTOGRAFICAS</v>
      </c>
      <c r="S987" t="s">
        <v>4576</v>
      </c>
      <c r="V987">
        <v>0</v>
      </c>
      <c r="W987">
        <v>0</v>
      </c>
      <c r="X987">
        <v>0</v>
      </c>
      <c r="AA987" t="s">
        <v>4576</v>
      </c>
      <c r="AB987">
        <v>0</v>
      </c>
      <c r="AD987" t="str">
        <f t="shared" si="83"/>
        <v>ATIVIDADES FOTOGRAFICAS</v>
      </c>
      <c r="AE987" t="s">
        <v>4576</v>
      </c>
      <c r="AF987">
        <v>0</v>
      </c>
    </row>
    <row r="988" spans="1:32">
      <c r="A988" t="str">
        <f t="shared" si="80"/>
        <v>TECNICO AGROPECUARIO</v>
      </c>
      <c r="B988" t="s">
        <v>1093</v>
      </c>
      <c r="C988">
        <v>0</v>
      </c>
      <c r="D988">
        <v>0</v>
      </c>
      <c r="E988">
        <v>0</v>
      </c>
      <c r="F988">
        <v>0</v>
      </c>
      <c r="G988">
        <v>0</v>
      </c>
      <c r="J988" t="str">
        <f t="shared" si="81"/>
        <v>TECNICO AGROPECUARIO</v>
      </c>
      <c r="K988" t="s">
        <v>1093</v>
      </c>
      <c r="L988">
        <v>0</v>
      </c>
      <c r="N988" t="str">
        <f t="shared" si="82"/>
        <v>TECNICO AGROPECUARIO</v>
      </c>
      <c r="O988" t="s">
        <v>1093</v>
      </c>
      <c r="P988">
        <v>0</v>
      </c>
      <c r="R988" t="str">
        <f t="shared" si="84"/>
        <v>ATIVIDADES DE ENVASAMENTO E EMPACOTAMENTO, POR CONTA DE TERCEIROS</v>
      </c>
      <c r="S988" t="s">
        <v>4577</v>
      </c>
      <c r="V988">
        <v>0</v>
      </c>
      <c r="W988">
        <v>0</v>
      </c>
      <c r="X988">
        <v>0</v>
      </c>
      <c r="AA988" t="s">
        <v>4577</v>
      </c>
      <c r="AB988">
        <v>0</v>
      </c>
      <c r="AD988" t="str">
        <f t="shared" si="83"/>
        <v>ATIVIDADES DE ENVASAMENTO E EMPACOTAMENTO, POR CONTA DE TERCEIROS</v>
      </c>
      <c r="AE988" t="s">
        <v>4577</v>
      </c>
      <c r="AF988">
        <v>0</v>
      </c>
    </row>
    <row r="989" spans="1:32">
      <c r="A989" t="str">
        <f t="shared" si="80"/>
        <v>TECNICO EM MADEIRA</v>
      </c>
      <c r="B989" t="s">
        <v>1094</v>
      </c>
      <c r="C989">
        <v>0</v>
      </c>
      <c r="D989">
        <v>0</v>
      </c>
      <c r="E989">
        <v>0</v>
      </c>
      <c r="F989">
        <v>0</v>
      </c>
      <c r="G989">
        <v>0</v>
      </c>
      <c r="J989" t="str">
        <f t="shared" si="81"/>
        <v>TECNICO EM MADEIRA</v>
      </c>
      <c r="K989" t="s">
        <v>1094</v>
      </c>
      <c r="L989">
        <v>0</v>
      </c>
      <c r="N989" t="str">
        <f t="shared" si="82"/>
        <v>TECNICO EM MADEIRA</v>
      </c>
      <c r="O989" t="s">
        <v>1094</v>
      </c>
      <c r="P989">
        <v>0</v>
      </c>
      <c r="R989" t="str">
        <f t="shared" si="84"/>
        <v>OUTRAS ATIVIDADES DE SERVICOS PRESTADOS PRINCIPALMENTE AS EMPRESAS, NAO ESPECIFICADAS ANTERIORMENTE</v>
      </c>
      <c r="S989" t="s">
        <v>4578</v>
      </c>
      <c r="V989">
        <v>0</v>
      </c>
      <c r="W989">
        <v>0</v>
      </c>
      <c r="X989">
        <v>0</v>
      </c>
      <c r="AA989" t="s">
        <v>4578</v>
      </c>
      <c r="AB989">
        <v>0</v>
      </c>
      <c r="AD989" t="str">
        <f t="shared" si="83"/>
        <v>OUTRAS ATIVIDADES DE SERVICOS PRESTADOS PRINCIPALMENTE AS EMPRESAS, NAO ESPECIFICADAS ANTERIORMENTE</v>
      </c>
      <c r="AE989" t="s">
        <v>4578</v>
      </c>
      <c r="AF989">
        <v>0</v>
      </c>
    </row>
    <row r="990" spans="1:32">
      <c r="A990" t="str">
        <f t="shared" si="80"/>
        <v>TECNICO FLORESTAL</v>
      </c>
      <c r="B990" t="s">
        <v>1095</v>
      </c>
      <c r="C990">
        <v>0</v>
      </c>
      <c r="D990">
        <v>0</v>
      </c>
      <c r="E990">
        <v>0</v>
      </c>
      <c r="F990">
        <v>0</v>
      </c>
      <c r="G990">
        <v>0</v>
      </c>
      <c r="J990" t="str">
        <f t="shared" si="81"/>
        <v>TECNICO FLORESTAL</v>
      </c>
      <c r="K990" t="s">
        <v>1095</v>
      </c>
      <c r="L990">
        <v>0</v>
      </c>
      <c r="N990" t="str">
        <f t="shared" si="82"/>
        <v>TECNICO FLORESTAL</v>
      </c>
      <c r="O990" t="s">
        <v>1095</v>
      </c>
      <c r="P990">
        <v>0</v>
      </c>
      <c r="R990" t="str">
        <f t="shared" si="84"/>
        <v>ATIVIDADES VETERINARIAS</v>
      </c>
      <c r="S990" t="s">
        <v>4579</v>
      </c>
      <c r="V990">
        <v>0</v>
      </c>
      <c r="W990">
        <v>0</v>
      </c>
      <c r="X990">
        <v>0</v>
      </c>
      <c r="AA990" t="s">
        <v>4579</v>
      </c>
      <c r="AB990">
        <v>0</v>
      </c>
      <c r="AD990" t="str">
        <f t="shared" si="83"/>
        <v>ATIVIDADES VETERINARIAS</v>
      </c>
      <c r="AE990" t="s">
        <v>4579</v>
      </c>
      <c r="AF990">
        <v>0</v>
      </c>
    </row>
    <row r="991" spans="1:32">
      <c r="A991" t="str">
        <f t="shared" si="80"/>
        <v>TECNICO EM PISCICULTURA</v>
      </c>
      <c r="B991" t="s">
        <v>1096</v>
      </c>
      <c r="C991">
        <v>0</v>
      </c>
      <c r="D991">
        <v>0</v>
      </c>
      <c r="E991">
        <v>0</v>
      </c>
      <c r="F991">
        <v>0</v>
      </c>
      <c r="G991">
        <v>0</v>
      </c>
      <c r="J991" t="str">
        <f t="shared" si="81"/>
        <v>TECNICO EM PISCICULTURA</v>
      </c>
      <c r="K991" t="s">
        <v>1096</v>
      </c>
      <c r="L991">
        <v>0</v>
      </c>
      <c r="N991" t="str">
        <f t="shared" si="82"/>
        <v>TECNICO EM PISCICULTURA</v>
      </c>
      <c r="O991" t="s">
        <v>1096</v>
      </c>
      <c r="P991">
        <v>0</v>
      </c>
      <c r="R991" t="str">
        <f t="shared" si="84"/>
        <v>ADMINISTRACAO PUBLICA EM GERAL</v>
      </c>
      <c r="S991" t="s">
        <v>80</v>
      </c>
      <c r="V991">
        <v>3</v>
      </c>
      <c r="W991">
        <v>15</v>
      </c>
      <c r="X991">
        <v>18</v>
      </c>
      <c r="AA991" t="s">
        <v>80</v>
      </c>
      <c r="AB991">
        <v>3</v>
      </c>
      <c r="AD991" t="str">
        <f t="shared" si="83"/>
        <v>ADMINISTRACAO PUBLICA EM GERAL</v>
      </c>
      <c r="AE991" t="s">
        <v>80</v>
      </c>
      <c r="AF991">
        <v>15</v>
      </c>
    </row>
    <row r="992" spans="1:32">
      <c r="A992" t="str">
        <f t="shared" si="80"/>
        <v>TECNICO EM CARCINICULTURA</v>
      </c>
      <c r="B992" t="s">
        <v>1097</v>
      </c>
      <c r="C992">
        <v>0</v>
      </c>
      <c r="D992">
        <v>0</v>
      </c>
      <c r="E992">
        <v>0</v>
      </c>
      <c r="F992">
        <v>0</v>
      </c>
      <c r="G992">
        <v>0</v>
      </c>
      <c r="J992" t="str">
        <f t="shared" si="81"/>
        <v>TECNICO EM CARCINICULTURA</v>
      </c>
      <c r="K992" t="s">
        <v>1097</v>
      </c>
      <c r="L992">
        <v>0</v>
      </c>
      <c r="N992" t="str">
        <f t="shared" si="82"/>
        <v>TECNICO EM CARCINICULTURA</v>
      </c>
      <c r="O992" t="s">
        <v>1097</v>
      </c>
      <c r="P992">
        <v>0</v>
      </c>
      <c r="R992" t="str">
        <f t="shared" si="84"/>
        <v>REGULACAO DAS ATIVIDADES SOCIAIS E CULTURAIS</v>
      </c>
      <c r="S992" t="s">
        <v>4580</v>
      </c>
      <c r="V992">
        <v>0</v>
      </c>
      <c r="W992">
        <v>0</v>
      </c>
      <c r="X992">
        <v>0</v>
      </c>
      <c r="AA992" t="s">
        <v>4580</v>
      </c>
      <c r="AB992">
        <v>0</v>
      </c>
      <c r="AD992" t="str">
        <f t="shared" si="83"/>
        <v>REGULACAO DAS ATIVIDADES SOCIAIS E CULTURAIS</v>
      </c>
      <c r="AE992" t="s">
        <v>4580</v>
      </c>
      <c r="AF992">
        <v>0</v>
      </c>
    </row>
    <row r="993" spans="1:32">
      <c r="A993" t="str">
        <f t="shared" si="80"/>
        <v>TECNICO EM MITILICULTURA</v>
      </c>
      <c r="B993" t="s">
        <v>1098</v>
      </c>
      <c r="C993">
        <v>0</v>
      </c>
      <c r="D993">
        <v>0</v>
      </c>
      <c r="E993">
        <v>0</v>
      </c>
      <c r="F993">
        <v>0</v>
      </c>
      <c r="G993">
        <v>0</v>
      </c>
      <c r="J993" t="str">
        <f t="shared" si="81"/>
        <v>TECNICO EM MITILICULTURA</v>
      </c>
      <c r="K993" t="s">
        <v>1098</v>
      </c>
      <c r="L993">
        <v>0</v>
      </c>
      <c r="N993" t="str">
        <f t="shared" si="82"/>
        <v>TECNICO EM MITILICULTURA</v>
      </c>
      <c r="O993" t="s">
        <v>1098</v>
      </c>
      <c r="P993">
        <v>0</v>
      </c>
      <c r="R993" t="str">
        <f t="shared" si="84"/>
        <v>REGULACAO DAS ATIVIDADES ECONOMICAS</v>
      </c>
      <c r="S993" t="s">
        <v>4581</v>
      </c>
      <c r="V993">
        <v>0</v>
      </c>
      <c r="W993">
        <v>0</v>
      </c>
      <c r="X993">
        <v>0</v>
      </c>
      <c r="AA993" t="s">
        <v>4581</v>
      </c>
      <c r="AB993">
        <v>0</v>
      </c>
      <c r="AD993" t="str">
        <f t="shared" si="83"/>
        <v>REGULACAO DAS ATIVIDADES ECONOMICAS</v>
      </c>
      <c r="AE993" t="s">
        <v>4581</v>
      </c>
      <c r="AF993">
        <v>0</v>
      </c>
    </row>
    <row r="994" spans="1:32">
      <c r="A994" t="str">
        <f t="shared" si="80"/>
        <v>TECNICO EM RANICULTURA</v>
      </c>
      <c r="B994" t="s">
        <v>1099</v>
      </c>
      <c r="C994">
        <v>0</v>
      </c>
      <c r="D994">
        <v>0</v>
      </c>
      <c r="E994">
        <v>0</v>
      </c>
      <c r="F994">
        <v>0</v>
      </c>
      <c r="G994">
        <v>0</v>
      </c>
      <c r="J994" t="str">
        <f t="shared" si="81"/>
        <v>TECNICO EM RANICULTURA</v>
      </c>
      <c r="K994" t="s">
        <v>1099</v>
      </c>
      <c r="L994">
        <v>0</v>
      </c>
      <c r="N994" t="str">
        <f t="shared" si="82"/>
        <v>TECNICO EM RANICULTURA</v>
      </c>
      <c r="O994" t="s">
        <v>1099</v>
      </c>
      <c r="P994">
        <v>0</v>
      </c>
      <c r="R994" t="str">
        <f t="shared" si="84"/>
        <v>ATIVIDADES DE APOIO A ADMINISTRACAO PUBLICA</v>
      </c>
      <c r="S994" t="s">
        <v>4582</v>
      </c>
      <c r="V994">
        <v>0</v>
      </c>
      <c r="W994">
        <v>0</v>
      </c>
      <c r="X994">
        <v>0</v>
      </c>
      <c r="AA994" t="s">
        <v>4582</v>
      </c>
      <c r="AB994">
        <v>0</v>
      </c>
      <c r="AD994" t="str">
        <f t="shared" si="83"/>
        <v>ATIVIDADES DE APOIO A ADMINISTRACAO PUBLICA</v>
      </c>
      <c r="AE994" t="s">
        <v>4582</v>
      </c>
      <c r="AF994">
        <v>0</v>
      </c>
    </row>
    <row r="995" spans="1:32">
      <c r="A995" t="str">
        <f t="shared" si="80"/>
        <v>ACUPUNTURISTA</v>
      </c>
      <c r="B995" t="s">
        <v>1100</v>
      </c>
      <c r="C995">
        <v>0</v>
      </c>
      <c r="D995">
        <v>0</v>
      </c>
      <c r="E995">
        <v>0</v>
      </c>
      <c r="F995">
        <v>0</v>
      </c>
      <c r="G995">
        <v>0</v>
      </c>
      <c r="J995" t="str">
        <f t="shared" si="81"/>
        <v>ACUPUNTURISTA</v>
      </c>
      <c r="K995" t="s">
        <v>1100</v>
      </c>
      <c r="L995">
        <v>0</v>
      </c>
      <c r="N995" t="str">
        <f t="shared" si="82"/>
        <v>ACUPUNTURISTA</v>
      </c>
      <c r="O995" t="s">
        <v>1100</v>
      </c>
      <c r="P995">
        <v>0</v>
      </c>
      <c r="R995" t="str">
        <f t="shared" si="84"/>
        <v>RELACOES EXTERIORES</v>
      </c>
      <c r="S995" t="s">
        <v>4583</v>
      </c>
      <c r="V995">
        <v>0</v>
      </c>
      <c r="W995">
        <v>0</v>
      </c>
      <c r="X995">
        <v>0</v>
      </c>
      <c r="AA995" t="s">
        <v>4583</v>
      </c>
      <c r="AB995">
        <v>0</v>
      </c>
      <c r="AD995" t="str">
        <f t="shared" si="83"/>
        <v>RELACOES EXTERIORES</v>
      </c>
      <c r="AE995" t="s">
        <v>4583</v>
      </c>
      <c r="AF995">
        <v>0</v>
      </c>
    </row>
    <row r="996" spans="1:32">
      <c r="A996" t="str">
        <f t="shared" si="80"/>
        <v>PODOLOGO</v>
      </c>
      <c r="B996" t="s">
        <v>1101</v>
      </c>
      <c r="C996">
        <v>0</v>
      </c>
      <c r="D996">
        <v>0</v>
      </c>
      <c r="E996">
        <v>0</v>
      </c>
      <c r="F996">
        <v>0</v>
      </c>
      <c r="G996">
        <v>0</v>
      </c>
      <c r="J996" t="str">
        <f t="shared" si="81"/>
        <v>PODOLOGO</v>
      </c>
      <c r="K996" t="s">
        <v>1101</v>
      </c>
      <c r="L996">
        <v>0</v>
      </c>
      <c r="N996" t="str">
        <f t="shared" si="82"/>
        <v>PODOLOGO</v>
      </c>
      <c r="O996" t="s">
        <v>1101</v>
      </c>
      <c r="P996">
        <v>0</v>
      </c>
      <c r="R996" t="str">
        <f t="shared" si="84"/>
        <v>DEFESA</v>
      </c>
      <c r="S996" t="s">
        <v>4584</v>
      </c>
      <c r="V996">
        <v>0</v>
      </c>
      <c r="W996">
        <v>0</v>
      </c>
      <c r="X996">
        <v>0</v>
      </c>
      <c r="AA996" t="s">
        <v>4584</v>
      </c>
      <c r="AB996">
        <v>0</v>
      </c>
      <c r="AD996" t="str">
        <f t="shared" si="83"/>
        <v>DEFESA</v>
      </c>
      <c r="AE996" t="s">
        <v>4584</v>
      </c>
      <c r="AF996">
        <v>0</v>
      </c>
    </row>
    <row r="997" spans="1:32">
      <c r="A997" t="str">
        <f t="shared" si="80"/>
        <v>QUIROPRAXISTA</v>
      </c>
      <c r="B997" t="s">
        <v>1102</v>
      </c>
      <c r="C997">
        <v>0</v>
      </c>
      <c r="D997">
        <v>0</v>
      </c>
      <c r="E997">
        <v>0</v>
      </c>
      <c r="F997">
        <v>0</v>
      </c>
      <c r="G997">
        <v>0</v>
      </c>
      <c r="J997" t="str">
        <f t="shared" si="81"/>
        <v>QUIROPRAXISTA</v>
      </c>
      <c r="K997" t="s">
        <v>1102</v>
      </c>
      <c r="L997">
        <v>0</v>
      </c>
      <c r="N997" t="str">
        <f t="shared" si="82"/>
        <v>QUIROPRAXISTA</v>
      </c>
      <c r="O997" t="s">
        <v>1102</v>
      </c>
      <c r="P997">
        <v>0</v>
      </c>
      <c r="R997" t="str">
        <f t="shared" si="84"/>
        <v>JUSTICA</v>
      </c>
      <c r="S997" t="s">
        <v>4585</v>
      </c>
      <c r="V997">
        <v>0</v>
      </c>
      <c r="W997">
        <v>0</v>
      </c>
      <c r="X997">
        <v>0</v>
      </c>
      <c r="AA997" t="s">
        <v>4585</v>
      </c>
      <c r="AB997">
        <v>0</v>
      </c>
      <c r="AD997" t="str">
        <f t="shared" si="83"/>
        <v>JUSTICA</v>
      </c>
      <c r="AE997" t="s">
        <v>4585</v>
      </c>
      <c r="AF997">
        <v>0</v>
      </c>
    </row>
    <row r="998" spans="1:32">
      <c r="A998" t="str">
        <f t="shared" si="80"/>
        <v>MASSOTERAPEUTA</v>
      </c>
      <c r="B998" t="s">
        <v>1103</v>
      </c>
      <c r="C998">
        <v>0</v>
      </c>
      <c r="D998">
        <v>0</v>
      </c>
      <c r="E998">
        <v>0</v>
      </c>
      <c r="F998">
        <v>0</v>
      </c>
      <c r="G998">
        <v>0</v>
      </c>
      <c r="J998" t="str">
        <f t="shared" si="81"/>
        <v>MASSOTERAPEUTA</v>
      </c>
      <c r="K998" t="s">
        <v>1103</v>
      </c>
      <c r="L998">
        <v>0</v>
      </c>
      <c r="N998" t="str">
        <f t="shared" si="82"/>
        <v>MASSOTERAPEUTA</v>
      </c>
      <c r="O998" t="s">
        <v>1103</v>
      </c>
      <c r="P998">
        <v>0</v>
      </c>
      <c r="R998" t="str">
        <f t="shared" si="84"/>
        <v>SEGURANCA E ORDEM PUBLICA</v>
      </c>
      <c r="S998" t="s">
        <v>4586</v>
      </c>
      <c r="V998">
        <v>1</v>
      </c>
      <c r="W998">
        <v>0</v>
      </c>
      <c r="X998">
        <v>1</v>
      </c>
      <c r="AA998" t="s">
        <v>4586</v>
      </c>
      <c r="AB998">
        <v>1</v>
      </c>
      <c r="AD998" t="str">
        <f t="shared" si="83"/>
        <v>SEGURANCA E ORDEM PUBLICA</v>
      </c>
      <c r="AE998" t="s">
        <v>4586</v>
      </c>
      <c r="AF998">
        <v>0</v>
      </c>
    </row>
    <row r="999" spans="1:32">
      <c r="A999" t="str">
        <f t="shared" si="80"/>
        <v>TERAPEUTA HOLISTICO</v>
      </c>
      <c r="B999" t="s">
        <v>1104</v>
      </c>
      <c r="C999">
        <v>0</v>
      </c>
      <c r="D999">
        <v>0</v>
      </c>
      <c r="E999">
        <v>0</v>
      </c>
      <c r="F999">
        <v>0</v>
      </c>
      <c r="G999">
        <v>0</v>
      </c>
      <c r="J999" t="str">
        <f t="shared" si="81"/>
        <v>TERAPEUTA HOLISTICO</v>
      </c>
      <c r="K999" t="s">
        <v>1104</v>
      </c>
      <c r="L999">
        <v>0</v>
      </c>
      <c r="N999" t="str">
        <f t="shared" si="82"/>
        <v>TERAPEUTA HOLISTICO</v>
      </c>
      <c r="O999" t="s">
        <v>1104</v>
      </c>
      <c r="P999">
        <v>0</v>
      </c>
      <c r="R999" t="str">
        <f t="shared" si="84"/>
        <v>DEFESA CIVIL</v>
      </c>
      <c r="S999" t="s">
        <v>4587</v>
      </c>
      <c r="V999">
        <v>0</v>
      </c>
      <c r="W999">
        <v>0</v>
      </c>
      <c r="X999">
        <v>0</v>
      </c>
      <c r="AA999" t="s">
        <v>4587</v>
      </c>
      <c r="AB999">
        <v>0</v>
      </c>
      <c r="AD999" t="str">
        <f t="shared" si="83"/>
        <v>DEFESA CIVIL</v>
      </c>
      <c r="AE999" t="s">
        <v>4587</v>
      </c>
      <c r="AF999">
        <v>0</v>
      </c>
    </row>
    <row r="1000" spans="1:32">
      <c r="A1000" t="str">
        <f t="shared" si="80"/>
        <v>DOULA</v>
      </c>
      <c r="B1000" t="s">
        <v>1105</v>
      </c>
      <c r="C1000">
        <v>0</v>
      </c>
      <c r="D1000">
        <v>0</v>
      </c>
      <c r="E1000">
        <v>0</v>
      </c>
      <c r="F1000">
        <v>0</v>
      </c>
      <c r="G1000">
        <v>0</v>
      </c>
      <c r="J1000" t="str">
        <f t="shared" si="81"/>
        <v>DOULA</v>
      </c>
      <c r="K1000" t="s">
        <v>1105</v>
      </c>
      <c r="L1000">
        <v>0</v>
      </c>
      <c r="N1000" t="str">
        <f t="shared" si="82"/>
        <v>DOULA</v>
      </c>
      <c r="O1000" t="s">
        <v>1105</v>
      </c>
      <c r="P1000">
        <v>0</v>
      </c>
      <c r="R1000" t="str">
        <f t="shared" si="84"/>
        <v>SEGURIDADE SOCIAL</v>
      </c>
      <c r="S1000" t="s">
        <v>4588</v>
      </c>
      <c r="V1000">
        <v>0</v>
      </c>
      <c r="W1000">
        <v>0</v>
      </c>
      <c r="X1000">
        <v>0</v>
      </c>
      <c r="AA1000" t="s">
        <v>4588</v>
      </c>
      <c r="AB1000">
        <v>0</v>
      </c>
      <c r="AD1000" t="str">
        <f t="shared" si="83"/>
        <v>SEGURIDADE SOCIAL</v>
      </c>
      <c r="AE1000" t="s">
        <v>4588</v>
      </c>
      <c r="AF1000">
        <v>0</v>
      </c>
    </row>
    <row r="1001" spans="1:32">
      <c r="A1001" t="str">
        <f t="shared" si="80"/>
        <v>TECNICO DE ENFERMAGEM</v>
      </c>
      <c r="B1001" t="s">
        <v>104</v>
      </c>
      <c r="C1001">
        <v>0</v>
      </c>
      <c r="D1001">
        <v>0</v>
      </c>
      <c r="E1001">
        <v>19</v>
      </c>
      <c r="F1001">
        <v>142</v>
      </c>
      <c r="G1001">
        <v>161</v>
      </c>
      <c r="J1001" t="str">
        <f t="shared" si="81"/>
        <v>TECNICO DE ENFERMAGEM</v>
      </c>
      <c r="K1001" t="s">
        <v>104</v>
      </c>
      <c r="L1001">
        <v>19</v>
      </c>
      <c r="N1001" t="str">
        <f t="shared" si="82"/>
        <v>TECNICO DE ENFERMAGEM</v>
      </c>
      <c r="O1001" t="s">
        <v>104</v>
      </c>
      <c r="P1001">
        <v>142</v>
      </c>
      <c r="R1001" t="str">
        <f t="shared" si="84"/>
        <v>LOCACAO DE AUTOMOVEIS SEM CONDUTOR</v>
      </c>
      <c r="S1001" t="s">
        <v>4589</v>
      </c>
      <c r="V1001">
        <v>0</v>
      </c>
      <c r="W1001">
        <v>0</v>
      </c>
      <c r="X1001">
        <v>0</v>
      </c>
      <c r="AA1001" t="s">
        <v>4589</v>
      </c>
      <c r="AB1001">
        <v>0</v>
      </c>
      <c r="AD1001" t="str">
        <f t="shared" si="83"/>
        <v>LOCACAO DE AUTOMOVEIS SEM CONDUTOR</v>
      </c>
      <c r="AE1001" t="s">
        <v>4589</v>
      </c>
      <c r="AF1001">
        <v>0</v>
      </c>
    </row>
    <row r="1002" spans="1:32">
      <c r="A1002" t="str">
        <f t="shared" si="80"/>
        <v>TECNICO DE ENFERMAGEM DE TERAPIA INTENSIVA</v>
      </c>
      <c r="B1002" t="s">
        <v>1106</v>
      </c>
      <c r="C1002">
        <v>0</v>
      </c>
      <c r="D1002">
        <v>0</v>
      </c>
      <c r="E1002">
        <v>0</v>
      </c>
      <c r="F1002">
        <v>0</v>
      </c>
      <c r="G1002">
        <v>0</v>
      </c>
      <c r="J1002" t="str">
        <f t="shared" si="81"/>
        <v>TECNICO DE ENFERMAGEM DE TERAPIA INTENSIVA</v>
      </c>
      <c r="K1002" t="s">
        <v>1106</v>
      </c>
      <c r="L1002">
        <v>0</v>
      </c>
      <c r="N1002" t="str">
        <f t="shared" si="82"/>
        <v>TECNICO DE ENFERMAGEM DE TERAPIA INTENSIVA</v>
      </c>
      <c r="O1002" t="s">
        <v>1106</v>
      </c>
      <c r="P1002">
        <v>0</v>
      </c>
      <c r="R1002" t="str">
        <f t="shared" si="84"/>
        <v>LOCACAO DE MEIOS DE TRANSPORTE, EXCETO AUTOMOVEIS, SEM CONDUTOR</v>
      </c>
      <c r="S1002" t="s">
        <v>4590</v>
      </c>
      <c r="V1002">
        <v>0</v>
      </c>
      <c r="W1002">
        <v>0</v>
      </c>
      <c r="X1002">
        <v>0</v>
      </c>
      <c r="AA1002" t="s">
        <v>4590</v>
      </c>
      <c r="AB1002">
        <v>0</v>
      </c>
      <c r="AD1002" t="str">
        <f t="shared" si="83"/>
        <v>LOCACAO DE MEIOS DE TRANSPORTE, EXCETO AUTOMOVEIS, SEM CONDUTOR</v>
      </c>
      <c r="AE1002" t="s">
        <v>4590</v>
      </c>
      <c r="AF1002">
        <v>0</v>
      </c>
    </row>
    <row r="1003" spans="1:32">
      <c r="A1003" t="str">
        <f t="shared" ref="A1003:A1066" si="85">MID(B1003,8,100)</f>
        <v>TECNICO DE ENFERMAGEM DO TRABALHO</v>
      </c>
      <c r="B1003" t="s">
        <v>1107</v>
      </c>
      <c r="C1003">
        <v>0</v>
      </c>
      <c r="D1003">
        <v>0</v>
      </c>
      <c r="E1003">
        <v>0</v>
      </c>
      <c r="F1003">
        <v>0</v>
      </c>
      <c r="G1003">
        <v>0</v>
      </c>
      <c r="J1003" t="str">
        <f t="shared" ref="J1003:J1066" si="86">MID(K1003,8,100)</f>
        <v>TECNICO DE ENFERMAGEM DO TRABALHO</v>
      </c>
      <c r="K1003" t="s">
        <v>1107</v>
      </c>
      <c r="L1003">
        <v>0</v>
      </c>
      <c r="N1003" t="str">
        <f t="shared" ref="N1003:N1066" si="87">MID(O1003,8,100)</f>
        <v>TECNICO DE ENFERMAGEM DO TRABALHO</v>
      </c>
      <c r="O1003" t="s">
        <v>1107</v>
      </c>
      <c r="P1003">
        <v>0</v>
      </c>
      <c r="R1003" t="str">
        <f t="shared" si="84"/>
        <v>ALUGUEL DE EQUIPAMENTOS RECREATIVOS E ESPORTIVOS</v>
      </c>
      <c r="S1003" t="s">
        <v>4591</v>
      </c>
      <c r="V1003">
        <v>0</v>
      </c>
      <c r="W1003">
        <v>0</v>
      </c>
      <c r="X1003">
        <v>0</v>
      </c>
      <c r="AA1003" t="s">
        <v>4591</v>
      </c>
      <c r="AB1003">
        <v>0</v>
      </c>
      <c r="AD1003" t="str">
        <f t="shared" ref="AD1003:AD1066" si="88">MID(AE1003,12,100)</f>
        <v>ALUGUEL DE EQUIPAMENTOS RECREATIVOS E ESPORTIVOS</v>
      </c>
      <c r="AE1003" t="s">
        <v>4591</v>
      </c>
      <c r="AF1003">
        <v>0</v>
      </c>
    </row>
    <row r="1004" spans="1:32">
      <c r="A1004" t="str">
        <f t="shared" si="85"/>
        <v>TECNICO DE ENFERMAGEM PSIQUIATRICA</v>
      </c>
      <c r="B1004" t="s">
        <v>1108</v>
      </c>
      <c r="C1004">
        <v>0</v>
      </c>
      <c r="D1004">
        <v>0</v>
      </c>
      <c r="E1004">
        <v>0</v>
      </c>
      <c r="F1004">
        <v>0</v>
      </c>
      <c r="G1004">
        <v>0</v>
      </c>
      <c r="J1004" t="str">
        <f t="shared" si="86"/>
        <v>TECNICO DE ENFERMAGEM PSIQUIATRICA</v>
      </c>
      <c r="K1004" t="s">
        <v>1108</v>
      </c>
      <c r="L1004">
        <v>0</v>
      </c>
      <c r="N1004" t="str">
        <f t="shared" si="87"/>
        <v>TECNICO DE ENFERMAGEM PSIQUIATRICA</v>
      </c>
      <c r="O1004" t="s">
        <v>1108</v>
      </c>
      <c r="P1004">
        <v>0</v>
      </c>
      <c r="R1004" t="str">
        <f t="shared" ref="R1004:R1067" si="89">MID(S1004,12,100)</f>
        <v>ALUGUEL DE FITAS DE VIDEO, DVDS E SIMILARES</v>
      </c>
      <c r="S1004" t="s">
        <v>4592</v>
      </c>
      <c r="V1004">
        <v>0</v>
      </c>
      <c r="W1004">
        <v>0</v>
      </c>
      <c r="X1004">
        <v>0</v>
      </c>
      <c r="AA1004" t="s">
        <v>4592</v>
      </c>
      <c r="AB1004">
        <v>0</v>
      </c>
      <c r="AD1004" t="str">
        <f t="shared" si="88"/>
        <v>ALUGUEL DE FITAS DE VIDEO, DVDS E SIMILARES</v>
      </c>
      <c r="AE1004" t="s">
        <v>4592</v>
      </c>
      <c r="AF1004">
        <v>0</v>
      </c>
    </row>
    <row r="1005" spans="1:32">
      <c r="A1005" t="str">
        <f t="shared" si="85"/>
        <v>INSTRUMENTADOR CIRURGICO</v>
      </c>
      <c r="B1005" t="s">
        <v>1109</v>
      </c>
      <c r="C1005">
        <v>0</v>
      </c>
      <c r="D1005">
        <v>0</v>
      </c>
      <c r="E1005">
        <v>0</v>
      </c>
      <c r="F1005">
        <v>0</v>
      </c>
      <c r="G1005">
        <v>0</v>
      </c>
      <c r="J1005" t="str">
        <f t="shared" si="86"/>
        <v>INSTRUMENTADOR CIRURGICO</v>
      </c>
      <c r="K1005" t="s">
        <v>1109</v>
      </c>
      <c r="L1005">
        <v>0</v>
      </c>
      <c r="N1005" t="str">
        <f t="shared" si="87"/>
        <v>INSTRUMENTADOR CIRURGICO</v>
      </c>
      <c r="O1005" t="s">
        <v>1109</v>
      </c>
      <c r="P1005">
        <v>0</v>
      </c>
      <c r="R1005" t="str">
        <f t="shared" si="89"/>
        <v>ALUGUEL DE OBJETOS DO VESTUARIO, JOIAS E ACESSORIOS</v>
      </c>
      <c r="S1005" t="s">
        <v>4593</v>
      </c>
      <c r="V1005">
        <v>0</v>
      </c>
      <c r="W1005">
        <v>0</v>
      </c>
      <c r="X1005">
        <v>0</v>
      </c>
      <c r="AA1005" t="s">
        <v>4593</v>
      </c>
      <c r="AB1005">
        <v>0</v>
      </c>
      <c r="AD1005" t="str">
        <f t="shared" si="88"/>
        <v>ALUGUEL DE OBJETOS DO VESTUARIO, JOIAS E ACESSORIOS</v>
      </c>
      <c r="AE1005" t="s">
        <v>4593</v>
      </c>
      <c r="AF1005">
        <v>0</v>
      </c>
    </row>
    <row r="1006" spans="1:32">
      <c r="A1006" t="str">
        <f t="shared" si="85"/>
        <v>AUXILIAR DE ENFERMAGEM</v>
      </c>
      <c r="B1006" t="s">
        <v>105</v>
      </c>
      <c r="C1006">
        <v>0</v>
      </c>
      <c r="D1006">
        <v>0</v>
      </c>
      <c r="E1006">
        <v>1</v>
      </c>
      <c r="F1006">
        <v>10</v>
      </c>
      <c r="G1006">
        <v>11</v>
      </c>
      <c r="J1006" t="str">
        <f t="shared" si="86"/>
        <v>AUXILIAR DE ENFERMAGEM</v>
      </c>
      <c r="K1006" t="s">
        <v>105</v>
      </c>
      <c r="L1006">
        <v>1</v>
      </c>
      <c r="N1006" t="str">
        <f t="shared" si="87"/>
        <v>AUXILIAR DE ENFERMAGEM</v>
      </c>
      <c r="O1006" t="s">
        <v>105</v>
      </c>
      <c r="P1006">
        <v>10</v>
      </c>
      <c r="R1006" t="str">
        <f t="shared" si="89"/>
        <v>ALUGUEL DE OBJETOS PESSOAIS E DOMESTICOS NAO ESPECIFICADOS ANTERIORMENTE</v>
      </c>
      <c r="S1006" t="s">
        <v>4594</v>
      </c>
      <c r="V1006">
        <v>0</v>
      </c>
      <c r="W1006">
        <v>0</v>
      </c>
      <c r="X1006">
        <v>0</v>
      </c>
      <c r="AA1006" t="s">
        <v>4594</v>
      </c>
      <c r="AB1006">
        <v>0</v>
      </c>
      <c r="AD1006" t="str">
        <f t="shared" si="88"/>
        <v>ALUGUEL DE OBJETOS PESSOAIS E DOMESTICOS NAO ESPECIFICADOS ANTERIORMENTE</v>
      </c>
      <c r="AE1006" t="s">
        <v>4594</v>
      </c>
      <c r="AF1006">
        <v>0</v>
      </c>
    </row>
    <row r="1007" spans="1:32">
      <c r="A1007" t="str">
        <f t="shared" si="85"/>
        <v>AUXILIAR DE ENFERMAGEM DO TRABALHO</v>
      </c>
      <c r="B1007" t="s">
        <v>1110</v>
      </c>
      <c r="C1007">
        <v>0</v>
      </c>
      <c r="D1007">
        <v>0</v>
      </c>
      <c r="E1007">
        <v>0</v>
      </c>
      <c r="F1007">
        <v>0</v>
      </c>
      <c r="G1007">
        <v>0</v>
      </c>
      <c r="J1007" t="str">
        <f t="shared" si="86"/>
        <v>AUXILIAR DE ENFERMAGEM DO TRABALHO</v>
      </c>
      <c r="K1007" t="s">
        <v>1110</v>
      </c>
      <c r="L1007">
        <v>0</v>
      </c>
      <c r="N1007" t="str">
        <f t="shared" si="87"/>
        <v>AUXILIAR DE ENFERMAGEM DO TRABALHO</v>
      </c>
      <c r="O1007" t="s">
        <v>1110</v>
      </c>
      <c r="P1007">
        <v>0</v>
      </c>
      <c r="R1007" t="str">
        <f t="shared" si="89"/>
        <v>ALUGUEL DE MAQUINAS E EQUIPAMENTOS AGRICOLAS SEM OPERADOR</v>
      </c>
      <c r="S1007" t="s">
        <v>4595</v>
      </c>
      <c r="V1007">
        <v>0</v>
      </c>
      <c r="W1007">
        <v>0</v>
      </c>
      <c r="X1007">
        <v>0</v>
      </c>
      <c r="AA1007" t="s">
        <v>4595</v>
      </c>
      <c r="AB1007">
        <v>0</v>
      </c>
      <c r="AD1007" t="str">
        <f t="shared" si="88"/>
        <v>ALUGUEL DE MAQUINAS E EQUIPAMENTOS AGRICOLAS SEM OPERADOR</v>
      </c>
      <c r="AE1007" t="s">
        <v>4595</v>
      </c>
      <c r="AF1007">
        <v>0</v>
      </c>
    </row>
    <row r="1008" spans="1:32">
      <c r="A1008" t="str">
        <f t="shared" si="85"/>
        <v>AUXILIAR DE SAUDE (NAVEGACAO MARITIMA)</v>
      </c>
      <c r="B1008" t="s">
        <v>1111</v>
      </c>
      <c r="C1008">
        <v>0</v>
      </c>
      <c r="D1008">
        <v>0</v>
      </c>
      <c r="E1008">
        <v>0</v>
      </c>
      <c r="F1008">
        <v>0</v>
      </c>
      <c r="G1008">
        <v>0</v>
      </c>
      <c r="J1008" t="str">
        <f t="shared" si="86"/>
        <v>AUXILIAR DE SAUDE (NAVEGACAO MARITIMA)</v>
      </c>
      <c r="K1008" t="s">
        <v>1111</v>
      </c>
      <c r="L1008">
        <v>0</v>
      </c>
      <c r="N1008" t="str">
        <f t="shared" si="87"/>
        <v>AUXILIAR DE SAUDE (NAVEGACAO MARITIMA)</v>
      </c>
      <c r="O1008" t="s">
        <v>1111</v>
      </c>
      <c r="P1008">
        <v>0</v>
      </c>
      <c r="R1008" t="str">
        <f t="shared" si="89"/>
        <v>ALUGUEL DE MAQUINAS E EQUIPAMENTOS PARA CONSTRUCAO SEM OPERADOR</v>
      </c>
      <c r="S1008" t="s">
        <v>4596</v>
      </c>
      <c r="V1008">
        <v>0</v>
      </c>
      <c r="W1008">
        <v>0</v>
      </c>
      <c r="X1008">
        <v>0</v>
      </c>
      <c r="AA1008" t="s">
        <v>4596</v>
      </c>
      <c r="AB1008">
        <v>0</v>
      </c>
      <c r="AD1008" t="str">
        <f t="shared" si="88"/>
        <v>ALUGUEL DE MAQUINAS E EQUIPAMENTOS PARA CONSTRUCAO SEM OPERADOR</v>
      </c>
      <c r="AE1008" t="s">
        <v>4596</v>
      </c>
      <c r="AF1008">
        <v>0</v>
      </c>
    </row>
    <row r="1009" spans="1:32">
      <c r="A1009" t="str">
        <f t="shared" si="85"/>
        <v>TECNICO DE ENFERMAGEM DA ESTRATEGIA DE SAUDE DA FAMILIA</v>
      </c>
      <c r="B1009" t="s">
        <v>1112</v>
      </c>
      <c r="C1009">
        <v>0</v>
      </c>
      <c r="D1009">
        <v>0</v>
      </c>
      <c r="E1009">
        <v>0</v>
      </c>
      <c r="F1009">
        <v>0</v>
      </c>
      <c r="G1009">
        <v>0</v>
      </c>
      <c r="J1009" t="str">
        <f t="shared" si="86"/>
        <v>TECNICO DE ENFERMAGEM DA ESTRATEGIA DE SAUDE DA FAMILIA</v>
      </c>
      <c r="K1009" t="s">
        <v>1112</v>
      </c>
      <c r="L1009">
        <v>0</v>
      </c>
      <c r="N1009" t="str">
        <f t="shared" si="87"/>
        <v>TECNICO DE ENFERMAGEM DA ESTRATEGIA DE SAUDE DA FAMILIA</v>
      </c>
      <c r="O1009" t="s">
        <v>1112</v>
      </c>
      <c r="P1009">
        <v>0</v>
      </c>
      <c r="R1009" t="str">
        <f t="shared" si="89"/>
        <v>ALUGUEL DE MAQUINAS E EQUIPAMENTOS PARA ESCRITORIO</v>
      </c>
      <c r="S1009" t="s">
        <v>4597</v>
      </c>
      <c r="V1009">
        <v>0</v>
      </c>
      <c r="W1009">
        <v>0</v>
      </c>
      <c r="X1009">
        <v>0</v>
      </c>
      <c r="AA1009" t="s">
        <v>4597</v>
      </c>
      <c r="AB1009">
        <v>0</v>
      </c>
      <c r="AD1009" t="str">
        <f t="shared" si="88"/>
        <v>ALUGUEL DE MAQUINAS E EQUIPAMENTOS PARA ESCRITORIO</v>
      </c>
      <c r="AE1009" t="s">
        <v>4597</v>
      </c>
      <c r="AF1009">
        <v>0</v>
      </c>
    </row>
    <row r="1010" spans="1:32">
      <c r="A1010" t="str">
        <f t="shared" si="85"/>
        <v>AUXILIAR DE ENFERMAGEM DA ESTRATEGIA DE SAUDE DA FAMILIA</v>
      </c>
      <c r="B1010" t="s">
        <v>1113</v>
      </c>
      <c r="C1010">
        <v>0</v>
      </c>
      <c r="D1010">
        <v>0</v>
      </c>
      <c r="E1010">
        <v>0</v>
      </c>
      <c r="F1010">
        <v>1</v>
      </c>
      <c r="G1010">
        <v>1</v>
      </c>
      <c r="J1010" t="str">
        <f t="shared" si="86"/>
        <v>AUXILIAR DE ENFERMAGEM DA ESTRATEGIA DE SAUDE DA FAMILIA</v>
      </c>
      <c r="K1010" t="s">
        <v>1113</v>
      </c>
      <c r="L1010">
        <v>0</v>
      </c>
      <c r="N1010" t="str">
        <f t="shared" si="87"/>
        <v>AUXILIAR DE ENFERMAGEM DA ESTRATEGIA DE SAUDE DA FAMILIA</v>
      </c>
      <c r="O1010" t="s">
        <v>1113</v>
      </c>
      <c r="P1010">
        <v>1</v>
      </c>
      <c r="R1010" t="str">
        <f t="shared" si="89"/>
        <v>ALUGUEL DE MAQUINAS E EQUIPAMENTOS NAO ESPECIFICADOS ANTERIORMENTE</v>
      </c>
      <c r="S1010" t="s">
        <v>4598</v>
      </c>
      <c r="V1010">
        <v>0</v>
      </c>
      <c r="W1010">
        <v>0</v>
      </c>
      <c r="X1010">
        <v>0</v>
      </c>
      <c r="AA1010" t="s">
        <v>4598</v>
      </c>
      <c r="AB1010">
        <v>0</v>
      </c>
      <c r="AD1010" t="str">
        <f t="shared" si="88"/>
        <v>ALUGUEL DE MAQUINAS E EQUIPAMENTOS NAO ESPECIFICADOS ANTERIORMENTE</v>
      </c>
      <c r="AE1010" t="s">
        <v>4598</v>
      </c>
      <c r="AF1010">
        <v>0</v>
      </c>
    </row>
    <row r="1011" spans="1:32">
      <c r="A1011" t="str">
        <f t="shared" si="85"/>
        <v>SOCORRISTA HABILITADO</v>
      </c>
      <c r="B1011" t="s">
        <v>1114</v>
      </c>
      <c r="C1011">
        <v>0</v>
      </c>
      <c r="D1011">
        <v>0</v>
      </c>
      <c r="E1011">
        <v>4</v>
      </c>
      <c r="F1011">
        <v>0</v>
      </c>
      <c r="G1011">
        <v>4</v>
      </c>
      <c r="J1011" t="str">
        <f t="shared" si="86"/>
        <v>SOCORRISTA HABILITADO</v>
      </c>
      <c r="K1011" t="s">
        <v>1114</v>
      </c>
      <c r="L1011">
        <v>4</v>
      </c>
      <c r="N1011" t="str">
        <f t="shared" si="87"/>
        <v>SOCORRISTA HABILITADO</v>
      </c>
      <c r="O1011" t="s">
        <v>1114</v>
      </c>
      <c r="P1011">
        <v>0</v>
      </c>
      <c r="R1011" t="str">
        <f t="shared" si="89"/>
        <v>GESTAO DE ATIVOS INTANGIVEIS NAO-FINANCEIROS</v>
      </c>
      <c r="S1011" t="s">
        <v>4599</v>
      </c>
      <c r="V1011">
        <v>0</v>
      </c>
      <c r="W1011">
        <v>0</v>
      </c>
      <c r="X1011">
        <v>0</v>
      </c>
      <c r="AA1011" t="s">
        <v>4599</v>
      </c>
      <c r="AB1011">
        <v>0</v>
      </c>
      <c r="AD1011" t="str">
        <f t="shared" si="88"/>
        <v>GESTAO DE ATIVOS INTANGIVEIS NAO-FINANCEIROS</v>
      </c>
      <c r="AE1011" t="s">
        <v>4599</v>
      </c>
      <c r="AF1011">
        <v>0</v>
      </c>
    </row>
    <row r="1012" spans="1:32">
      <c r="A1012" t="str">
        <f t="shared" si="85"/>
        <v>TECNICO DE ENFERMAGEM DE SAUDE DA FAMILIA</v>
      </c>
      <c r="B1012" t="s">
        <v>1115</v>
      </c>
      <c r="C1012">
        <v>0</v>
      </c>
      <c r="D1012">
        <v>0</v>
      </c>
      <c r="E1012">
        <v>0</v>
      </c>
      <c r="F1012">
        <v>0</v>
      </c>
      <c r="G1012">
        <v>0</v>
      </c>
      <c r="J1012" t="str">
        <f t="shared" si="86"/>
        <v>TECNICO DE ENFERMAGEM DE SAUDE DA FAMILIA</v>
      </c>
      <c r="K1012" t="s">
        <v>1115</v>
      </c>
      <c r="L1012">
        <v>0</v>
      </c>
      <c r="N1012" t="str">
        <f t="shared" si="87"/>
        <v>TECNICO DE ENFERMAGEM DE SAUDE DA FAMILIA</v>
      </c>
      <c r="O1012" t="s">
        <v>1115</v>
      </c>
      <c r="P1012">
        <v>0</v>
      </c>
      <c r="R1012" t="str">
        <f t="shared" si="89"/>
        <v>SELECAO E AGENCIAMENTO DE MAO-DE-OBRA</v>
      </c>
      <c r="S1012" t="s">
        <v>4600</v>
      </c>
      <c r="V1012">
        <v>0</v>
      </c>
      <c r="W1012">
        <v>0</v>
      </c>
      <c r="X1012">
        <v>0</v>
      </c>
      <c r="AA1012" t="s">
        <v>4600</v>
      </c>
      <c r="AB1012">
        <v>0</v>
      </c>
      <c r="AD1012" t="str">
        <f t="shared" si="88"/>
        <v>SELECAO E AGENCIAMENTO DE MAO-DE-OBRA</v>
      </c>
      <c r="AE1012" t="s">
        <v>4600</v>
      </c>
      <c r="AF1012">
        <v>0</v>
      </c>
    </row>
    <row r="1013" spans="1:32">
      <c r="A1013" t="str">
        <f t="shared" si="85"/>
        <v>AUXILIAR DE ENFERMAGEM DE SAUDE DA FAMILIA</v>
      </c>
      <c r="B1013" t="s">
        <v>1116</v>
      </c>
      <c r="C1013">
        <v>0</v>
      </c>
      <c r="D1013">
        <v>0</v>
      </c>
      <c r="E1013">
        <v>0</v>
      </c>
      <c r="F1013">
        <v>0</v>
      </c>
      <c r="G1013">
        <v>0</v>
      </c>
      <c r="J1013" t="str">
        <f t="shared" si="86"/>
        <v>AUXILIAR DE ENFERMAGEM DE SAUDE DA FAMILIA</v>
      </c>
      <c r="K1013" t="s">
        <v>1116</v>
      </c>
      <c r="L1013">
        <v>0</v>
      </c>
      <c r="N1013" t="str">
        <f t="shared" si="87"/>
        <v>AUXILIAR DE ENFERMAGEM DE SAUDE DA FAMILIA</v>
      </c>
      <c r="O1013" t="s">
        <v>1116</v>
      </c>
      <c r="P1013">
        <v>0</v>
      </c>
      <c r="R1013" t="str">
        <f t="shared" si="89"/>
        <v>LOCACAO DE MAO-DE-OBRA TEMPORARIA</v>
      </c>
      <c r="S1013" t="s">
        <v>4601</v>
      </c>
      <c r="V1013">
        <v>0</v>
      </c>
      <c r="W1013">
        <v>0</v>
      </c>
      <c r="X1013">
        <v>0</v>
      </c>
      <c r="AA1013" t="s">
        <v>4601</v>
      </c>
      <c r="AB1013">
        <v>0</v>
      </c>
      <c r="AD1013" t="str">
        <f t="shared" si="88"/>
        <v>LOCACAO DE MAO-DE-OBRA TEMPORARIA</v>
      </c>
      <c r="AE1013" t="s">
        <v>4601</v>
      </c>
      <c r="AF1013">
        <v>0</v>
      </c>
    </row>
    <row r="1014" spans="1:32">
      <c r="A1014" t="str">
        <f t="shared" si="85"/>
        <v>TECNICO EM OPTICA</v>
      </c>
      <c r="B1014" t="s">
        <v>1117</v>
      </c>
      <c r="C1014">
        <v>0</v>
      </c>
      <c r="D1014">
        <v>0</v>
      </c>
      <c r="E1014">
        <v>0</v>
      </c>
      <c r="F1014">
        <v>0</v>
      </c>
      <c r="G1014">
        <v>0</v>
      </c>
      <c r="J1014" t="str">
        <f t="shared" si="86"/>
        <v>TECNICO EM OPTICA</v>
      </c>
      <c r="K1014" t="s">
        <v>1117</v>
      </c>
      <c r="L1014">
        <v>0</v>
      </c>
      <c r="N1014" t="str">
        <f t="shared" si="87"/>
        <v>TECNICO EM OPTICA</v>
      </c>
      <c r="O1014" t="s">
        <v>1117</v>
      </c>
      <c r="P1014">
        <v>0</v>
      </c>
      <c r="R1014" t="str">
        <f t="shared" si="89"/>
        <v>FORNECIMENTO E GESTAO DE RECURSOS HUMANOS PARA TERCEIROS</v>
      </c>
      <c r="S1014" t="s">
        <v>4602</v>
      </c>
      <c r="V1014">
        <v>0</v>
      </c>
      <c r="W1014">
        <v>0</v>
      </c>
      <c r="X1014">
        <v>0</v>
      </c>
      <c r="AA1014" t="s">
        <v>4602</v>
      </c>
      <c r="AB1014">
        <v>0</v>
      </c>
      <c r="AD1014" t="str">
        <f t="shared" si="88"/>
        <v>FORNECIMENTO E GESTAO DE RECURSOS HUMANOS PARA TERCEIROS</v>
      </c>
      <c r="AE1014" t="s">
        <v>4602</v>
      </c>
      <c r="AF1014">
        <v>0</v>
      </c>
    </row>
    <row r="1015" spans="1:32">
      <c r="A1015" t="str">
        <f t="shared" si="85"/>
        <v>TECNICO EM OPTOMETRIA</v>
      </c>
      <c r="B1015" t="s">
        <v>1118</v>
      </c>
      <c r="C1015">
        <v>0</v>
      </c>
      <c r="D1015">
        <v>0</v>
      </c>
      <c r="E1015">
        <v>0</v>
      </c>
      <c r="F1015">
        <v>0</v>
      </c>
      <c r="G1015">
        <v>0</v>
      </c>
      <c r="J1015" t="str">
        <f t="shared" si="86"/>
        <v>TECNICO EM OPTOMETRIA</v>
      </c>
      <c r="K1015" t="s">
        <v>1118</v>
      </c>
      <c r="L1015">
        <v>0</v>
      </c>
      <c r="N1015" t="str">
        <f t="shared" si="87"/>
        <v>TECNICO EM OPTOMETRIA</v>
      </c>
      <c r="O1015" t="s">
        <v>1118</v>
      </c>
      <c r="P1015">
        <v>0</v>
      </c>
      <c r="R1015" t="str">
        <f t="shared" si="89"/>
        <v>AGENCIAS DE VIAGENS</v>
      </c>
      <c r="S1015" t="s">
        <v>4603</v>
      </c>
      <c r="V1015">
        <v>0</v>
      </c>
      <c r="W1015">
        <v>0</v>
      </c>
      <c r="X1015">
        <v>0</v>
      </c>
      <c r="AA1015" t="s">
        <v>4603</v>
      </c>
      <c r="AB1015">
        <v>0</v>
      </c>
      <c r="AD1015" t="str">
        <f t="shared" si="88"/>
        <v>AGENCIAS DE VIAGENS</v>
      </c>
      <c r="AE1015" t="s">
        <v>4603</v>
      </c>
      <c r="AF1015">
        <v>0</v>
      </c>
    </row>
    <row r="1016" spans="1:32">
      <c r="A1016" t="str">
        <f t="shared" si="85"/>
        <v>TECNICO EM HIGIENE DENTAL</v>
      </c>
      <c r="B1016" t="s">
        <v>1119</v>
      </c>
      <c r="C1016">
        <v>0</v>
      </c>
      <c r="D1016">
        <v>0</v>
      </c>
      <c r="E1016">
        <v>0</v>
      </c>
      <c r="F1016">
        <v>0</v>
      </c>
      <c r="G1016">
        <v>0</v>
      </c>
      <c r="J1016" t="str">
        <f t="shared" si="86"/>
        <v>TECNICO EM HIGIENE DENTAL</v>
      </c>
      <c r="K1016" t="s">
        <v>1119</v>
      </c>
      <c r="L1016">
        <v>0</v>
      </c>
      <c r="N1016" t="str">
        <f t="shared" si="87"/>
        <v>TECNICO EM HIGIENE DENTAL</v>
      </c>
      <c r="O1016" t="s">
        <v>1119</v>
      </c>
      <c r="P1016">
        <v>0</v>
      </c>
      <c r="R1016" t="str">
        <f t="shared" si="89"/>
        <v>OPERADORES TURISTICOS</v>
      </c>
      <c r="S1016" t="s">
        <v>4604</v>
      </c>
      <c r="V1016">
        <v>0</v>
      </c>
      <c r="W1016">
        <v>0</v>
      </c>
      <c r="X1016">
        <v>0</v>
      </c>
      <c r="AA1016" t="s">
        <v>4604</v>
      </c>
      <c r="AB1016">
        <v>0</v>
      </c>
      <c r="AD1016" t="str">
        <f t="shared" si="88"/>
        <v>OPERADORES TURISTICOS</v>
      </c>
      <c r="AE1016" t="s">
        <v>4604</v>
      </c>
      <c r="AF1016">
        <v>0</v>
      </c>
    </row>
    <row r="1017" spans="1:32">
      <c r="A1017" t="str">
        <f t="shared" si="85"/>
        <v>PROTETICO DENTARIO</v>
      </c>
      <c r="B1017" t="s">
        <v>1120</v>
      </c>
      <c r="C1017">
        <v>0</v>
      </c>
      <c r="D1017">
        <v>0</v>
      </c>
      <c r="E1017">
        <v>0</v>
      </c>
      <c r="F1017">
        <v>0</v>
      </c>
      <c r="G1017">
        <v>0</v>
      </c>
      <c r="J1017" t="str">
        <f t="shared" si="86"/>
        <v>PROTETICO DENTARIO</v>
      </c>
      <c r="K1017" t="s">
        <v>1120</v>
      </c>
      <c r="L1017">
        <v>0</v>
      </c>
      <c r="N1017" t="str">
        <f t="shared" si="87"/>
        <v>PROTETICO DENTARIO</v>
      </c>
      <c r="O1017" t="s">
        <v>1120</v>
      </c>
      <c r="P1017">
        <v>0</v>
      </c>
      <c r="R1017" t="str">
        <f t="shared" si="89"/>
        <v>SERVICOS DE RESERVAS E OUTROS SERVICOS DE TURISMO NAO ESPECIFICADOS ANTERIORMENTE</v>
      </c>
      <c r="S1017" t="s">
        <v>4605</v>
      </c>
      <c r="V1017">
        <v>0</v>
      </c>
      <c r="W1017">
        <v>0</v>
      </c>
      <c r="X1017">
        <v>0</v>
      </c>
      <c r="AA1017" t="s">
        <v>4605</v>
      </c>
      <c r="AB1017">
        <v>0</v>
      </c>
      <c r="AD1017" t="str">
        <f t="shared" si="88"/>
        <v>SERVICOS DE RESERVAS E OUTROS SERVICOS DE TURISMO NAO ESPECIFICADOS ANTERIORMENTE</v>
      </c>
      <c r="AE1017" t="s">
        <v>4605</v>
      </c>
      <c r="AF1017">
        <v>0</v>
      </c>
    </row>
    <row r="1018" spans="1:32">
      <c r="A1018" t="str">
        <f t="shared" si="85"/>
        <v>ATENDENTE DE CONSULTORIO DENTARIO</v>
      </c>
      <c r="B1018" t="s">
        <v>1121</v>
      </c>
      <c r="C1018">
        <v>0</v>
      </c>
      <c r="D1018">
        <v>0</v>
      </c>
      <c r="E1018">
        <v>0</v>
      </c>
      <c r="F1018">
        <v>0</v>
      </c>
      <c r="G1018">
        <v>0</v>
      </c>
      <c r="J1018" t="str">
        <f t="shared" si="86"/>
        <v>ATENDENTE DE CONSULTORIO DENTARIO</v>
      </c>
      <c r="K1018" t="s">
        <v>1121</v>
      </c>
      <c r="L1018">
        <v>0</v>
      </c>
      <c r="N1018" t="str">
        <f t="shared" si="87"/>
        <v>ATENDENTE DE CONSULTORIO DENTARIO</v>
      </c>
      <c r="O1018" t="s">
        <v>1121</v>
      </c>
      <c r="P1018">
        <v>0</v>
      </c>
      <c r="R1018" t="str">
        <f t="shared" si="89"/>
        <v>ATIVIDADES DE VIGILANCIA E SEGURANCA PRIVADA</v>
      </c>
      <c r="S1018" t="s">
        <v>4606</v>
      </c>
      <c r="V1018">
        <v>0</v>
      </c>
      <c r="W1018">
        <v>0</v>
      </c>
      <c r="X1018">
        <v>0</v>
      </c>
      <c r="AA1018" t="s">
        <v>4606</v>
      </c>
      <c r="AB1018">
        <v>0</v>
      </c>
      <c r="AD1018" t="str">
        <f t="shared" si="88"/>
        <v>ATIVIDADES DE VIGILANCIA E SEGURANCA PRIVADA</v>
      </c>
      <c r="AE1018" t="s">
        <v>4606</v>
      </c>
      <c r="AF1018">
        <v>0</v>
      </c>
    </row>
    <row r="1019" spans="1:32">
      <c r="A1019" t="str">
        <f t="shared" si="85"/>
        <v>AUXILIAR DE PROTESE DENTARIA</v>
      </c>
      <c r="B1019" t="s">
        <v>1122</v>
      </c>
      <c r="C1019">
        <v>0</v>
      </c>
      <c r="D1019">
        <v>0</v>
      </c>
      <c r="E1019">
        <v>0</v>
      </c>
      <c r="F1019">
        <v>0</v>
      </c>
      <c r="G1019">
        <v>0</v>
      </c>
      <c r="J1019" t="str">
        <f t="shared" si="86"/>
        <v>AUXILIAR DE PROTESE DENTARIA</v>
      </c>
      <c r="K1019" t="s">
        <v>1122</v>
      </c>
      <c r="L1019">
        <v>0</v>
      </c>
      <c r="N1019" t="str">
        <f t="shared" si="87"/>
        <v>AUXILIAR DE PROTESE DENTARIA</v>
      </c>
      <c r="O1019" t="s">
        <v>1122</v>
      </c>
      <c r="P1019">
        <v>0</v>
      </c>
      <c r="R1019" t="str">
        <f t="shared" si="89"/>
        <v>ATIVIDADES DE TRANSPORTE DE VALORES</v>
      </c>
      <c r="S1019" t="s">
        <v>4607</v>
      </c>
      <c r="V1019">
        <v>0</v>
      </c>
      <c r="W1019">
        <v>0</v>
      </c>
      <c r="X1019">
        <v>0</v>
      </c>
      <c r="AA1019" t="s">
        <v>4607</v>
      </c>
      <c r="AB1019">
        <v>0</v>
      </c>
      <c r="AD1019" t="str">
        <f t="shared" si="88"/>
        <v>ATIVIDADES DE TRANSPORTE DE VALORES</v>
      </c>
      <c r="AE1019" t="s">
        <v>4607</v>
      </c>
      <c r="AF1019">
        <v>0</v>
      </c>
    </row>
    <row r="1020" spans="1:32">
      <c r="A1020" t="str">
        <f t="shared" si="85"/>
        <v>TECNICO EM SAUDE BUCAL DA ESTRATEGIA DE SAUDE DA FAMILIA</v>
      </c>
      <c r="B1020" t="s">
        <v>1123</v>
      </c>
      <c r="C1020">
        <v>0</v>
      </c>
      <c r="D1020">
        <v>0</v>
      </c>
      <c r="E1020">
        <v>0</v>
      </c>
      <c r="F1020">
        <v>0</v>
      </c>
      <c r="G1020">
        <v>0</v>
      </c>
      <c r="J1020" t="str">
        <f t="shared" si="86"/>
        <v>TECNICO EM SAUDE BUCAL DA ESTRATEGIA DE SAUDE DA FAMILIA</v>
      </c>
      <c r="K1020" t="s">
        <v>1123</v>
      </c>
      <c r="L1020">
        <v>0</v>
      </c>
      <c r="N1020" t="str">
        <f t="shared" si="87"/>
        <v>TECNICO EM SAUDE BUCAL DA ESTRATEGIA DE SAUDE DA FAMILIA</v>
      </c>
      <c r="O1020" t="s">
        <v>1123</v>
      </c>
      <c r="P1020">
        <v>0</v>
      </c>
      <c r="R1020" t="str">
        <f t="shared" si="89"/>
        <v>EDUCACAO INFANTIL-CRECHE</v>
      </c>
      <c r="S1020" t="s">
        <v>4608</v>
      </c>
      <c r="V1020">
        <v>0</v>
      </c>
      <c r="W1020">
        <v>0</v>
      </c>
      <c r="X1020">
        <v>0</v>
      </c>
      <c r="AA1020" t="s">
        <v>4608</v>
      </c>
      <c r="AB1020">
        <v>0</v>
      </c>
      <c r="AD1020" t="str">
        <f t="shared" si="88"/>
        <v>EDUCACAO INFANTIL-CRECHE</v>
      </c>
      <c r="AE1020" t="s">
        <v>4608</v>
      </c>
      <c r="AF1020">
        <v>0</v>
      </c>
    </row>
    <row r="1021" spans="1:32">
      <c r="A1021" t="str">
        <f t="shared" si="85"/>
        <v>AUXILIAR EM SAUDE BUCAL DA ESTRATEGIA DE SAUDE DA FAMILIA</v>
      </c>
      <c r="B1021" t="s">
        <v>106</v>
      </c>
      <c r="C1021">
        <v>0</v>
      </c>
      <c r="D1021">
        <v>0</v>
      </c>
      <c r="E1021">
        <v>0</v>
      </c>
      <c r="F1021">
        <v>2</v>
      </c>
      <c r="G1021">
        <v>2</v>
      </c>
      <c r="J1021" t="str">
        <f t="shared" si="86"/>
        <v>AUXILIAR EM SAUDE BUCAL DA ESTRATEGIA DE SAUDE DA FAMILIA</v>
      </c>
      <c r="K1021" t="s">
        <v>106</v>
      </c>
      <c r="L1021">
        <v>0</v>
      </c>
      <c r="N1021" t="str">
        <f t="shared" si="87"/>
        <v>AUXILIAR EM SAUDE BUCAL DA ESTRATEGIA DE SAUDE DA FAMILIA</v>
      </c>
      <c r="O1021" t="s">
        <v>106</v>
      </c>
      <c r="P1021">
        <v>2</v>
      </c>
      <c r="R1021" t="str">
        <f t="shared" si="89"/>
        <v>EDUCACAO INFANTIL-PRE-ESCOLA</v>
      </c>
      <c r="S1021" t="s">
        <v>4609</v>
      </c>
      <c r="V1021">
        <v>0</v>
      </c>
      <c r="W1021">
        <v>0</v>
      </c>
      <c r="X1021">
        <v>0</v>
      </c>
      <c r="AA1021" t="s">
        <v>4609</v>
      </c>
      <c r="AB1021">
        <v>0</v>
      </c>
      <c r="AD1021" t="str">
        <f t="shared" si="88"/>
        <v>EDUCACAO INFANTIL-PRE-ESCOLA</v>
      </c>
      <c r="AE1021" t="s">
        <v>4609</v>
      </c>
      <c r="AF1021">
        <v>0</v>
      </c>
    </row>
    <row r="1022" spans="1:32">
      <c r="A1022" t="str">
        <f t="shared" si="85"/>
        <v>TECNICO DE HIGIENE DENTAL DE SAUDE DA FAMILIA</v>
      </c>
      <c r="B1022" t="s">
        <v>1124</v>
      </c>
      <c r="C1022">
        <v>0</v>
      </c>
      <c r="D1022">
        <v>0</v>
      </c>
      <c r="E1022">
        <v>0</v>
      </c>
      <c r="F1022">
        <v>0</v>
      </c>
      <c r="G1022">
        <v>0</v>
      </c>
      <c r="J1022" t="str">
        <f t="shared" si="86"/>
        <v>TECNICO DE HIGIENE DENTAL DE SAUDE DA FAMILIA</v>
      </c>
      <c r="K1022" t="s">
        <v>1124</v>
      </c>
      <c r="L1022">
        <v>0</v>
      </c>
      <c r="N1022" t="str">
        <f t="shared" si="87"/>
        <v>TECNICO DE HIGIENE DENTAL DE SAUDE DA FAMILIA</v>
      </c>
      <c r="O1022" t="s">
        <v>1124</v>
      </c>
      <c r="P1022">
        <v>0</v>
      </c>
      <c r="R1022" t="str">
        <f t="shared" si="89"/>
        <v>ENSINO FUNDAMENTAL</v>
      </c>
      <c r="S1022" t="s">
        <v>4610</v>
      </c>
      <c r="V1022">
        <v>0</v>
      </c>
      <c r="W1022">
        <v>0</v>
      </c>
      <c r="X1022">
        <v>0</v>
      </c>
      <c r="AA1022" t="s">
        <v>4610</v>
      </c>
      <c r="AB1022">
        <v>0</v>
      </c>
      <c r="AD1022" t="str">
        <f t="shared" si="88"/>
        <v>ENSINO FUNDAMENTAL</v>
      </c>
      <c r="AE1022" t="s">
        <v>4610</v>
      </c>
      <c r="AF1022">
        <v>0</v>
      </c>
    </row>
    <row r="1023" spans="1:32">
      <c r="A1023" t="str">
        <f t="shared" si="85"/>
        <v>AUXILIAR DE CONSULTORIO DENTARIO DE SAUDE DA FAMILIA</v>
      </c>
      <c r="B1023" t="s">
        <v>1125</v>
      </c>
      <c r="C1023">
        <v>0</v>
      </c>
      <c r="D1023">
        <v>0</v>
      </c>
      <c r="E1023">
        <v>1</v>
      </c>
      <c r="F1023">
        <v>0</v>
      </c>
      <c r="G1023">
        <v>1</v>
      </c>
      <c r="J1023" t="str">
        <f t="shared" si="86"/>
        <v>AUXILIAR DE CONSULTORIO DENTARIO DE SAUDE DA FAMILIA</v>
      </c>
      <c r="K1023" t="s">
        <v>1125</v>
      </c>
      <c r="L1023">
        <v>1</v>
      </c>
      <c r="N1023" t="str">
        <f t="shared" si="87"/>
        <v>AUXILIAR DE CONSULTORIO DENTARIO DE SAUDE DA FAMILIA</v>
      </c>
      <c r="O1023" t="s">
        <v>1125</v>
      </c>
      <c r="P1023">
        <v>0</v>
      </c>
      <c r="R1023" t="str">
        <f t="shared" si="89"/>
        <v>ATIVIDADES DE MONITORAMENTO DE SISTEMAS DE SEGURANCA</v>
      </c>
      <c r="S1023" t="s">
        <v>4611</v>
      </c>
      <c r="V1023">
        <v>0</v>
      </c>
      <c r="W1023">
        <v>0</v>
      </c>
      <c r="X1023">
        <v>0</v>
      </c>
      <c r="AA1023" t="s">
        <v>4611</v>
      </c>
      <c r="AB1023">
        <v>0</v>
      </c>
      <c r="AD1023" t="str">
        <f t="shared" si="88"/>
        <v>ATIVIDADES DE MONITORAMENTO DE SISTEMAS DE SEGURANCA</v>
      </c>
      <c r="AE1023" t="s">
        <v>4611</v>
      </c>
      <c r="AF1023">
        <v>0</v>
      </c>
    </row>
    <row r="1024" spans="1:32">
      <c r="A1024" t="str">
        <f t="shared" si="85"/>
        <v>TECNICO DE ORTOPEDIA</v>
      </c>
      <c r="B1024" t="s">
        <v>1126</v>
      </c>
      <c r="C1024">
        <v>0</v>
      </c>
      <c r="D1024">
        <v>0</v>
      </c>
      <c r="E1024">
        <v>0</v>
      </c>
      <c r="F1024">
        <v>0</v>
      </c>
      <c r="G1024">
        <v>0</v>
      </c>
      <c r="J1024" t="str">
        <f t="shared" si="86"/>
        <v>TECNICO DE ORTOPEDIA</v>
      </c>
      <c r="K1024" t="s">
        <v>1126</v>
      </c>
      <c r="L1024">
        <v>0</v>
      </c>
      <c r="N1024" t="str">
        <f t="shared" si="87"/>
        <v>TECNICO DE ORTOPEDIA</v>
      </c>
      <c r="O1024" t="s">
        <v>1126</v>
      </c>
      <c r="P1024">
        <v>0</v>
      </c>
      <c r="R1024" t="str">
        <f t="shared" si="89"/>
        <v>ENSINO MEDIO</v>
      </c>
      <c r="S1024" t="s">
        <v>4612</v>
      </c>
      <c r="V1024">
        <v>0</v>
      </c>
      <c r="W1024">
        <v>0</v>
      </c>
      <c r="X1024">
        <v>0</v>
      </c>
      <c r="AA1024" t="s">
        <v>4612</v>
      </c>
      <c r="AB1024">
        <v>0</v>
      </c>
      <c r="AD1024" t="str">
        <f t="shared" si="88"/>
        <v>ENSINO MEDIO</v>
      </c>
      <c r="AE1024" t="s">
        <v>4612</v>
      </c>
      <c r="AF1024">
        <v>0</v>
      </c>
    </row>
    <row r="1025" spans="1:32">
      <c r="A1025" t="str">
        <f t="shared" si="85"/>
        <v>TECNICO DE IMOBILIZACAO ORTOPEDICA</v>
      </c>
      <c r="B1025" t="s">
        <v>1127</v>
      </c>
      <c r="C1025">
        <v>0</v>
      </c>
      <c r="D1025">
        <v>0</v>
      </c>
      <c r="E1025">
        <v>0</v>
      </c>
      <c r="F1025">
        <v>0</v>
      </c>
      <c r="G1025">
        <v>0</v>
      </c>
      <c r="J1025" t="str">
        <f t="shared" si="86"/>
        <v>TECNICO DE IMOBILIZACAO ORTOPEDICA</v>
      </c>
      <c r="K1025" t="s">
        <v>1127</v>
      </c>
      <c r="L1025">
        <v>0</v>
      </c>
      <c r="N1025" t="str">
        <f t="shared" si="87"/>
        <v>TECNICO DE IMOBILIZACAO ORTOPEDICA</v>
      </c>
      <c r="O1025" t="s">
        <v>1127</v>
      </c>
      <c r="P1025">
        <v>0</v>
      </c>
      <c r="R1025" t="str">
        <f t="shared" si="89"/>
        <v>ATIVIDADES DE INVESTIGACAO PARTICULAR</v>
      </c>
      <c r="S1025" t="s">
        <v>4613</v>
      </c>
      <c r="V1025">
        <v>0</v>
      </c>
      <c r="W1025">
        <v>0</v>
      </c>
      <c r="X1025">
        <v>0</v>
      </c>
      <c r="AA1025" t="s">
        <v>4613</v>
      </c>
      <c r="AB1025">
        <v>0</v>
      </c>
      <c r="AD1025" t="str">
        <f t="shared" si="88"/>
        <v>ATIVIDADES DE INVESTIGACAO PARTICULAR</v>
      </c>
      <c r="AE1025" t="s">
        <v>4613</v>
      </c>
      <c r="AF1025">
        <v>0</v>
      </c>
    </row>
    <row r="1026" spans="1:32">
      <c r="A1026" t="str">
        <f t="shared" si="85"/>
        <v>TECNICO EM PECUARIA</v>
      </c>
      <c r="B1026" t="s">
        <v>1128</v>
      </c>
      <c r="C1026">
        <v>0</v>
      </c>
      <c r="D1026">
        <v>0</v>
      </c>
      <c r="E1026">
        <v>0</v>
      </c>
      <c r="F1026">
        <v>0</v>
      </c>
      <c r="G1026">
        <v>0</v>
      </c>
      <c r="J1026" t="str">
        <f t="shared" si="86"/>
        <v>TECNICO EM PECUARIA</v>
      </c>
      <c r="K1026" t="s">
        <v>1128</v>
      </c>
      <c r="L1026">
        <v>0</v>
      </c>
      <c r="N1026" t="str">
        <f t="shared" si="87"/>
        <v>TECNICO EM PECUARIA</v>
      </c>
      <c r="O1026" t="s">
        <v>1128</v>
      </c>
      <c r="P1026">
        <v>0</v>
      </c>
      <c r="R1026" t="str">
        <f t="shared" si="89"/>
        <v>EDUCACAO SUPERIOR - GRADUACAO</v>
      </c>
      <c r="S1026" t="s">
        <v>4614</v>
      </c>
      <c r="V1026">
        <v>0</v>
      </c>
      <c r="W1026">
        <v>0</v>
      </c>
      <c r="X1026">
        <v>0</v>
      </c>
      <c r="AA1026" t="s">
        <v>4614</v>
      </c>
      <c r="AB1026">
        <v>0</v>
      </c>
      <c r="AD1026" t="str">
        <f t="shared" si="88"/>
        <v>EDUCACAO SUPERIOR - GRADUACAO</v>
      </c>
      <c r="AE1026" t="s">
        <v>4614</v>
      </c>
      <c r="AF1026">
        <v>0</v>
      </c>
    </row>
    <row r="1027" spans="1:32">
      <c r="A1027" t="str">
        <f t="shared" si="85"/>
        <v>TECNICO EM METODOS ELETROGRAFICOS EM ENCEFALOGRAFIA</v>
      </c>
      <c r="B1027" t="s">
        <v>1129</v>
      </c>
      <c r="C1027">
        <v>0</v>
      </c>
      <c r="D1027">
        <v>0</v>
      </c>
      <c r="E1027">
        <v>0</v>
      </c>
      <c r="F1027">
        <v>0</v>
      </c>
      <c r="G1027">
        <v>0</v>
      </c>
      <c r="J1027" t="str">
        <f t="shared" si="86"/>
        <v>TECNICO EM METODOS ELETROGRAFICOS EM ENCEFALOGRAFIA</v>
      </c>
      <c r="K1027" t="s">
        <v>1129</v>
      </c>
      <c r="L1027">
        <v>0</v>
      </c>
      <c r="N1027" t="str">
        <f t="shared" si="87"/>
        <v>TECNICO EM METODOS ELETROGRAFICOS EM ENCEFALOGRAFIA</v>
      </c>
      <c r="O1027" t="s">
        <v>1129</v>
      </c>
      <c r="P1027">
        <v>0</v>
      </c>
      <c r="R1027" t="str">
        <f t="shared" si="89"/>
        <v>EDUCACAO SUPERIOR - GRADUACAO E POS-GRADUACAO</v>
      </c>
      <c r="S1027" t="s">
        <v>4615</v>
      </c>
      <c r="V1027">
        <v>0</v>
      </c>
      <c r="W1027">
        <v>0</v>
      </c>
      <c r="X1027">
        <v>0</v>
      </c>
      <c r="AA1027" t="s">
        <v>4615</v>
      </c>
      <c r="AB1027">
        <v>0</v>
      </c>
      <c r="AD1027" t="str">
        <f t="shared" si="88"/>
        <v>EDUCACAO SUPERIOR - GRADUACAO E POS-GRADUACAO</v>
      </c>
      <c r="AE1027" t="s">
        <v>4615</v>
      </c>
      <c r="AF1027">
        <v>0</v>
      </c>
    </row>
    <row r="1028" spans="1:32">
      <c r="A1028" t="str">
        <f t="shared" si="85"/>
        <v>TECNICO EM METODOS GRAFICOS EM CARDIOLOGIA</v>
      </c>
      <c r="B1028" t="s">
        <v>1130</v>
      </c>
      <c r="C1028">
        <v>0</v>
      </c>
      <c r="D1028">
        <v>0</v>
      </c>
      <c r="E1028">
        <v>0</v>
      </c>
      <c r="F1028">
        <v>0</v>
      </c>
      <c r="G1028">
        <v>0</v>
      </c>
      <c r="J1028" t="str">
        <f t="shared" si="86"/>
        <v>TECNICO EM METODOS GRAFICOS EM CARDIOLOGIA</v>
      </c>
      <c r="K1028" t="s">
        <v>1130</v>
      </c>
      <c r="L1028">
        <v>0</v>
      </c>
      <c r="N1028" t="str">
        <f t="shared" si="87"/>
        <v>TECNICO EM METODOS GRAFICOS EM CARDIOLOGIA</v>
      </c>
      <c r="O1028" t="s">
        <v>1130</v>
      </c>
      <c r="P1028">
        <v>0</v>
      </c>
      <c r="R1028" t="str">
        <f t="shared" si="89"/>
        <v>EDUCACAO SUPERIOR - POS-GRADUACAO E EXTENSAO</v>
      </c>
      <c r="S1028" t="s">
        <v>4616</v>
      </c>
      <c r="V1028">
        <v>0</v>
      </c>
      <c r="W1028">
        <v>0</v>
      </c>
      <c r="X1028">
        <v>0</v>
      </c>
      <c r="AA1028" t="s">
        <v>4616</v>
      </c>
      <c r="AB1028">
        <v>0</v>
      </c>
      <c r="AD1028" t="str">
        <f t="shared" si="88"/>
        <v>EDUCACAO SUPERIOR - POS-GRADUACAO E EXTENSAO</v>
      </c>
      <c r="AE1028" t="s">
        <v>4616</v>
      </c>
      <c r="AF1028">
        <v>0</v>
      </c>
    </row>
    <row r="1029" spans="1:32">
      <c r="A1029" t="str">
        <f t="shared" si="85"/>
        <v>TECNICO EM RADIOLOGIA E IMAGENOLOGIA</v>
      </c>
      <c r="B1029" t="s">
        <v>107</v>
      </c>
      <c r="C1029">
        <v>0</v>
      </c>
      <c r="D1029">
        <v>0</v>
      </c>
      <c r="E1029">
        <v>3</v>
      </c>
      <c r="F1029">
        <v>1</v>
      </c>
      <c r="G1029">
        <v>4</v>
      </c>
      <c r="J1029" t="str">
        <f t="shared" si="86"/>
        <v>TECNICO EM RADIOLOGIA E IMAGENOLOGIA</v>
      </c>
      <c r="K1029" t="s">
        <v>107</v>
      </c>
      <c r="L1029">
        <v>3</v>
      </c>
      <c r="N1029" t="str">
        <f t="shared" si="87"/>
        <v>TECNICO EM RADIOLOGIA E IMAGENOLOGIA</v>
      </c>
      <c r="O1029" t="s">
        <v>107</v>
      </c>
      <c r="P1029">
        <v>1</v>
      </c>
      <c r="R1029" t="str">
        <f t="shared" si="89"/>
        <v>EDUCACAO PROFISSIONAL DE NIVEL TECNICO</v>
      </c>
      <c r="S1029" t="s">
        <v>4617</v>
      </c>
      <c r="V1029">
        <v>0</v>
      </c>
      <c r="W1029">
        <v>0</v>
      </c>
      <c r="X1029">
        <v>0</v>
      </c>
      <c r="AA1029" t="s">
        <v>4617</v>
      </c>
      <c r="AB1029">
        <v>0</v>
      </c>
      <c r="AD1029" t="str">
        <f t="shared" si="88"/>
        <v>EDUCACAO PROFISSIONAL DE NIVEL TECNICO</v>
      </c>
      <c r="AE1029" t="s">
        <v>4617</v>
      </c>
      <c r="AF1029">
        <v>0</v>
      </c>
    </row>
    <row r="1030" spans="1:32">
      <c r="A1030" t="str">
        <f t="shared" si="85"/>
        <v>TECNOLOGO EM RADIOLOGIA</v>
      </c>
      <c r="B1030" t="s">
        <v>1131</v>
      </c>
      <c r="C1030">
        <v>0</v>
      </c>
      <c r="D1030">
        <v>0</v>
      </c>
      <c r="E1030">
        <v>0</v>
      </c>
      <c r="F1030">
        <v>0</v>
      </c>
      <c r="G1030">
        <v>0</v>
      </c>
      <c r="J1030" t="str">
        <f t="shared" si="86"/>
        <v>TECNOLOGO EM RADIOLOGIA</v>
      </c>
      <c r="K1030" t="s">
        <v>1131</v>
      </c>
      <c r="L1030">
        <v>0</v>
      </c>
      <c r="N1030" t="str">
        <f t="shared" si="87"/>
        <v>TECNOLOGO EM RADIOLOGIA</v>
      </c>
      <c r="O1030" t="s">
        <v>1131</v>
      </c>
      <c r="P1030">
        <v>0</v>
      </c>
      <c r="R1030" t="str">
        <f t="shared" si="89"/>
        <v>EDUCACAO PROFISSIONAL DE NIVEL TECNOLOGICO</v>
      </c>
      <c r="S1030" t="s">
        <v>4618</v>
      </c>
      <c r="V1030">
        <v>0</v>
      </c>
      <c r="W1030">
        <v>0</v>
      </c>
      <c r="X1030">
        <v>0</v>
      </c>
      <c r="AA1030" t="s">
        <v>4618</v>
      </c>
      <c r="AB1030">
        <v>0</v>
      </c>
      <c r="AD1030" t="str">
        <f t="shared" si="88"/>
        <v>EDUCACAO PROFISSIONAL DE NIVEL TECNOLOGICO</v>
      </c>
      <c r="AE1030" t="s">
        <v>4618</v>
      </c>
      <c r="AF1030">
        <v>0</v>
      </c>
    </row>
    <row r="1031" spans="1:32">
      <c r="A1031" t="str">
        <f t="shared" si="85"/>
        <v>TECNOLOGO OFTALMICO</v>
      </c>
      <c r="B1031" t="s">
        <v>1132</v>
      </c>
      <c r="C1031">
        <v>0</v>
      </c>
      <c r="D1031">
        <v>0</v>
      </c>
      <c r="E1031">
        <v>0</v>
      </c>
      <c r="F1031">
        <v>0</v>
      </c>
      <c r="G1031">
        <v>0</v>
      </c>
      <c r="J1031" t="str">
        <f t="shared" si="86"/>
        <v>TECNOLOGO OFTALMICO</v>
      </c>
      <c r="K1031" t="s">
        <v>1132</v>
      </c>
      <c r="L1031">
        <v>0</v>
      </c>
      <c r="N1031" t="str">
        <f t="shared" si="87"/>
        <v>TECNOLOGO OFTALMICO</v>
      </c>
      <c r="O1031" t="s">
        <v>1132</v>
      </c>
      <c r="P1031">
        <v>0</v>
      </c>
      <c r="R1031" t="str">
        <f t="shared" si="89"/>
        <v>OUTRAS ATIVIDADES DE ENSINO</v>
      </c>
      <c r="S1031" t="s">
        <v>4619</v>
      </c>
      <c r="V1031">
        <v>0</v>
      </c>
      <c r="W1031">
        <v>0</v>
      </c>
      <c r="X1031">
        <v>0</v>
      </c>
      <c r="AA1031" t="s">
        <v>4619</v>
      </c>
      <c r="AB1031">
        <v>0</v>
      </c>
      <c r="AD1031" t="str">
        <f t="shared" si="88"/>
        <v>OUTRAS ATIVIDADES DE ENSINO</v>
      </c>
      <c r="AE1031" t="s">
        <v>4619</v>
      </c>
      <c r="AF1031">
        <v>0</v>
      </c>
    </row>
    <row r="1032" spans="1:32">
      <c r="A1032" t="str">
        <f t="shared" si="85"/>
        <v>TECNICO EM PATOLOGIA CLINICA</v>
      </c>
      <c r="B1032" t="s">
        <v>1133</v>
      </c>
      <c r="C1032">
        <v>0</v>
      </c>
      <c r="D1032">
        <v>0</v>
      </c>
      <c r="E1032">
        <v>0</v>
      </c>
      <c r="F1032">
        <v>3</v>
      </c>
      <c r="G1032">
        <v>3</v>
      </c>
      <c r="J1032" t="str">
        <f t="shared" si="86"/>
        <v>TECNICO EM PATOLOGIA CLINICA</v>
      </c>
      <c r="K1032" t="s">
        <v>1133</v>
      </c>
      <c r="L1032">
        <v>0</v>
      </c>
      <c r="N1032" t="str">
        <f t="shared" si="87"/>
        <v>TECNICO EM PATOLOGIA CLINICA</v>
      </c>
      <c r="O1032" t="s">
        <v>1133</v>
      </c>
      <c r="P1032">
        <v>3</v>
      </c>
      <c r="R1032" t="str">
        <f t="shared" si="89"/>
        <v>SERVICOS COMBINADOS PARA APOIO A EDIFICIOS, EXCETO CONDOMINIOS PREDIAIS</v>
      </c>
      <c r="S1032" t="s">
        <v>4620</v>
      </c>
      <c r="V1032">
        <v>0</v>
      </c>
      <c r="W1032">
        <v>0</v>
      </c>
      <c r="X1032">
        <v>0</v>
      </c>
      <c r="AA1032" t="s">
        <v>4620</v>
      </c>
      <c r="AB1032">
        <v>0</v>
      </c>
      <c r="AD1032" t="str">
        <f t="shared" si="88"/>
        <v>SERVICOS COMBINADOS PARA APOIO A EDIFICIOS, EXCETO CONDOMINIOS PREDIAIS</v>
      </c>
      <c r="AE1032" t="s">
        <v>4620</v>
      </c>
      <c r="AF1032">
        <v>0</v>
      </c>
    </row>
    <row r="1033" spans="1:32">
      <c r="A1033" t="str">
        <f t="shared" si="85"/>
        <v>AUXILIAR TECNICO EM PATOLOGIA CLINICA</v>
      </c>
      <c r="B1033" t="s">
        <v>1134</v>
      </c>
      <c r="C1033">
        <v>0</v>
      </c>
      <c r="D1033">
        <v>0</v>
      </c>
      <c r="E1033">
        <v>0</v>
      </c>
      <c r="F1033">
        <v>0</v>
      </c>
      <c r="G1033">
        <v>0</v>
      </c>
      <c r="J1033" t="str">
        <f t="shared" si="86"/>
        <v>AUXILIAR TECNICO EM PATOLOGIA CLINICA</v>
      </c>
      <c r="K1033" t="s">
        <v>1134</v>
      </c>
      <c r="L1033">
        <v>0</v>
      </c>
      <c r="N1033" t="str">
        <f t="shared" si="87"/>
        <v>AUXILIAR TECNICO EM PATOLOGIA CLINICA</v>
      </c>
      <c r="O1033" t="s">
        <v>1134</v>
      </c>
      <c r="P1033">
        <v>0</v>
      </c>
      <c r="R1033" t="str">
        <f t="shared" si="89"/>
        <v>LIMPEZA EM PREDIOS E EM DOMICILIOS</v>
      </c>
      <c r="S1033" t="s">
        <v>4621</v>
      </c>
      <c r="V1033">
        <v>0</v>
      </c>
      <c r="W1033">
        <v>0</v>
      </c>
      <c r="X1033">
        <v>0</v>
      </c>
      <c r="AA1033" t="s">
        <v>4621</v>
      </c>
      <c r="AB1033">
        <v>0</v>
      </c>
      <c r="AD1033" t="str">
        <f t="shared" si="88"/>
        <v>LIMPEZA EM PREDIOS E EM DOMICILIOS</v>
      </c>
      <c r="AE1033" t="s">
        <v>4621</v>
      </c>
      <c r="AF1033">
        <v>0</v>
      </c>
    </row>
    <row r="1034" spans="1:32">
      <c r="A1034" t="str">
        <f t="shared" si="85"/>
        <v>ENOLOGO</v>
      </c>
      <c r="B1034" t="s">
        <v>1135</v>
      </c>
      <c r="C1034">
        <v>0</v>
      </c>
      <c r="D1034">
        <v>0</v>
      </c>
      <c r="E1034">
        <v>0</v>
      </c>
      <c r="F1034">
        <v>0</v>
      </c>
      <c r="G1034">
        <v>0</v>
      </c>
      <c r="J1034" t="str">
        <f t="shared" si="86"/>
        <v>ENOLOGO</v>
      </c>
      <c r="K1034" t="s">
        <v>1135</v>
      </c>
      <c r="L1034">
        <v>0</v>
      </c>
      <c r="N1034" t="str">
        <f t="shared" si="87"/>
        <v>ENOLOGO</v>
      </c>
      <c r="O1034" t="s">
        <v>1135</v>
      </c>
      <c r="P1034">
        <v>0</v>
      </c>
      <c r="R1034" t="str">
        <f t="shared" si="89"/>
        <v>IMUNIZACAO E CONTROLE DE PRAGAS URBANAS</v>
      </c>
      <c r="S1034" t="s">
        <v>4622</v>
      </c>
      <c r="V1034">
        <v>0</v>
      </c>
      <c r="W1034">
        <v>0</v>
      </c>
      <c r="X1034">
        <v>0</v>
      </c>
      <c r="AA1034" t="s">
        <v>4622</v>
      </c>
      <c r="AB1034">
        <v>0</v>
      </c>
      <c r="AD1034" t="str">
        <f t="shared" si="88"/>
        <v>IMUNIZACAO E CONTROLE DE PRAGAS URBANAS</v>
      </c>
      <c r="AE1034" t="s">
        <v>4622</v>
      </c>
      <c r="AF1034">
        <v>0</v>
      </c>
    </row>
    <row r="1035" spans="1:32">
      <c r="A1035" t="str">
        <f t="shared" si="85"/>
        <v>AROMISTA</v>
      </c>
      <c r="B1035" t="s">
        <v>1136</v>
      </c>
      <c r="C1035">
        <v>0</v>
      </c>
      <c r="D1035">
        <v>0</v>
      </c>
      <c r="E1035">
        <v>0</v>
      </c>
      <c r="F1035">
        <v>0</v>
      </c>
      <c r="G1035">
        <v>0</v>
      </c>
      <c r="J1035" t="str">
        <f t="shared" si="86"/>
        <v>AROMISTA</v>
      </c>
      <c r="K1035" t="s">
        <v>1136</v>
      </c>
      <c r="L1035">
        <v>0</v>
      </c>
      <c r="N1035" t="str">
        <f t="shared" si="87"/>
        <v>AROMISTA</v>
      </c>
      <c r="O1035" t="s">
        <v>1136</v>
      </c>
      <c r="P1035">
        <v>0</v>
      </c>
      <c r="R1035" t="str">
        <f t="shared" si="89"/>
        <v>ATIVIDADES DE LIMPEZA NAO ESPECIFICADAS ANTERIORMENTE</v>
      </c>
      <c r="S1035" t="s">
        <v>4623</v>
      </c>
      <c r="V1035">
        <v>0</v>
      </c>
      <c r="W1035">
        <v>0</v>
      </c>
      <c r="X1035">
        <v>0</v>
      </c>
      <c r="AA1035" t="s">
        <v>4623</v>
      </c>
      <c r="AB1035">
        <v>0</v>
      </c>
      <c r="AD1035" t="str">
        <f t="shared" si="88"/>
        <v>ATIVIDADES DE LIMPEZA NAO ESPECIFICADAS ANTERIORMENTE</v>
      </c>
      <c r="AE1035" t="s">
        <v>4623</v>
      </c>
      <c r="AF1035">
        <v>0</v>
      </c>
    </row>
    <row r="1036" spans="1:32">
      <c r="A1036" t="str">
        <f t="shared" si="85"/>
        <v>PERFUMISTA</v>
      </c>
      <c r="B1036" t="s">
        <v>1137</v>
      </c>
      <c r="C1036">
        <v>0</v>
      </c>
      <c r="D1036">
        <v>0</v>
      </c>
      <c r="E1036">
        <v>0</v>
      </c>
      <c r="F1036">
        <v>0</v>
      </c>
      <c r="G1036">
        <v>0</v>
      </c>
      <c r="J1036" t="str">
        <f t="shared" si="86"/>
        <v>PERFUMISTA</v>
      </c>
      <c r="K1036" t="s">
        <v>1137</v>
      </c>
      <c r="L1036">
        <v>0</v>
      </c>
      <c r="N1036" t="str">
        <f t="shared" si="87"/>
        <v>PERFUMISTA</v>
      </c>
      <c r="O1036" t="s">
        <v>1137</v>
      </c>
      <c r="P1036">
        <v>0</v>
      </c>
      <c r="R1036" t="str">
        <f t="shared" si="89"/>
        <v>ATIVIDADES PAISAGISTICAS</v>
      </c>
      <c r="S1036" t="s">
        <v>4624</v>
      </c>
      <c r="V1036">
        <v>0</v>
      </c>
      <c r="W1036">
        <v>0</v>
      </c>
      <c r="X1036">
        <v>0</v>
      </c>
      <c r="AA1036" t="s">
        <v>4624</v>
      </c>
      <c r="AB1036">
        <v>0</v>
      </c>
      <c r="AD1036" t="str">
        <f t="shared" si="88"/>
        <v>ATIVIDADES PAISAGISTICAS</v>
      </c>
      <c r="AE1036" t="s">
        <v>4624</v>
      </c>
      <c r="AF1036">
        <v>0</v>
      </c>
    </row>
    <row r="1037" spans="1:32">
      <c r="A1037" t="str">
        <f t="shared" si="85"/>
        <v>AUXILIAR TECNICO EM LABORATORIO DE FARMACIA</v>
      </c>
      <c r="B1037" t="s">
        <v>1138</v>
      </c>
      <c r="C1037">
        <v>0</v>
      </c>
      <c r="D1037">
        <v>0</v>
      </c>
      <c r="E1037">
        <v>0</v>
      </c>
      <c r="F1037">
        <v>1</v>
      </c>
      <c r="G1037">
        <v>1</v>
      </c>
      <c r="J1037" t="str">
        <f t="shared" si="86"/>
        <v>AUXILIAR TECNICO EM LABORATORIO DE FARMACIA</v>
      </c>
      <c r="K1037" t="s">
        <v>1138</v>
      </c>
      <c r="L1037">
        <v>0</v>
      </c>
      <c r="N1037" t="str">
        <f t="shared" si="87"/>
        <v>AUXILIAR TECNICO EM LABORATORIO DE FARMACIA</v>
      </c>
      <c r="O1037" t="s">
        <v>1138</v>
      </c>
      <c r="P1037">
        <v>1</v>
      </c>
      <c r="R1037" t="str">
        <f t="shared" si="89"/>
        <v>SERVICOS COMBINADOS DE ESCRITORIO E APOIO ADMINISTRATIVO</v>
      </c>
      <c r="S1037" t="s">
        <v>4625</v>
      </c>
      <c r="V1037">
        <v>0</v>
      </c>
      <c r="W1037">
        <v>0</v>
      </c>
      <c r="X1037">
        <v>0</v>
      </c>
      <c r="AA1037" t="s">
        <v>4625</v>
      </c>
      <c r="AB1037">
        <v>0</v>
      </c>
      <c r="AD1037" t="str">
        <f t="shared" si="88"/>
        <v>SERVICOS COMBINADOS DE ESCRITORIO E APOIO ADMINISTRATIVO</v>
      </c>
      <c r="AE1037" t="s">
        <v>4625</v>
      </c>
      <c r="AF1037">
        <v>0</v>
      </c>
    </row>
    <row r="1038" spans="1:32">
      <c r="A1038" t="str">
        <f t="shared" si="85"/>
        <v>TECNICO EM LABORATORIO DE FARMACIA</v>
      </c>
      <c r="B1038" t="s">
        <v>1139</v>
      </c>
      <c r="C1038">
        <v>0</v>
      </c>
      <c r="D1038">
        <v>0</v>
      </c>
      <c r="E1038">
        <v>0</v>
      </c>
      <c r="F1038">
        <v>0</v>
      </c>
      <c r="G1038">
        <v>0</v>
      </c>
      <c r="J1038" t="str">
        <f t="shared" si="86"/>
        <v>TECNICO EM LABORATORIO DE FARMACIA</v>
      </c>
      <c r="K1038" t="s">
        <v>1139</v>
      </c>
      <c r="L1038">
        <v>0</v>
      </c>
      <c r="N1038" t="str">
        <f t="shared" si="87"/>
        <v>TECNICO EM LABORATORIO DE FARMACIA</v>
      </c>
      <c r="O1038" t="s">
        <v>1139</v>
      </c>
      <c r="P1038">
        <v>0</v>
      </c>
      <c r="R1038" t="str">
        <f t="shared" si="89"/>
        <v>FOTOCOPIAS, PREPARACAO DE DOCUMENTOS E OUTROS SERVICOS ESPECIALIZADOS DE APOIO ADMINISTRATIVO</v>
      </c>
      <c r="S1038" t="s">
        <v>4626</v>
      </c>
      <c r="V1038">
        <v>0</v>
      </c>
      <c r="W1038">
        <v>0</v>
      </c>
      <c r="X1038">
        <v>0</v>
      </c>
      <c r="AA1038" t="s">
        <v>4626</v>
      </c>
      <c r="AB1038">
        <v>0</v>
      </c>
      <c r="AD1038" t="str">
        <f t="shared" si="88"/>
        <v>FOTOCOPIAS, PREPARACAO DE DOCUMENTOS E OUTROS SERVICOS ESPECIALIZADOS DE APOIO ADMINISTRATIVO</v>
      </c>
      <c r="AE1038" t="s">
        <v>4626</v>
      </c>
      <c r="AF1038">
        <v>0</v>
      </c>
    </row>
    <row r="1039" spans="1:32">
      <c r="A1039" t="str">
        <f t="shared" si="85"/>
        <v>TECNICO EM FARMACIA</v>
      </c>
      <c r="B1039" t="s">
        <v>1140</v>
      </c>
      <c r="C1039">
        <v>0</v>
      </c>
      <c r="D1039">
        <v>0</v>
      </c>
      <c r="E1039">
        <v>0</v>
      </c>
      <c r="F1039">
        <v>1</v>
      </c>
      <c r="G1039">
        <v>1</v>
      </c>
      <c r="J1039" t="str">
        <f t="shared" si="86"/>
        <v>TECNICO EM FARMACIA</v>
      </c>
      <c r="K1039" t="s">
        <v>1140</v>
      </c>
      <c r="L1039">
        <v>0</v>
      </c>
      <c r="N1039" t="str">
        <f t="shared" si="87"/>
        <v>TECNICO EM FARMACIA</v>
      </c>
      <c r="O1039" t="s">
        <v>1140</v>
      </c>
      <c r="P1039">
        <v>1</v>
      </c>
      <c r="R1039" t="str">
        <f t="shared" si="89"/>
        <v>ATIVIDADES DE TELEATENDIMENTO</v>
      </c>
      <c r="S1039" t="s">
        <v>4627</v>
      </c>
      <c r="V1039">
        <v>0</v>
      </c>
      <c r="W1039">
        <v>0</v>
      </c>
      <c r="X1039">
        <v>0</v>
      </c>
      <c r="AA1039" t="s">
        <v>4627</v>
      </c>
      <c r="AB1039">
        <v>0</v>
      </c>
      <c r="AD1039" t="str">
        <f t="shared" si="88"/>
        <v>ATIVIDADES DE TELEATENDIMENTO</v>
      </c>
      <c r="AE1039" t="s">
        <v>4627</v>
      </c>
      <c r="AF1039">
        <v>0</v>
      </c>
    </row>
    <row r="1040" spans="1:32">
      <c r="A1040" t="str">
        <f t="shared" si="85"/>
        <v>TECNICO DE ALIMENTOS</v>
      </c>
      <c r="B1040" t="s">
        <v>1141</v>
      </c>
      <c r="C1040">
        <v>0</v>
      </c>
      <c r="D1040">
        <v>0</v>
      </c>
      <c r="E1040">
        <v>0</v>
      </c>
      <c r="F1040">
        <v>0</v>
      </c>
      <c r="G1040">
        <v>0</v>
      </c>
      <c r="J1040" t="str">
        <f t="shared" si="86"/>
        <v>TECNICO DE ALIMENTOS</v>
      </c>
      <c r="K1040" t="s">
        <v>1141</v>
      </c>
      <c r="L1040">
        <v>0</v>
      </c>
      <c r="N1040" t="str">
        <f t="shared" si="87"/>
        <v>TECNICO DE ALIMENTOS</v>
      </c>
      <c r="O1040" t="s">
        <v>1141</v>
      </c>
      <c r="P1040">
        <v>0</v>
      </c>
      <c r="R1040" t="str">
        <f t="shared" si="89"/>
        <v>ATIVIDADES DE ORGANIZACAO DE EVENTOS, EXCETO CULTURAIS E ESPORTIVOS</v>
      </c>
      <c r="S1040" t="s">
        <v>4628</v>
      </c>
      <c r="V1040">
        <v>0</v>
      </c>
      <c r="W1040">
        <v>0</v>
      </c>
      <c r="X1040">
        <v>0</v>
      </c>
      <c r="AA1040" t="s">
        <v>4628</v>
      </c>
      <c r="AB1040">
        <v>0</v>
      </c>
      <c r="AD1040" t="str">
        <f t="shared" si="88"/>
        <v>ATIVIDADES DE ORGANIZACAO DE EVENTOS, EXCETO CULTURAIS E ESPORTIVOS</v>
      </c>
      <c r="AE1040" t="s">
        <v>4628</v>
      </c>
      <c r="AF1040">
        <v>0</v>
      </c>
    </row>
    <row r="1041" spans="1:32">
      <c r="A1041" t="str">
        <f t="shared" si="85"/>
        <v>TECNICO EM NUTRICAO E DIETETICA</v>
      </c>
      <c r="B1041" t="s">
        <v>1142</v>
      </c>
      <c r="C1041">
        <v>0</v>
      </c>
      <c r="D1041">
        <v>0</v>
      </c>
      <c r="E1041">
        <v>0</v>
      </c>
      <c r="F1041">
        <v>0</v>
      </c>
      <c r="G1041">
        <v>0</v>
      </c>
      <c r="J1041" t="str">
        <f t="shared" si="86"/>
        <v>TECNICO EM NUTRICAO E DIETETICA</v>
      </c>
      <c r="K1041" t="s">
        <v>1142</v>
      </c>
      <c r="L1041">
        <v>0</v>
      </c>
      <c r="N1041" t="str">
        <f t="shared" si="87"/>
        <v>TECNICO EM NUTRICAO E DIETETICA</v>
      </c>
      <c r="O1041" t="s">
        <v>1142</v>
      </c>
      <c r="P1041">
        <v>0</v>
      </c>
      <c r="R1041" t="str">
        <f t="shared" si="89"/>
        <v>ATIVIDADES DE COBRANCA E INFORMACOES CADASTRAIS</v>
      </c>
      <c r="S1041" t="s">
        <v>4629</v>
      </c>
      <c r="V1041">
        <v>0</v>
      </c>
      <c r="W1041">
        <v>0</v>
      </c>
      <c r="X1041">
        <v>0</v>
      </c>
      <c r="AA1041" t="s">
        <v>4629</v>
      </c>
      <c r="AB1041">
        <v>0</v>
      </c>
      <c r="AD1041" t="str">
        <f t="shared" si="88"/>
        <v>ATIVIDADES DE COBRANCA E INFORMACOES CADASTRAIS</v>
      </c>
      <c r="AE1041" t="s">
        <v>4629</v>
      </c>
      <c r="AF1041">
        <v>0</v>
      </c>
    </row>
    <row r="1042" spans="1:32">
      <c r="A1042" t="str">
        <f t="shared" si="85"/>
        <v>TECNICO EM BIOTECNOLOGIA</v>
      </c>
      <c r="B1042" t="s">
        <v>1143</v>
      </c>
      <c r="C1042">
        <v>0</v>
      </c>
      <c r="D1042">
        <v>0</v>
      </c>
      <c r="E1042">
        <v>0</v>
      </c>
      <c r="F1042">
        <v>0</v>
      </c>
      <c r="G1042">
        <v>0</v>
      </c>
      <c r="J1042" t="str">
        <f t="shared" si="86"/>
        <v>TECNICO EM BIOTECNOLOGIA</v>
      </c>
      <c r="K1042" t="s">
        <v>1143</v>
      </c>
      <c r="L1042">
        <v>0</v>
      </c>
      <c r="N1042" t="str">
        <f t="shared" si="87"/>
        <v>TECNICO EM BIOTECNOLOGIA</v>
      </c>
      <c r="O1042" t="s">
        <v>1143</v>
      </c>
      <c r="P1042">
        <v>0</v>
      </c>
      <c r="R1042" t="str">
        <f t="shared" si="89"/>
        <v>ENVASAMENTO E EMPACOTAMENTO SOB CONTRATO</v>
      </c>
      <c r="S1042" t="s">
        <v>4630</v>
      </c>
      <c r="V1042">
        <v>0</v>
      </c>
      <c r="W1042">
        <v>0</v>
      </c>
      <c r="X1042">
        <v>0</v>
      </c>
      <c r="AA1042" t="s">
        <v>4630</v>
      </c>
      <c r="AB1042">
        <v>0</v>
      </c>
      <c r="AD1042" t="str">
        <f t="shared" si="88"/>
        <v>ENVASAMENTO E EMPACOTAMENTO SOB CONTRATO</v>
      </c>
      <c r="AE1042" t="s">
        <v>4630</v>
      </c>
      <c r="AF1042">
        <v>0</v>
      </c>
    </row>
    <row r="1043" spans="1:32">
      <c r="A1043" t="str">
        <f t="shared" si="85"/>
        <v>TECNICO EM IMUNOBIOLOGICOS</v>
      </c>
      <c r="B1043" t="s">
        <v>1144</v>
      </c>
      <c r="C1043">
        <v>0</v>
      </c>
      <c r="D1043">
        <v>0</v>
      </c>
      <c r="E1043">
        <v>0</v>
      </c>
      <c r="F1043">
        <v>0</v>
      </c>
      <c r="G1043">
        <v>0</v>
      </c>
      <c r="J1043" t="str">
        <f t="shared" si="86"/>
        <v>TECNICO EM IMUNOBIOLOGICOS</v>
      </c>
      <c r="K1043" t="s">
        <v>1144</v>
      </c>
      <c r="L1043">
        <v>0</v>
      </c>
      <c r="N1043" t="str">
        <f t="shared" si="87"/>
        <v>TECNICO EM IMUNOBIOLOGICOS</v>
      </c>
      <c r="O1043" t="s">
        <v>1144</v>
      </c>
      <c r="P1043">
        <v>0</v>
      </c>
      <c r="R1043" t="str">
        <f t="shared" si="89"/>
        <v>ATIVIDADES DE SERVICOS PRESTADOS PRINCIPALMENTE AS EMPRESAS NAO ESPECIFICADAS ANTERIORMENTE</v>
      </c>
      <c r="S1043" t="s">
        <v>4631</v>
      </c>
      <c r="V1043">
        <v>0</v>
      </c>
      <c r="W1043">
        <v>0</v>
      </c>
      <c r="X1043">
        <v>0</v>
      </c>
      <c r="AA1043" t="s">
        <v>4631</v>
      </c>
      <c r="AB1043">
        <v>0</v>
      </c>
      <c r="AD1043" t="str">
        <f t="shared" si="88"/>
        <v>ATIVIDADES DE SERVICOS PRESTADOS PRINCIPALMENTE AS EMPRESAS NAO ESPECIFICADAS ANTERIORMENTE</v>
      </c>
      <c r="AE1043" t="s">
        <v>4631</v>
      </c>
      <c r="AF1043">
        <v>0</v>
      </c>
    </row>
    <row r="1044" spans="1:32">
      <c r="A1044" t="str">
        <f t="shared" si="85"/>
        <v>EMBALSAMADOR</v>
      </c>
      <c r="B1044" t="s">
        <v>1145</v>
      </c>
      <c r="C1044">
        <v>0</v>
      </c>
      <c r="D1044">
        <v>0</v>
      </c>
      <c r="E1044">
        <v>0</v>
      </c>
      <c r="F1044">
        <v>0</v>
      </c>
      <c r="G1044">
        <v>0</v>
      </c>
      <c r="J1044" t="str">
        <f t="shared" si="86"/>
        <v>EMBALSAMADOR</v>
      </c>
      <c r="K1044" t="s">
        <v>1145</v>
      </c>
      <c r="L1044">
        <v>0</v>
      </c>
      <c r="N1044" t="str">
        <f t="shared" si="87"/>
        <v>EMBALSAMADOR</v>
      </c>
      <c r="O1044" t="s">
        <v>1145</v>
      </c>
      <c r="P1044">
        <v>0</v>
      </c>
      <c r="R1044" t="str">
        <f t="shared" si="89"/>
        <v>REGULACAO DAS ATIVIDADES DE SAUDE, EDUCACAO, SERVICOS CULTURAIS E OUTROS SERVICOS SOCIAIS</v>
      </c>
      <c r="S1044" t="s">
        <v>4632</v>
      </c>
      <c r="V1044">
        <v>0</v>
      </c>
      <c r="W1044">
        <v>0</v>
      </c>
      <c r="X1044">
        <v>0</v>
      </c>
      <c r="AA1044" t="s">
        <v>4632</v>
      </c>
      <c r="AB1044">
        <v>0</v>
      </c>
      <c r="AD1044" t="str">
        <f t="shared" si="88"/>
        <v>REGULACAO DAS ATIVIDADES DE SAUDE, EDUCACAO, SERVICOS CULTURAIS E OUTROS SERVICOS SOCIAIS</v>
      </c>
      <c r="AE1044" t="s">
        <v>4632</v>
      </c>
      <c r="AF1044">
        <v>0</v>
      </c>
    </row>
    <row r="1045" spans="1:32">
      <c r="A1045" t="str">
        <f t="shared" si="85"/>
        <v>TAXIDERMISTA</v>
      </c>
      <c r="B1045" t="s">
        <v>1146</v>
      </c>
      <c r="C1045">
        <v>0</v>
      </c>
      <c r="D1045">
        <v>0</v>
      </c>
      <c r="E1045">
        <v>0</v>
      </c>
      <c r="F1045">
        <v>0</v>
      </c>
      <c r="G1045">
        <v>0</v>
      </c>
      <c r="J1045" t="str">
        <f t="shared" si="86"/>
        <v>TAXIDERMISTA</v>
      </c>
      <c r="K1045" t="s">
        <v>1146</v>
      </c>
      <c r="L1045">
        <v>0</v>
      </c>
      <c r="N1045" t="str">
        <f t="shared" si="87"/>
        <v>TAXIDERMISTA</v>
      </c>
      <c r="O1045" t="s">
        <v>1146</v>
      </c>
      <c r="P1045">
        <v>0</v>
      </c>
      <c r="R1045" t="str">
        <f t="shared" si="89"/>
        <v>SEGURIDADE SOCIAL OBRIGATORIA</v>
      </c>
      <c r="S1045" t="s">
        <v>4633</v>
      </c>
      <c r="V1045">
        <v>0</v>
      </c>
      <c r="W1045">
        <v>0</v>
      </c>
      <c r="X1045">
        <v>0</v>
      </c>
      <c r="AA1045" t="s">
        <v>4633</v>
      </c>
      <c r="AB1045">
        <v>0</v>
      </c>
      <c r="AD1045" t="str">
        <f t="shared" si="88"/>
        <v>SEGURIDADE SOCIAL OBRIGATORIA</v>
      </c>
      <c r="AE1045" t="s">
        <v>4633</v>
      </c>
      <c r="AF1045">
        <v>0</v>
      </c>
    </row>
    <row r="1046" spans="1:32">
      <c r="A1046" t="str">
        <f t="shared" si="85"/>
        <v>PROFESSOR DE NIVEL MEDIO NA EDUCACAO INFANTIL</v>
      </c>
      <c r="B1046" t="s">
        <v>1147</v>
      </c>
      <c r="C1046">
        <v>0</v>
      </c>
      <c r="D1046">
        <v>0</v>
      </c>
      <c r="E1046">
        <v>0</v>
      </c>
      <c r="F1046">
        <v>0</v>
      </c>
      <c r="G1046">
        <v>0</v>
      </c>
      <c r="J1046" t="str">
        <f t="shared" si="86"/>
        <v>PROFESSOR DE NIVEL MEDIO NA EDUCACAO INFANTIL</v>
      </c>
      <c r="K1046" t="s">
        <v>1147</v>
      </c>
      <c r="L1046">
        <v>0</v>
      </c>
      <c r="N1046" t="str">
        <f t="shared" si="87"/>
        <v>PROFESSOR DE NIVEL MEDIO NA EDUCACAO INFANTIL</v>
      </c>
      <c r="O1046" t="s">
        <v>1147</v>
      </c>
      <c r="P1046">
        <v>0</v>
      </c>
      <c r="R1046" t="str">
        <f t="shared" si="89"/>
        <v>ATIVIDADES DE ATENDIMENTO HOSPITALAR</v>
      </c>
      <c r="S1046" t="s">
        <v>81</v>
      </c>
      <c r="V1046">
        <v>53</v>
      </c>
      <c r="W1046">
        <v>144</v>
      </c>
      <c r="X1046">
        <v>197</v>
      </c>
      <c r="AA1046" t="s">
        <v>81</v>
      </c>
      <c r="AB1046">
        <v>53</v>
      </c>
      <c r="AD1046" t="str">
        <f t="shared" si="88"/>
        <v>ATIVIDADES DE ATENDIMENTO HOSPITALAR</v>
      </c>
      <c r="AE1046" t="s">
        <v>81</v>
      </c>
      <c r="AF1046">
        <v>144</v>
      </c>
    </row>
    <row r="1047" spans="1:32">
      <c r="A1047" t="str">
        <f t="shared" si="85"/>
        <v>AUXILIAR DE DESENVOLVIMENTO INFANTIL</v>
      </c>
      <c r="B1047" t="s">
        <v>1148</v>
      </c>
      <c r="C1047">
        <v>0</v>
      </c>
      <c r="D1047">
        <v>0</v>
      </c>
      <c r="E1047">
        <v>0</v>
      </c>
      <c r="F1047">
        <v>0</v>
      </c>
      <c r="G1047">
        <v>0</v>
      </c>
      <c r="J1047" t="str">
        <f t="shared" si="86"/>
        <v>AUXILIAR DE DESENVOLVIMENTO INFANTIL</v>
      </c>
      <c r="K1047" t="s">
        <v>1148</v>
      </c>
      <c r="L1047">
        <v>0</v>
      </c>
      <c r="N1047" t="str">
        <f t="shared" si="87"/>
        <v>AUXILIAR DE DESENVOLVIMENTO INFANTIL</v>
      </c>
      <c r="O1047" t="s">
        <v>1148</v>
      </c>
      <c r="P1047">
        <v>0</v>
      </c>
      <c r="R1047" t="str">
        <f t="shared" si="89"/>
        <v>EDUCACAO INFANTIL - CRECHE</v>
      </c>
      <c r="S1047" t="s">
        <v>4634</v>
      </c>
      <c r="V1047">
        <v>0</v>
      </c>
      <c r="W1047">
        <v>0</v>
      </c>
      <c r="X1047">
        <v>0</v>
      </c>
      <c r="AA1047" t="s">
        <v>4634</v>
      </c>
      <c r="AB1047">
        <v>0</v>
      </c>
      <c r="AD1047" t="str">
        <f t="shared" si="88"/>
        <v>EDUCACAO INFANTIL - CRECHE</v>
      </c>
      <c r="AE1047" t="s">
        <v>4634</v>
      </c>
      <c r="AF1047">
        <v>0</v>
      </c>
    </row>
    <row r="1048" spans="1:32">
      <c r="A1048" t="str">
        <f t="shared" si="85"/>
        <v>PROFESSOR DE NIVEL MEDIO NO ENSINO FUNDAMENTAL</v>
      </c>
      <c r="B1048" t="s">
        <v>1149</v>
      </c>
      <c r="C1048">
        <v>0</v>
      </c>
      <c r="D1048">
        <v>0</v>
      </c>
      <c r="E1048">
        <v>0</v>
      </c>
      <c r="F1048">
        <v>0</v>
      </c>
      <c r="G1048">
        <v>0</v>
      </c>
      <c r="J1048" t="str">
        <f t="shared" si="86"/>
        <v>PROFESSOR DE NIVEL MEDIO NO ENSINO FUNDAMENTAL</v>
      </c>
      <c r="K1048" t="s">
        <v>1149</v>
      </c>
      <c r="L1048">
        <v>0</v>
      </c>
      <c r="N1048" t="str">
        <f t="shared" si="87"/>
        <v>PROFESSOR DE NIVEL MEDIO NO ENSINO FUNDAMENTAL</v>
      </c>
      <c r="O1048" t="s">
        <v>1149</v>
      </c>
      <c r="P1048">
        <v>0</v>
      </c>
      <c r="R1048" t="str">
        <f t="shared" si="89"/>
        <v>ATIVIDADES DE ATENDIMENTO A URGENCIAS E EMERGENCIAS</v>
      </c>
      <c r="S1048" t="s">
        <v>82</v>
      </c>
      <c r="V1048">
        <v>6</v>
      </c>
      <c r="W1048">
        <v>23</v>
      </c>
      <c r="X1048">
        <v>29</v>
      </c>
      <c r="AA1048" t="s">
        <v>82</v>
      </c>
      <c r="AB1048">
        <v>6</v>
      </c>
      <c r="AD1048" t="str">
        <f t="shared" si="88"/>
        <v>ATIVIDADES DE ATENDIMENTO A URGENCIAS E EMERGENCIAS</v>
      </c>
      <c r="AE1048" t="s">
        <v>82</v>
      </c>
      <c r="AF1048">
        <v>23</v>
      </c>
    </row>
    <row r="1049" spans="1:32">
      <c r="A1049" t="str">
        <f t="shared" si="85"/>
        <v>PROFESSOR DE NIVEL MEDIO NO ENSINO PROFISSIONALIZANTE</v>
      </c>
      <c r="B1049" t="s">
        <v>1150</v>
      </c>
      <c r="C1049">
        <v>0</v>
      </c>
      <c r="D1049">
        <v>0</v>
      </c>
      <c r="E1049">
        <v>0</v>
      </c>
      <c r="F1049">
        <v>0</v>
      </c>
      <c r="G1049">
        <v>0</v>
      </c>
      <c r="J1049" t="str">
        <f t="shared" si="86"/>
        <v>PROFESSOR DE NIVEL MEDIO NO ENSINO PROFISSIONALIZANTE</v>
      </c>
      <c r="K1049" t="s">
        <v>1150</v>
      </c>
      <c r="L1049">
        <v>0</v>
      </c>
      <c r="N1049" t="str">
        <f t="shared" si="87"/>
        <v>PROFESSOR DE NIVEL MEDIO NO ENSINO PROFISSIONALIZANTE</v>
      </c>
      <c r="O1049" t="s">
        <v>1150</v>
      </c>
      <c r="P1049">
        <v>0</v>
      </c>
      <c r="R1049" t="str">
        <f t="shared" si="89"/>
        <v>EDUCACAO INFANTIL - PRE-ESCOLA</v>
      </c>
      <c r="S1049" t="s">
        <v>4635</v>
      </c>
      <c r="V1049">
        <v>0</v>
      </c>
      <c r="W1049">
        <v>0</v>
      </c>
      <c r="X1049">
        <v>0</v>
      </c>
      <c r="AA1049" t="s">
        <v>4635</v>
      </c>
      <c r="AB1049">
        <v>0</v>
      </c>
      <c r="AD1049" t="str">
        <f t="shared" si="88"/>
        <v>EDUCACAO INFANTIL - PRE-ESCOLA</v>
      </c>
      <c r="AE1049" t="s">
        <v>4635</v>
      </c>
      <c r="AF1049">
        <v>0</v>
      </c>
    </row>
    <row r="1050" spans="1:32">
      <c r="A1050" t="str">
        <f t="shared" si="85"/>
        <v>PROFESSOR LEIGO NO ENSINO FUNDAMENTAL</v>
      </c>
      <c r="B1050" t="s">
        <v>1151</v>
      </c>
      <c r="C1050">
        <v>0</v>
      </c>
      <c r="D1050">
        <v>0</v>
      </c>
      <c r="E1050">
        <v>0</v>
      </c>
      <c r="F1050">
        <v>0</v>
      </c>
      <c r="G1050">
        <v>0</v>
      </c>
      <c r="J1050" t="str">
        <f t="shared" si="86"/>
        <v>PROFESSOR LEIGO NO ENSINO FUNDAMENTAL</v>
      </c>
      <c r="K1050" t="s">
        <v>1151</v>
      </c>
      <c r="L1050">
        <v>0</v>
      </c>
      <c r="N1050" t="str">
        <f t="shared" si="87"/>
        <v>PROFESSOR LEIGO NO ENSINO FUNDAMENTAL</v>
      </c>
      <c r="O1050" t="s">
        <v>1151</v>
      </c>
      <c r="P1050">
        <v>0</v>
      </c>
      <c r="R1050" t="str">
        <f t="shared" si="89"/>
        <v>ATIVIDADES DE ATENCAO AMBULATORIAL</v>
      </c>
      <c r="S1050" t="s">
        <v>4636</v>
      </c>
      <c r="V1050">
        <v>2</v>
      </c>
      <c r="W1050">
        <v>1</v>
      </c>
      <c r="X1050">
        <v>3</v>
      </c>
      <c r="AA1050" t="s">
        <v>4636</v>
      </c>
      <c r="AB1050">
        <v>2</v>
      </c>
      <c r="AD1050" t="str">
        <f t="shared" si="88"/>
        <v>ATIVIDADES DE ATENCAO AMBULATORIAL</v>
      </c>
      <c r="AE1050" t="s">
        <v>4636</v>
      </c>
      <c r="AF1050">
        <v>1</v>
      </c>
    </row>
    <row r="1051" spans="1:32">
      <c r="A1051" t="str">
        <f t="shared" si="85"/>
        <v>PROFESSOR PRATICO NO ENSINO PROFISSIONALIZANTE</v>
      </c>
      <c r="B1051" t="s">
        <v>1152</v>
      </c>
      <c r="C1051">
        <v>0</v>
      </c>
      <c r="D1051">
        <v>0</v>
      </c>
      <c r="E1051">
        <v>0</v>
      </c>
      <c r="F1051">
        <v>0</v>
      </c>
      <c r="G1051">
        <v>0</v>
      </c>
      <c r="J1051" t="str">
        <f t="shared" si="86"/>
        <v>PROFESSOR PRATICO NO ENSINO PROFISSIONALIZANTE</v>
      </c>
      <c r="K1051" t="s">
        <v>1152</v>
      </c>
      <c r="L1051">
        <v>0</v>
      </c>
      <c r="N1051" t="str">
        <f t="shared" si="87"/>
        <v>PROFESSOR PRATICO NO ENSINO PROFISSIONALIZANTE</v>
      </c>
      <c r="O1051" t="s">
        <v>1152</v>
      </c>
      <c r="P1051">
        <v>0</v>
      </c>
      <c r="R1051" t="str">
        <f t="shared" si="89"/>
        <v>ATIVIDADES DE SERVICOS DE COMPLEMENTACAO DIAGNOSTICA OU TERAPEUTICA</v>
      </c>
      <c r="S1051" t="s">
        <v>4637</v>
      </c>
      <c r="V1051">
        <v>0</v>
      </c>
      <c r="W1051">
        <v>0</v>
      </c>
      <c r="X1051">
        <v>0</v>
      </c>
      <c r="AA1051" t="s">
        <v>4637</v>
      </c>
      <c r="AB1051">
        <v>0</v>
      </c>
      <c r="AD1051" t="str">
        <f t="shared" si="88"/>
        <v>ATIVIDADES DE SERVICOS DE COMPLEMENTACAO DIAGNOSTICA OU TERAPEUTICA</v>
      </c>
      <c r="AE1051" t="s">
        <v>4637</v>
      </c>
      <c r="AF1051">
        <v>0</v>
      </c>
    </row>
    <row r="1052" spans="1:32">
      <c r="A1052" t="str">
        <f t="shared" si="85"/>
        <v>INSTRUTOR DE AUTO-ESCOLA</v>
      </c>
      <c r="B1052" t="s">
        <v>1153</v>
      </c>
      <c r="C1052">
        <v>0</v>
      </c>
      <c r="D1052">
        <v>0</v>
      </c>
      <c r="E1052">
        <v>0</v>
      </c>
      <c r="F1052">
        <v>0</v>
      </c>
      <c r="G1052">
        <v>0</v>
      </c>
      <c r="J1052" t="str">
        <f t="shared" si="86"/>
        <v>INSTRUTOR DE AUTO-ESCOLA</v>
      </c>
      <c r="K1052" t="s">
        <v>1153</v>
      </c>
      <c r="L1052">
        <v>0</v>
      </c>
      <c r="N1052" t="str">
        <f t="shared" si="87"/>
        <v>INSTRUTOR DE AUTO-ESCOLA</v>
      </c>
      <c r="O1052" t="s">
        <v>1153</v>
      </c>
      <c r="P1052">
        <v>0</v>
      </c>
      <c r="R1052" t="str">
        <f t="shared" si="89"/>
        <v>ATIVIDADES DE OUTROS PROFISSIONAIS DA AREA DE SAUDE</v>
      </c>
      <c r="S1052" t="s">
        <v>4638</v>
      </c>
      <c r="V1052">
        <v>0</v>
      </c>
      <c r="W1052">
        <v>0</v>
      </c>
      <c r="X1052">
        <v>0</v>
      </c>
      <c r="AA1052" t="s">
        <v>4638</v>
      </c>
      <c r="AB1052">
        <v>0</v>
      </c>
      <c r="AD1052" t="str">
        <f t="shared" si="88"/>
        <v>ATIVIDADES DE OUTROS PROFISSIONAIS DA AREA DE SAUDE</v>
      </c>
      <c r="AE1052" t="s">
        <v>4638</v>
      </c>
      <c r="AF1052">
        <v>0</v>
      </c>
    </row>
    <row r="1053" spans="1:32">
      <c r="A1053" t="str">
        <f t="shared" si="85"/>
        <v>INSTRUTOR DE CURSOS LIVRES</v>
      </c>
      <c r="B1053" t="s">
        <v>1154</v>
      </c>
      <c r="C1053">
        <v>0</v>
      </c>
      <c r="D1053">
        <v>0</v>
      </c>
      <c r="E1053">
        <v>0</v>
      </c>
      <c r="F1053">
        <v>0</v>
      </c>
      <c r="G1053">
        <v>0</v>
      </c>
      <c r="J1053" t="str">
        <f t="shared" si="86"/>
        <v>INSTRUTOR DE CURSOS LIVRES</v>
      </c>
      <c r="K1053" t="s">
        <v>1154</v>
      </c>
      <c r="L1053">
        <v>0</v>
      </c>
      <c r="N1053" t="str">
        <f t="shared" si="87"/>
        <v>INSTRUTOR DE CURSOS LIVRES</v>
      </c>
      <c r="O1053" t="s">
        <v>1154</v>
      </c>
      <c r="P1053">
        <v>0</v>
      </c>
      <c r="R1053" t="str">
        <f t="shared" si="89"/>
        <v>OUTRAS ATIVIDADES RELACIONADAS COM A ATENCAO A SAUDE</v>
      </c>
      <c r="S1053" t="s">
        <v>4639</v>
      </c>
      <c r="V1053">
        <v>0</v>
      </c>
      <c r="W1053">
        <v>0</v>
      </c>
      <c r="X1053">
        <v>0</v>
      </c>
      <c r="AA1053" t="s">
        <v>4639</v>
      </c>
      <c r="AB1053">
        <v>0</v>
      </c>
      <c r="AD1053" t="str">
        <f t="shared" si="88"/>
        <v>OUTRAS ATIVIDADES RELACIONADAS COM A ATENCAO A SAUDE</v>
      </c>
      <c r="AE1053" t="s">
        <v>4639</v>
      </c>
      <c r="AF1053">
        <v>0</v>
      </c>
    </row>
    <row r="1054" spans="1:32">
      <c r="A1054" t="str">
        <f t="shared" si="85"/>
        <v>PROFESSORES DE CURSOS LIVRES</v>
      </c>
      <c r="B1054" t="s">
        <v>1155</v>
      </c>
      <c r="C1054">
        <v>0</v>
      </c>
      <c r="D1054">
        <v>0</v>
      </c>
      <c r="E1054">
        <v>0</v>
      </c>
      <c r="F1054">
        <v>0</v>
      </c>
      <c r="G1054">
        <v>0</v>
      </c>
      <c r="J1054" t="str">
        <f t="shared" si="86"/>
        <v>PROFESSORES DE CURSOS LIVRES</v>
      </c>
      <c r="K1054" t="s">
        <v>1155</v>
      </c>
      <c r="L1054">
        <v>0</v>
      </c>
      <c r="N1054" t="str">
        <f t="shared" si="87"/>
        <v>PROFESSORES DE CURSOS LIVRES</v>
      </c>
      <c r="O1054" t="s">
        <v>1155</v>
      </c>
      <c r="P1054">
        <v>0</v>
      </c>
      <c r="R1054" t="str">
        <f t="shared" si="89"/>
        <v>SERVICOS VETERINARIOS</v>
      </c>
      <c r="S1054" t="s">
        <v>4640</v>
      </c>
      <c r="V1054">
        <v>0</v>
      </c>
      <c r="W1054">
        <v>0</v>
      </c>
      <c r="X1054">
        <v>0</v>
      </c>
      <c r="AA1054" t="s">
        <v>4640</v>
      </c>
      <c r="AB1054">
        <v>0</v>
      </c>
      <c r="AD1054" t="str">
        <f t="shared" si="88"/>
        <v>SERVICOS VETERINARIOS</v>
      </c>
      <c r="AE1054" t="s">
        <v>4640</v>
      </c>
      <c r="AF1054">
        <v>0</v>
      </c>
    </row>
    <row r="1055" spans="1:32">
      <c r="A1055" t="str">
        <f t="shared" si="85"/>
        <v>INSPETOR DE ALUNOS DE ESCOLA PRIVADA</v>
      </c>
      <c r="B1055" t="s">
        <v>1156</v>
      </c>
      <c r="C1055">
        <v>0</v>
      </c>
      <c r="D1055">
        <v>0</v>
      </c>
      <c r="E1055">
        <v>0</v>
      </c>
      <c r="F1055">
        <v>0</v>
      </c>
      <c r="G1055">
        <v>0</v>
      </c>
      <c r="J1055" t="str">
        <f t="shared" si="86"/>
        <v>INSPETOR DE ALUNOS DE ESCOLA PRIVADA</v>
      </c>
      <c r="K1055" t="s">
        <v>1156</v>
      </c>
      <c r="L1055">
        <v>0</v>
      </c>
      <c r="N1055" t="str">
        <f t="shared" si="87"/>
        <v>INSPETOR DE ALUNOS DE ESCOLA PRIVADA</v>
      </c>
      <c r="O1055" t="s">
        <v>1156</v>
      </c>
      <c r="P1055">
        <v>0</v>
      </c>
      <c r="R1055" t="str">
        <f t="shared" si="89"/>
        <v>SERVICOS SOCIAIS COM ALOJAMENTO</v>
      </c>
      <c r="S1055" t="s">
        <v>4641</v>
      </c>
      <c r="V1055">
        <v>0</v>
      </c>
      <c r="W1055">
        <v>0</v>
      </c>
      <c r="X1055">
        <v>0</v>
      </c>
      <c r="AA1055" t="s">
        <v>4641</v>
      </c>
      <c r="AB1055">
        <v>0</v>
      </c>
      <c r="AD1055" t="str">
        <f t="shared" si="88"/>
        <v>SERVICOS SOCIAIS COM ALOJAMENTO</v>
      </c>
      <c r="AE1055" t="s">
        <v>4641</v>
      </c>
      <c r="AF1055">
        <v>0</v>
      </c>
    </row>
    <row r="1056" spans="1:32">
      <c r="A1056" t="str">
        <f t="shared" si="85"/>
        <v>INSPETOR DE ALUNOS DE ESCOLA PUBLICA</v>
      </c>
      <c r="B1056" t="s">
        <v>1157</v>
      </c>
      <c r="C1056">
        <v>0</v>
      </c>
      <c r="D1056">
        <v>0</v>
      </c>
      <c r="E1056">
        <v>0</v>
      </c>
      <c r="F1056">
        <v>0</v>
      </c>
      <c r="G1056">
        <v>0</v>
      </c>
      <c r="J1056" t="str">
        <f t="shared" si="86"/>
        <v>INSPETOR DE ALUNOS DE ESCOLA PUBLICA</v>
      </c>
      <c r="K1056" t="s">
        <v>1157</v>
      </c>
      <c r="L1056">
        <v>0</v>
      </c>
      <c r="N1056" t="str">
        <f t="shared" si="87"/>
        <v>INSPETOR DE ALUNOS DE ESCOLA PUBLICA</v>
      </c>
      <c r="O1056" t="s">
        <v>1157</v>
      </c>
      <c r="P1056">
        <v>0</v>
      </c>
      <c r="R1056" t="str">
        <f t="shared" si="89"/>
        <v>SERVICOS SOCIAIS SEM ALOJAMENTO</v>
      </c>
      <c r="S1056" t="s">
        <v>4642</v>
      </c>
      <c r="V1056">
        <v>0</v>
      </c>
      <c r="W1056">
        <v>0</v>
      </c>
      <c r="X1056">
        <v>0</v>
      </c>
      <c r="AA1056" t="s">
        <v>4642</v>
      </c>
      <c r="AB1056">
        <v>0</v>
      </c>
      <c r="AD1056" t="str">
        <f t="shared" si="88"/>
        <v>SERVICOS SOCIAIS SEM ALOJAMENTO</v>
      </c>
      <c r="AE1056" t="s">
        <v>4642</v>
      </c>
      <c r="AF1056">
        <v>0</v>
      </c>
    </row>
    <row r="1057" spans="1:32">
      <c r="A1057" t="str">
        <f t="shared" si="85"/>
        <v>MONITOR DE TRANSPORTE ESCOLAR</v>
      </c>
      <c r="B1057" t="s">
        <v>1158</v>
      </c>
      <c r="C1057">
        <v>0</v>
      </c>
      <c r="D1057">
        <v>0</v>
      </c>
      <c r="E1057">
        <v>0</v>
      </c>
      <c r="F1057">
        <v>0</v>
      </c>
      <c r="G1057">
        <v>0</v>
      </c>
      <c r="J1057" t="str">
        <f t="shared" si="86"/>
        <v>MONITOR DE TRANSPORTE ESCOLAR</v>
      </c>
      <c r="K1057" t="s">
        <v>1158</v>
      </c>
      <c r="L1057">
        <v>0</v>
      </c>
      <c r="N1057" t="str">
        <f t="shared" si="87"/>
        <v>MONITOR DE TRANSPORTE ESCOLAR</v>
      </c>
      <c r="O1057" t="s">
        <v>1158</v>
      </c>
      <c r="P1057">
        <v>0</v>
      </c>
      <c r="R1057" t="str">
        <f t="shared" si="89"/>
        <v>ATIVIDADES DE APOIO A EDUCACAO</v>
      </c>
      <c r="S1057" t="s">
        <v>4643</v>
      </c>
      <c r="V1057">
        <v>1</v>
      </c>
      <c r="W1057">
        <v>0</v>
      </c>
      <c r="X1057">
        <v>1</v>
      </c>
      <c r="AA1057" t="s">
        <v>4643</v>
      </c>
      <c r="AB1057">
        <v>1</v>
      </c>
      <c r="AD1057" t="str">
        <f t="shared" si="88"/>
        <v>ATIVIDADES DE APOIO A EDUCACAO</v>
      </c>
      <c r="AE1057" t="s">
        <v>4643</v>
      </c>
      <c r="AF1057">
        <v>0</v>
      </c>
    </row>
    <row r="1058" spans="1:32">
      <c r="A1058" t="str">
        <f t="shared" si="85"/>
        <v>PILOTO COMERCIAL (EXCETO LINHAS AEREAS)</v>
      </c>
      <c r="B1058" t="s">
        <v>1159</v>
      </c>
      <c r="C1058">
        <v>0</v>
      </c>
      <c r="D1058">
        <v>0</v>
      </c>
      <c r="E1058">
        <v>0</v>
      </c>
      <c r="F1058">
        <v>0</v>
      </c>
      <c r="G1058">
        <v>0</v>
      </c>
      <c r="J1058" t="str">
        <f t="shared" si="86"/>
        <v>PILOTO COMERCIAL (EXCETO LINHAS AEREAS)</v>
      </c>
      <c r="K1058" t="s">
        <v>1159</v>
      </c>
      <c r="L1058">
        <v>0</v>
      </c>
      <c r="N1058" t="str">
        <f t="shared" si="87"/>
        <v>PILOTO COMERCIAL (EXCETO LINHAS AEREAS)</v>
      </c>
      <c r="O1058" t="s">
        <v>1159</v>
      </c>
      <c r="P1058">
        <v>0</v>
      </c>
      <c r="R1058" t="str">
        <f t="shared" si="89"/>
        <v>ENSINO DE ESPORTES</v>
      </c>
      <c r="S1058" t="s">
        <v>4644</v>
      </c>
      <c r="V1058">
        <v>0</v>
      </c>
      <c r="W1058">
        <v>0</v>
      </c>
      <c r="X1058">
        <v>0</v>
      </c>
      <c r="AA1058" t="s">
        <v>4644</v>
      </c>
      <c r="AB1058">
        <v>0</v>
      </c>
      <c r="AD1058" t="str">
        <f t="shared" si="88"/>
        <v>ENSINO DE ESPORTES</v>
      </c>
      <c r="AE1058" t="s">
        <v>4644</v>
      </c>
      <c r="AF1058">
        <v>0</v>
      </c>
    </row>
    <row r="1059" spans="1:32">
      <c r="A1059" t="str">
        <f t="shared" si="85"/>
        <v>PILOTO COMERCIAL DE HELICOPTERO (EXCETO LINHAS AEREAS)</v>
      </c>
      <c r="B1059" t="s">
        <v>1160</v>
      </c>
      <c r="C1059">
        <v>0</v>
      </c>
      <c r="D1059">
        <v>0</v>
      </c>
      <c r="E1059">
        <v>0</v>
      </c>
      <c r="F1059">
        <v>0</v>
      </c>
      <c r="G1059">
        <v>0</v>
      </c>
      <c r="J1059" t="str">
        <f t="shared" si="86"/>
        <v>PILOTO COMERCIAL DE HELICOPTERO (EXCETO LINHAS AEREAS)</v>
      </c>
      <c r="K1059" t="s">
        <v>1160</v>
      </c>
      <c r="L1059">
        <v>0</v>
      </c>
      <c r="N1059" t="str">
        <f t="shared" si="87"/>
        <v>PILOTO COMERCIAL DE HELICOPTERO (EXCETO LINHAS AEREAS)</v>
      </c>
      <c r="O1059" t="s">
        <v>1160</v>
      </c>
      <c r="P1059">
        <v>0</v>
      </c>
      <c r="R1059" t="str">
        <f t="shared" si="89"/>
        <v>ENSINO DE ARTE E CULTURA</v>
      </c>
      <c r="S1059" t="s">
        <v>4645</v>
      </c>
      <c r="V1059">
        <v>0</v>
      </c>
      <c r="W1059">
        <v>0</v>
      </c>
      <c r="X1059">
        <v>0</v>
      </c>
      <c r="AA1059" t="s">
        <v>4645</v>
      </c>
      <c r="AB1059">
        <v>0</v>
      </c>
      <c r="AD1059" t="str">
        <f t="shared" si="88"/>
        <v>ENSINO DE ARTE E CULTURA</v>
      </c>
      <c r="AE1059" t="s">
        <v>4645</v>
      </c>
      <c r="AF1059">
        <v>0</v>
      </c>
    </row>
    <row r="1060" spans="1:32">
      <c r="A1060" t="str">
        <f t="shared" si="85"/>
        <v>MECANICO DE VOO</v>
      </c>
      <c r="B1060" t="s">
        <v>1161</v>
      </c>
      <c r="C1060">
        <v>0</v>
      </c>
      <c r="D1060">
        <v>0</v>
      </c>
      <c r="E1060">
        <v>0</v>
      </c>
      <c r="F1060">
        <v>0</v>
      </c>
      <c r="G1060">
        <v>0</v>
      </c>
      <c r="J1060" t="str">
        <f t="shared" si="86"/>
        <v>MECANICO DE VOO</v>
      </c>
      <c r="K1060" t="s">
        <v>1161</v>
      </c>
      <c r="L1060">
        <v>0</v>
      </c>
      <c r="N1060" t="str">
        <f t="shared" si="87"/>
        <v>MECANICO DE VOO</v>
      </c>
      <c r="O1060" t="s">
        <v>1161</v>
      </c>
      <c r="P1060">
        <v>0</v>
      </c>
      <c r="R1060" t="str">
        <f t="shared" si="89"/>
        <v>ENSINO DE IDIOMAS</v>
      </c>
      <c r="S1060" t="s">
        <v>4646</v>
      </c>
      <c r="V1060">
        <v>0</v>
      </c>
      <c r="W1060">
        <v>0</v>
      </c>
      <c r="X1060">
        <v>0</v>
      </c>
      <c r="AA1060" t="s">
        <v>4646</v>
      </c>
      <c r="AB1060">
        <v>0</v>
      </c>
      <c r="AD1060" t="str">
        <f t="shared" si="88"/>
        <v>ENSINO DE IDIOMAS</v>
      </c>
      <c r="AE1060" t="s">
        <v>4646</v>
      </c>
      <c r="AF1060">
        <v>0</v>
      </c>
    </row>
    <row r="1061" spans="1:32">
      <c r="A1061" t="str">
        <f t="shared" si="85"/>
        <v>PILOTO AGRICOLA</v>
      </c>
      <c r="B1061" t="s">
        <v>1162</v>
      </c>
      <c r="C1061">
        <v>0</v>
      </c>
      <c r="D1061">
        <v>0</v>
      </c>
      <c r="E1061">
        <v>0</v>
      </c>
      <c r="F1061">
        <v>0</v>
      </c>
      <c r="G1061">
        <v>0</v>
      </c>
      <c r="J1061" t="str">
        <f t="shared" si="86"/>
        <v>PILOTO AGRICOLA</v>
      </c>
      <c r="K1061" t="s">
        <v>1162</v>
      </c>
      <c r="L1061">
        <v>0</v>
      </c>
      <c r="N1061" t="str">
        <f t="shared" si="87"/>
        <v>PILOTO AGRICOLA</v>
      </c>
      <c r="O1061" t="s">
        <v>1162</v>
      </c>
      <c r="P1061">
        <v>0</v>
      </c>
      <c r="R1061" t="str">
        <f t="shared" si="89"/>
        <v>ATIVIDADES DE ENSINO NAO ESPECIFICADAS ANTERIORMENTE</v>
      </c>
      <c r="S1061" t="s">
        <v>4647</v>
      </c>
      <c r="V1061">
        <v>0</v>
      </c>
      <c r="W1061">
        <v>0</v>
      </c>
      <c r="X1061">
        <v>0</v>
      </c>
      <c r="AA1061" t="s">
        <v>4647</v>
      </c>
      <c r="AB1061">
        <v>0</v>
      </c>
      <c r="AD1061" t="str">
        <f t="shared" si="88"/>
        <v>ATIVIDADES DE ENSINO NAO ESPECIFICADAS ANTERIORMENTE</v>
      </c>
      <c r="AE1061" t="s">
        <v>4647</v>
      </c>
      <c r="AF1061">
        <v>0</v>
      </c>
    </row>
    <row r="1062" spans="1:32">
      <c r="A1062" t="str">
        <f t="shared" si="85"/>
        <v>CONTRAMESTRE DE CABOTAGEM</v>
      </c>
      <c r="B1062" t="s">
        <v>1163</v>
      </c>
      <c r="C1062">
        <v>0</v>
      </c>
      <c r="D1062">
        <v>0</v>
      </c>
      <c r="E1062">
        <v>0</v>
      </c>
      <c r="F1062">
        <v>0</v>
      </c>
      <c r="G1062">
        <v>0</v>
      </c>
      <c r="J1062" t="str">
        <f t="shared" si="86"/>
        <v>CONTRAMESTRE DE CABOTAGEM</v>
      </c>
      <c r="K1062" t="s">
        <v>1163</v>
      </c>
      <c r="L1062">
        <v>0</v>
      </c>
      <c r="N1062" t="str">
        <f t="shared" si="87"/>
        <v>CONTRAMESTRE DE CABOTAGEM</v>
      </c>
      <c r="O1062" t="s">
        <v>1163</v>
      </c>
      <c r="P1062">
        <v>0</v>
      </c>
      <c r="R1062" t="str">
        <f t="shared" si="89"/>
        <v>SERVICOS MOVEIS DE ATENDIMENTO A URGENCIAS</v>
      </c>
      <c r="S1062" t="s">
        <v>4648</v>
      </c>
      <c r="V1062">
        <v>0</v>
      </c>
      <c r="W1062">
        <v>0</v>
      </c>
      <c r="X1062">
        <v>0</v>
      </c>
      <c r="AA1062" t="s">
        <v>4648</v>
      </c>
      <c r="AB1062">
        <v>0</v>
      </c>
      <c r="AD1062" t="str">
        <f t="shared" si="88"/>
        <v>SERVICOS MOVEIS DE ATENDIMENTO A URGENCIAS</v>
      </c>
      <c r="AE1062" t="s">
        <v>4648</v>
      </c>
      <c r="AF1062">
        <v>0</v>
      </c>
    </row>
    <row r="1063" spans="1:32">
      <c r="A1063" t="str">
        <f t="shared" si="85"/>
        <v>MESTRE DE CABOTAGEM</v>
      </c>
      <c r="B1063" t="s">
        <v>1164</v>
      </c>
      <c r="C1063">
        <v>0</v>
      </c>
      <c r="D1063">
        <v>0</v>
      </c>
      <c r="E1063">
        <v>0</v>
      </c>
      <c r="F1063">
        <v>0</v>
      </c>
      <c r="G1063">
        <v>0</v>
      </c>
      <c r="J1063" t="str">
        <f t="shared" si="86"/>
        <v>MESTRE DE CABOTAGEM</v>
      </c>
      <c r="K1063" t="s">
        <v>1164</v>
      </c>
      <c r="L1063">
        <v>0</v>
      </c>
      <c r="N1063" t="str">
        <f t="shared" si="87"/>
        <v>MESTRE DE CABOTAGEM</v>
      </c>
      <c r="O1063" t="s">
        <v>1164</v>
      </c>
      <c r="P1063">
        <v>0</v>
      </c>
      <c r="R1063" t="str">
        <f t="shared" si="89"/>
        <v>SERVICOS DE REMOCAO DE PACIENTES, EXCETO OS SERVICOS MOVEIS DE ATENDIMENTO A URGENCIAS</v>
      </c>
      <c r="S1063" t="s">
        <v>4649</v>
      </c>
      <c r="V1063">
        <v>0</v>
      </c>
      <c r="W1063">
        <v>0</v>
      </c>
      <c r="X1063">
        <v>0</v>
      </c>
      <c r="AA1063" t="s">
        <v>4649</v>
      </c>
      <c r="AB1063">
        <v>0</v>
      </c>
      <c r="AD1063" t="str">
        <f t="shared" si="88"/>
        <v>SERVICOS DE REMOCAO DE PACIENTES, EXCETO OS SERVICOS MOVEIS DE ATENDIMENTO A URGENCIAS</v>
      </c>
      <c r="AE1063" t="s">
        <v>4649</v>
      </c>
      <c r="AF1063">
        <v>0</v>
      </c>
    </row>
    <row r="1064" spans="1:32">
      <c r="A1064" t="str">
        <f t="shared" si="85"/>
        <v>MESTRE FLUVIAL</v>
      </c>
      <c r="B1064" t="s">
        <v>1165</v>
      </c>
      <c r="C1064">
        <v>0</v>
      </c>
      <c r="D1064">
        <v>0</v>
      </c>
      <c r="E1064">
        <v>0</v>
      </c>
      <c r="F1064">
        <v>0</v>
      </c>
      <c r="G1064">
        <v>0</v>
      </c>
      <c r="J1064" t="str">
        <f t="shared" si="86"/>
        <v>MESTRE FLUVIAL</v>
      </c>
      <c r="K1064" t="s">
        <v>1165</v>
      </c>
      <c r="L1064">
        <v>0</v>
      </c>
      <c r="N1064" t="str">
        <f t="shared" si="87"/>
        <v>MESTRE FLUVIAL</v>
      </c>
      <c r="O1064" t="s">
        <v>1165</v>
      </c>
      <c r="P1064">
        <v>0</v>
      </c>
      <c r="R1064" t="str">
        <f t="shared" si="89"/>
        <v>ATIVIDADES DE ATENCAO AMBULATORIAL EXECUTADAS POR MEDICOS E ODONTOLOGOS</v>
      </c>
      <c r="S1064" t="s">
        <v>4650</v>
      </c>
      <c r="V1064">
        <v>6</v>
      </c>
      <c r="W1064">
        <v>3</v>
      </c>
      <c r="X1064">
        <v>9</v>
      </c>
      <c r="AA1064" t="s">
        <v>4650</v>
      </c>
      <c r="AB1064">
        <v>6</v>
      </c>
      <c r="AD1064" t="str">
        <f t="shared" si="88"/>
        <v>ATIVIDADES DE ATENCAO AMBULATORIAL EXECUTADAS POR MEDICOS E ODONTOLOGOS</v>
      </c>
      <c r="AE1064" t="s">
        <v>4650</v>
      </c>
      <c r="AF1064">
        <v>3</v>
      </c>
    </row>
    <row r="1065" spans="1:32">
      <c r="A1065" t="str">
        <f t="shared" si="85"/>
        <v>PATRAO DE PESCA DE ALTO-MAR</v>
      </c>
      <c r="B1065" t="s">
        <v>1166</v>
      </c>
      <c r="C1065">
        <v>0</v>
      </c>
      <c r="D1065">
        <v>0</v>
      </c>
      <c r="E1065">
        <v>0</v>
      </c>
      <c r="F1065">
        <v>0</v>
      </c>
      <c r="G1065">
        <v>0</v>
      </c>
      <c r="J1065" t="str">
        <f t="shared" si="86"/>
        <v>PATRAO DE PESCA DE ALTO-MAR</v>
      </c>
      <c r="K1065" t="s">
        <v>1166</v>
      </c>
      <c r="L1065">
        <v>0</v>
      </c>
      <c r="N1065" t="str">
        <f t="shared" si="87"/>
        <v>PATRAO DE PESCA DE ALTO-MAR</v>
      </c>
      <c r="O1065" t="s">
        <v>1166</v>
      </c>
      <c r="P1065">
        <v>0</v>
      </c>
      <c r="R1065" t="str">
        <f t="shared" si="89"/>
        <v>ATIVIDADES DE SERVICOS DE COMPLEMENTACAO DIAGNOSTICA E TERAPEUTICA</v>
      </c>
      <c r="S1065" t="s">
        <v>4651</v>
      </c>
      <c r="V1065">
        <v>0</v>
      </c>
      <c r="W1065">
        <v>1</v>
      </c>
      <c r="X1065">
        <v>1</v>
      </c>
      <c r="AA1065" t="s">
        <v>4651</v>
      </c>
      <c r="AB1065">
        <v>0</v>
      </c>
      <c r="AD1065" t="str">
        <f t="shared" si="88"/>
        <v>ATIVIDADES DE SERVICOS DE COMPLEMENTACAO DIAGNOSTICA E TERAPEUTICA</v>
      </c>
      <c r="AE1065" t="s">
        <v>4651</v>
      </c>
      <c r="AF1065">
        <v>1</v>
      </c>
    </row>
    <row r="1066" spans="1:32">
      <c r="A1066" t="str">
        <f t="shared" si="85"/>
        <v>PATRAO DE PESCA NA NAVEGACAO INTERIOR</v>
      </c>
      <c r="B1066" t="s">
        <v>1167</v>
      </c>
      <c r="C1066">
        <v>0</v>
      </c>
      <c r="D1066">
        <v>0</v>
      </c>
      <c r="E1066">
        <v>0</v>
      </c>
      <c r="F1066">
        <v>0</v>
      </c>
      <c r="G1066">
        <v>0</v>
      </c>
      <c r="J1066" t="str">
        <f t="shared" si="86"/>
        <v>PATRAO DE PESCA NA NAVEGACAO INTERIOR</v>
      </c>
      <c r="K1066" t="s">
        <v>1167</v>
      </c>
      <c r="L1066">
        <v>0</v>
      </c>
      <c r="N1066" t="str">
        <f t="shared" si="87"/>
        <v>PATRAO DE PESCA NA NAVEGACAO INTERIOR</v>
      </c>
      <c r="O1066" t="s">
        <v>1167</v>
      </c>
      <c r="P1066">
        <v>0</v>
      </c>
      <c r="R1066" t="str">
        <f t="shared" si="89"/>
        <v>ATIVIDADES DE PROFISSIONAIS DA AREA DE SAUDE, EXCETO MEDICOS E ODONTOLOGOS</v>
      </c>
      <c r="S1066" t="s">
        <v>4652</v>
      </c>
      <c r="V1066">
        <v>0</v>
      </c>
      <c r="W1066">
        <v>0</v>
      </c>
      <c r="X1066">
        <v>0</v>
      </c>
      <c r="AA1066" t="s">
        <v>4652</v>
      </c>
      <c r="AB1066">
        <v>0</v>
      </c>
      <c r="AD1066" t="str">
        <f t="shared" si="88"/>
        <v>ATIVIDADES DE PROFISSIONAIS DA AREA DE SAUDE, EXCETO MEDICOS E ODONTOLOGOS</v>
      </c>
      <c r="AE1066" t="s">
        <v>4652</v>
      </c>
      <c r="AF1066">
        <v>0</v>
      </c>
    </row>
    <row r="1067" spans="1:32">
      <c r="A1067" t="str">
        <f t="shared" ref="A1067:A1130" si="90">MID(B1067,8,100)</f>
        <v>PILOTO FLUVIAL</v>
      </c>
      <c r="B1067" t="s">
        <v>1168</v>
      </c>
      <c r="C1067">
        <v>0</v>
      </c>
      <c r="D1067">
        <v>0</v>
      </c>
      <c r="E1067">
        <v>0</v>
      </c>
      <c r="F1067">
        <v>0</v>
      </c>
      <c r="G1067">
        <v>0</v>
      </c>
      <c r="J1067" t="str">
        <f t="shared" ref="J1067:J1130" si="91">MID(K1067,8,100)</f>
        <v>PILOTO FLUVIAL</v>
      </c>
      <c r="K1067" t="s">
        <v>1168</v>
      </c>
      <c r="L1067">
        <v>0</v>
      </c>
      <c r="N1067" t="str">
        <f t="shared" ref="N1067:N1130" si="92">MID(O1067,8,100)</f>
        <v>PILOTO FLUVIAL</v>
      </c>
      <c r="O1067" t="s">
        <v>1168</v>
      </c>
      <c r="P1067">
        <v>0</v>
      </c>
      <c r="R1067" t="str">
        <f t="shared" si="89"/>
        <v>ATIVIDADES DE APOIO A GESTAO DE SAUDE</v>
      </c>
      <c r="S1067" t="s">
        <v>83</v>
      </c>
      <c r="V1067">
        <v>6</v>
      </c>
      <c r="W1067">
        <v>18</v>
      </c>
      <c r="X1067">
        <v>24</v>
      </c>
      <c r="AA1067" t="s">
        <v>83</v>
      </c>
      <c r="AB1067">
        <v>6</v>
      </c>
      <c r="AD1067" t="str">
        <f t="shared" ref="AD1067:AD1126" si="93">MID(AE1067,12,100)</f>
        <v>ATIVIDADES DE APOIO A GESTAO DE SAUDE</v>
      </c>
      <c r="AE1067" t="s">
        <v>83</v>
      </c>
      <c r="AF1067">
        <v>18</v>
      </c>
    </row>
    <row r="1068" spans="1:32">
      <c r="A1068" t="str">
        <f t="shared" si="90"/>
        <v>CONDUTOR MAQUINISTA FLUVIAL</v>
      </c>
      <c r="B1068" t="s">
        <v>1169</v>
      </c>
      <c r="C1068">
        <v>0</v>
      </c>
      <c r="D1068">
        <v>0</v>
      </c>
      <c r="E1068">
        <v>0</v>
      </c>
      <c r="F1068">
        <v>0</v>
      </c>
      <c r="G1068">
        <v>0</v>
      </c>
      <c r="J1068" t="str">
        <f t="shared" si="91"/>
        <v>CONDUTOR MAQUINISTA FLUVIAL</v>
      </c>
      <c r="K1068" t="s">
        <v>1169</v>
      </c>
      <c r="L1068">
        <v>0</v>
      </c>
      <c r="N1068" t="str">
        <f t="shared" si="92"/>
        <v>CONDUTOR MAQUINISTA FLUVIAL</v>
      </c>
      <c r="O1068" t="s">
        <v>1169</v>
      </c>
      <c r="P1068">
        <v>0</v>
      </c>
      <c r="R1068" t="str">
        <f t="shared" ref="R1068:R1126" si="94">MID(S1068,12,100)</f>
        <v>ATIVIDADES DE ATENCAO A SAUDE HUMANA NAO ESPECIFICADAS ANTERIORMENTE</v>
      </c>
      <c r="S1068" t="s">
        <v>84</v>
      </c>
      <c r="V1068">
        <v>0</v>
      </c>
      <c r="W1068">
        <v>3</v>
      </c>
      <c r="X1068">
        <v>3</v>
      </c>
      <c r="AA1068" t="s">
        <v>84</v>
      </c>
      <c r="AB1068">
        <v>0</v>
      </c>
      <c r="AD1068" t="str">
        <f t="shared" si="93"/>
        <v>ATIVIDADES DE ATENCAO A SAUDE HUMANA NAO ESPECIFICADAS ANTERIORMENTE</v>
      </c>
      <c r="AE1068" t="s">
        <v>84</v>
      </c>
      <c r="AF1068">
        <v>3</v>
      </c>
    </row>
    <row r="1069" spans="1:32">
      <c r="A1069" t="str">
        <f t="shared" si="90"/>
        <v>CONDUTOR MAQUINISTA MARITIMO</v>
      </c>
      <c r="B1069" t="s">
        <v>1170</v>
      </c>
      <c r="C1069">
        <v>0</v>
      </c>
      <c r="D1069">
        <v>0</v>
      </c>
      <c r="E1069">
        <v>0</v>
      </c>
      <c r="F1069">
        <v>0</v>
      </c>
      <c r="G1069">
        <v>0</v>
      </c>
      <c r="J1069" t="str">
        <f t="shared" si="91"/>
        <v>CONDUTOR MAQUINISTA MARITIMO</v>
      </c>
      <c r="K1069" t="s">
        <v>1170</v>
      </c>
      <c r="L1069">
        <v>0</v>
      </c>
      <c r="N1069" t="str">
        <f t="shared" si="92"/>
        <v>CONDUTOR MAQUINISTA MARITIMO</v>
      </c>
      <c r="O1069" t="s">
        <v>1170</v>
      </c>
      <c r="P1069">
        <v>0</v>
      </c>
      <c r="R1069" t="str">
        <f t="shared" si="94"/>
        <v xml:space="preserve">ATIVIDADES DE ASSISTENCIA A IDOSOS, DEFICIENTES FISICOS, IMUNODEPRIMIDOS E CONVALESCENTES PRESTADAS </v>
      </c>
      <c r="S1069" t="s">
        <v>4653</v>
      </c>
      <c r="V1069">
        <v>0</v>
      </c>
      <c r="W1069">
        <v>0</v>
      </c>
      <c r="X1069">
        <v>0</v>
      </c>
      <c r="AA1069" t="s">
        <v>4653</v>
      </c>
      <c r="AB1069">
        <v>0</v>
      </c>
      <c r="AD1069" t="str">
        <f t="shared" si="93"/>
        <v xml:space="preserve">ATIVIDADES DE ASSISTENCIA A IDOSOS, DEFICIENTES FISICOS, IMUNODEPRIMIDOS E CONVALESCENTES PRESTADAS </v>
      </c>
      <c r="AE1069" t="s">
        <v>4653</v>
      </c>
      <c r="AF1069">
        <v>0</v>
      </c>
    </row>
    <row r="1070" spans="1:32">
      <c r="A1070" t="str">
        <f t="shared" si="90"/>
        <v>ELETRICISTA DE BORDO</v>
      </c>
      <c r="B1070" t="s">
        <v>1171</v>
      </c>
      <c r="C1070">
        <v>0</v>
      </c>
      <c r="D1070">
        <v>0</v>
      </c>
      <c r="E1070">
        <v>0</v>
      </c>
      <c r="F1070">
        <v>0</v>
      </c>
      <c r="G1070">
        <v>0</v>
      </c>
      <c r="J1070" t="str">
        <f t="shared" si="91"/>
        <v>ELETRICISTA DE BORDO</v>
      </c>
      <c r="K1070" t="s">
        <v>1171</v>
      </c>
      <c r="L1070">
        <v>0</v>
      </c>
      <c r="N1070" t="str">
        <f t="shared" si="92"/>
        <v>ELETRICISTA DE BORDO</v>
      </c>
      <c r="O1070" t="s">
        <v>1171</v>
      </c>
      <c r="P1070">
        <v>0</v>
      </c>
      <c r="R1070" t="str">
        <f t="shared" si="94"/>
        <v>ATIVIDADES DE FORNECIMENTO DE INFRA-ESTRUTURA DE APOIO E ASSISTENCIA A PACIENTE NO DOMICILIO</v>
      </c>
      <c r="S1070" t="s">
        <v>4654</v>
      </c>
      <c r="V1070">
        <v>0</v>
      </c>
      <c r="W1070">
        <v>0</v>
      </c>
      <c r="X1070">
        <v>0</v>
      </c>
      <c r="AA1070" t="s">
        <v>4654</v>
      </c>
      <c r="AB1070">
        <v>0</v>
      </c>
      <c r="AD1070" t="str">
        <f t="shared" si="93"/>
        <v>ATIVIDADES DE FORNECIMENTO DE INFRA-ESTRUTURA DE APOIO E ASSISTENCIA A PACIENTE NO DOMICILIO</v>
      </c>
      <c r="AE1070" t="s">
        <v>4654</v>
      </c>
      <c r="AF1070">
        <v>0</v>
      </c>
    </row>
    <row r="1071" spans="1:32">
      <c r="A1071" t="str">
        <f t="shared" si="90"/>
        <v>ANALISTA DE TRANSPORTE EM COMERCIO EXTERIOR</v>
      </c>
      <c r="B1071" t="s">
        <v>1172</v>
      </c>
      <c r="C1071">
        <v>0</v>
      </c>
      <c r="D1071">
        <v>0</v>
      </c>
      <c r="E1071">
        <v>0</v>
      </c>
      <c r="F1071">
        <v>0</v>
      </c>
      <c r="G1071">
        <v>0</v>
      </c>
      <c r="J1071" t="str">
        <f t="shared" si="91"/>
        <v>ANALISTA DE TRANSPORTE EM COMERCIO EXTERIOR</v>
      </c>
      <c r="K1071" t="s">
        <v>1172</v>
      </c>
      <c r="L1071">
        <v>0</v>
      </c>
      <c r="N1071" t="str">
        <f t="shared" si="92"/>
        <v>ANALISTA DE TRANSPORTE EM COMERCIO EXTERIOR</v>
      </c>
      <c r="O1071" t="s">
        <v>1172</v>
      </c>
      <c r="P1071">
        <v>0</v>
      </c>
      <c r="R1071" t="str">
        <f t="shared" si="94"/>
        <v>ATIVIDADES DE ASSISTENCIA PSICOSSOCIAL E A SAUDE A PORTADORES DE DISTURBIOS PSIQUICOS, DEFICIENCIA M</v>
      </c>
      <c r="S1071" t="s">
        <v>4655</v>
      </c>
      <c r="V1071">
        <v>0</v>
      </c>
      <c r="W1071">
        <v>0</v>
      </c>
      <c r="X1071">
        <v>0</v>
      </c>
      <c r="AA1071" t="s">
        <v>4655</v>
      </c>
      <c r="AB1071">
        <v>0</v>
      </c>
      <c r="AD1071" t="str">
        <f t="shared" si="93"/>
        <v>ATIVIDADES DE ASSISTENCIA PSICOSSOCIAL E A SAUDE A PORTADORES DE DISTURBIOS PSIQUICOS, DEFICIENCIA M</v>
      </c>
      <c r="AE1071" t="s">
        <v>4655</v>
      </c>
      <c r="AF1071">
        <v>0</v>
      </c>
    </row>
    <row r="1072" spans="1:32">
      <c r="A1072" t="str">
        <f t="shared" si="90"/>
        <v>OPERADOR DE TRANSPORTE MULTIMODAL</v>
      </c>
      <c r="B1072" t="s">
        <v>1173</v>
      </c>
      <c r="C1072">
        <v>0</v>
      </c>
      <c r="D1072">
        <v>0</v>
      </c>
      <c r="E1072">
        <v>0</v>
      </c>
      <c r="F1072">
        <v>0</v>
      </c>
      <c r="G1072">
        <v>0</v>
      </c>
      <c r="J1072" t="str">
        <f t="shared" si="91"/>
        <v>OPERADOR DE TRANSPORTE MULTIMODAL</v>
      </c>
      <c r="K1072" t="s">
        <v>1173</v>
      </c>
      <c r="L1072">
        <v>0</v>
      </c>
      <c r="N1072" t="str">
        <f t="shared" si="92"/>
        <v>OPERADOR DE TRANSPORTE MULTIMODAL</v>
      </c>
      <c r="O1072" t="s">
        <v>1173</v>
      </c>
      <c r="P1072">
        <v>0</v>
      </c>
      <c r="R1072" t="str">
        <f t="shared" si="94"/>
        <v>ATIVIDADES DE ASSISTENCIA SOCIAL PRESTADAS EM RESIDENCIAS COLETIVAS E PARTICULARES</v>
      </c>
      <c r="S1072" t="s">
        <v>4656</v>
      </c>
      <c r="V1072">
        <v>0</v>
      </c>
      <c r="W1072">
        <v>0</v>
      </c>
      <c r="X1072">
        <v>0</v>
      </c>
      <c r="AA1072" t="s">
        <v>4656</v>
      </c>
      <c r="AB1072">
        <v>0</v>
      </c>
      <c r="AD1072" t="str">
        <f t="shared" si="93"/>
        <v>ATIVIDADES DE ASSISTENCIA SOCIAL PRESTADAS EM RESIDENCIAS COLETIVAS E PARTICULARES</v>
      </c>
      <c r="AE1072" t="s">
        <v>4656</v>
      </c>
      <c r="AF1072">
        <v>0</v>
      </c>
    </row>
    <row r="1073" spans="1:32">
      <c r="A1073" t="str">
        <f t="shared" si="90"/>
        <v>CONTROLADOR DE SERVICOS DE MAQUINAS E VEICULOS</v>
      </c>
      <c r="B1073" t="s">
        <v>1174</v>
      </c>
      <c r="C1073">
        <v>0</v>
      </c>
      <c r="D1073">
        <v>0</v>
      </c>
      <c r="E1073">
        <v>0</v>
      </c>
      <c r="F1073">
        <v>0</v>
      </c>
      <c r="G1073">
        <v>0</v>
      </c>
      <c r="J1073" t="str">
        <f t="shared" si="91"/>
        <v>CONTROLADOR DE SERVICOS DE MAQUINAS E VEICULOS</v>
      </c>
      <c r="K1073" t="s">
        <v>1174</v>
      </c>
      <c r="L1073">
        <v>0</v>
      </c>
      <c r="N1073" t="str">
        <f t="shared" si="92"/>
        <v>CONTROLADOR DE SERVICOS DE MAQUINAS E VEICULOS</v>
      </c>
      <c r="O1073" t="s">
        <v>1174</v>
      </c>
      <c r="P1073">
        <v>0</v>
      </c>
      <c r="R1073" t="str">
        <f t="shared" si="94"/>
        <v>SERVICOS DE ASSISTENCIA SOCIAL SEM ALOJAMENTO</v>
      </c>
      <c r="S1073" t="s">
        <v>4657</v>
      </c>
      <c r="V1073">
        <v>0</v>
      </c>
      <c r="W1073">
        <v>0</v>
      </c>
      <c r="X1073">
        <v>0</v>
      </c>
      <c r="AA1073" t="s">
        <v>4657</v>
      </c>
      <c r="AB1073">
        <v>0</v>
      </c>
      <c r="AD1073" t="str">
        <f t="shared" si="93"/>
        <v>SERVICOS DE ASSISTENCIA SOCIAL SEM ALOJAMENTO</v>
      </c>
      <c r="AE1073" t="s">
        <v>4657</v>
      </c>
      <c r="AF1073">
        <v>0</v>
      </c>
    </row>
    <row r="1074" spans="1:32">
      <c r="A1074" t="str">
        <f t="shared" si="90"/>
        <v>AFRETADOR</v>
      </c>
      <c r="B1074" t="s">
        <v>1175</v>
      </c>
      <c r="C1074">
        <v>0</v>
      </c>
      <c r="D1074">
        <v>0</v>
      </c>
      <c r="E1074">
        <v>0</v>
      </c>
      <c r="F1074">
        <v>0</v>
      </c>
      <c r="G1074">
        <v>0</v>
      </c>
      <c r="J1074" t="str">
        <f t="shared" si="91"/>
        <v>AFRETADOR</v>
      </c>
      <c r="K1074" t="s">
        <v>1175</v>
      </c>
      <c r="L1074">
        <v>0</v>
      </c>
      <c r="N1074" t="str">
        <f t="shared" si="92"/>
        <v>AFRETADOR</v>
      </c>
      <c r="O1074" t="s">
        <v>1175</v>
      </c>
      <c r="P1074">
        <v>0</v>
      </c>
      <c r="R1074" t="str">
        <f t="shared" si="94"/>
        <v>LIMPEZA URBANA E ESGOTO E ATIVIDADES RELACIONADAS</v>
      </c>
      <c r="S1074" t="s">
        <v>4658</v>
      </c>
      <c r="V1074">
        <v>0</v>
      </c>
      <c r="W1074">
        <v>0</v>
      </c>
      <c r="X1074">
        <v>0</v>
      </c>
      <c r="AA1074" t="s">
        <v>4658</v>
      </c>
      <c r="AB1074">
        <v>0</v>
      </c>
      <c r="AD1074" t="str">
        <f t="shared" si="93"/>
        <v>LIMPEZA URBANA E ESGOTO E ATIVIDADES RELACIONADAS</v>
      </c>
      <c r="AE1074" t="s">
        <v>4658</v>
      </c>
      <c r="AF1074">
        <v>0</v>
      </c>
    </row>
    <row r="1075" spans="1:32">
      <c r="A1075" t="str">
        <f t="shared" si="90"/>
        <v>TECNOLOGO EM LOGISTICA DE TRANSPORTE</v>
      </c>
      <c r="B1075" t="s">
        <v>1176</v>
      </c>
      <c r="C1075">
        <v>0</v>
      </c>
      <c r="D1075">
        <v>0</v>
      </c>
      <c r="E1075">
        <v>0</v>
      </c>
      <c r="F1075">
        <v>0</v>
      </c>
      <c r="G1075">
        <v>0</v>
      </c>
      <c r="J1075" t="str">
        <f t="shared" si="91"/>
        <v>TECNOLOGO EM LOGISTICA DE TRANSPORTE</v>
      </c>
      <c r="K1075" t="s">
        <v>1176</v>
      </c>
      <c r="L1075">
        <v>0</v>
      </c>
      <c r="N1075" t="str">
        <f t="shared" si="92"/>
        <v>TECNOLOGO EM LOGISTICA DE TRANSPORTE</v>
      </c>
      <c r="O1075" t="s">
        <v>1176</v>
      </c>
      <c r="P1075">
        <v>0</v>
      </c>
      <c r="R1075" t="str">
        <f t="shared" si="94"/>
        <v>ARTES CENICAS, ESPETACULOS E ATIVIDADES COMPLEMENTARES</v>
      </c>
      <c r="S1075" t="s">
        <v>4659</v>
      </c>
      <c r="V1075">
        <v>0</v>
      </c>
      <c r="W1075">
        <v>0</v>
      </c>
      <c r="X1075">
        <v>0</v>
      </c>
      <c r="AA1075" t="s">
        <v>4659</v>
      </c>
      <c r="AB1075">
        <v>0</v>
      </c>
      <c r="AD1075" t="str">
        <f t="shared" si="93"/>
        <v>ARTES CENICAS, ESPETACULOS E ATIVIDADES COMPLEMENTARES</v>
      </c>
      <c r="AE1075" t="s">
        <v>4659</v>
      </c>
      <c r="AF1075">
        <v>0</v>
      </c>
    </row>
    <row r="1076" spans="1:32">
      <c r="A1076" t="str">
        <f t="shared" si="90"/>
        <v>AJUDANTE DE DESPACHANTE ADUANEIRO</v>
      </c>
      <c r="B1076" t="s">
        <v>1177</v>
      </c>
      <c r="C1076">
        <v>0</v>
      </c>
      <c r="D1076">
        <v>0</v>
      </c>
      <c r="E1076">
        <v>0</v>
      </c>
      <c r="F1076">
        <v>0</v>
      </c>
      <c r="G1076">
        <v>0</v>
      </c>
      <c r="J1076" t="str">
        <f t="shared" si="91"/>
        <v>AJUDANTE DE DESPACHANTE ADUANEIRO</v>
      </c>
      <c r="K1076" t="s">
        <v>1177</v>
      </c>
      <c r="L1076">
        <v>0</v>
      </c>
      <c r="N1076" t="str">
        <f t="shared" si="92"/>
        <v>AJUDANTE DE DESPACHANTE ADUANEIRO</v>
      </c>
      <c r="O1076" t="s">
        <v>1177</v>
      </c>
      <c r="P1076">
        <v>0</v>
      </c>
      <c r="R1076" t="str">
        <f t="shared" si="94"/>
        <v>CRIACAO ARTISTICA</v>
      </c>
      <c r="S1076" t="s">
        <v>4660</v>
      </c>
      <c r="V1076">
        <v>0</v>
      </c>
      <c r="W1076">
        <v>0</v>
      </c>
      <c r="X1076">
        <v>0</v>
      </c>
      <c r="AA1076" t="s">
        <v>4660</v>
      </c>
      <c r="AB1076">
        <v>0</v>
      </c>
      <c r="AD1076" t="str">
        <f t="shared" si="93"/>
        <v>CRIACAO ARTISTICA</v>
      </c>
      <c r="AE1076" t="s">
        <v>4660</v>
      </c>
      <c r="AF1076">
        <v>0</v>
      </c>
    </row>
    <row r="1077" spans="1:32">
      <c r="A1077" t="str">
        <f t="shared" si="90"/>
        <v>DESPACHANTE ADUANEIRO</v>
      </c>
      <c r="B1077" t="s">
        <v>1178</v>
      </c>
      <c r="C1077">
        <v>0</v>
      </c>
      <c r="D1077">
        <v>0</v>
      </c>
      <c r="E1077">
        <v>0</v>
      </c>
      <c r="F1077">
        <v>0</v>
      </c>
      <c r="G1077">
        <v>0</v>
      </c>
      <c r="J1077" t="str">
        <f t="shared" si="91"/>
        <v>DESPACHANTE ADUANEIRO</v>
      </c>
      <c r="K1077" t="s">
        <v>1178</v>
      </c>
      <c r="L1077">
        <v>0</v>
      </c>
      <c r="N1077" t="str">
        <f t="shared" si="92"/>
        <v>DESPACHANTE ADUANEIRO</v>
      </c>
      <c r="O1077" t="s">
        <v>1178</v>
      </c>
      <c r="P1077">
        <v>0</v>
      </c>
      <c r="R1077" t="str">
        <f t="shared" si="94"/>
        <v>GESTAO DE ESPACOS PARA ARTES CENICAS, ESPETACULOS E OUTRAS ATIVIDADES ARTISTICAS</v>
      </c>
      <c r="S1077" t="s">
        <v>4661</v>
      </c>
      <c r="V1077">
        <v>0</v>
      </c>
      <c r="W1077">
        <v>0</v>
      </c>
      <c r="X1077">
        <v>0</v>
      </c>
      <c r="AA1077" t="s">
        <v>4661</v>
      </c>
      <c r="AB1077">
        <v>0</v>
      </c>
      <c r="AD1077" t="str">
        <f t="shared" si="93"/>
        <v>GESTAO DE ESPACOS PARA ARTES CENICAS, ESPETACULOS E OUTRAS ATIVIDADES ARTISTICAS</v>
      </c>
      <c r="AE1077" t="s">
        <v>4661</v>
      </c>
      <c r="AF1077">
        <v>0</v>
      </c>
    </row>
    <row r="1078" spans="1:32">
      <c r="A1078" t="str">
        <f t="shared" si="90"/>
        <v>CHEFE DE SERVICO DE TRANSPORTE RODOVIARIO (PASSAGEIROS E CARGAS)</v>
      </c>
      <c r="B1078" t="s">
        <v>1179</v>
      </c>
      <c r="C1078">
        <v>0</v>
      </c>
      <c r="D1078">
        <v>0</v>
      </c>
      <c r="E1078">
        <v>0</v>
      </c>
      <c r="F1078">
        <v>0</v>
      </c>
      <c r="G1078">
        <v>0</v>
      </c>
      <c r="J1078" t="str">
        <f t="shared" si="91"/>
        <v>CHEFE DE SERVICO DE TRANSPORTE RODOVIARIO (PASSAGEIROS E CARGAS)</v>
      </c>
      <c r="K1078" t="s">
        <v>1179</v>
      </c>
      <c r="L1078">
        <v>0</v>
      </c>
      <c r="N1078" t="str">
        <f t="shared" si="92"/>
        <v>CHEFE DE SERVICO DE TRANSPORTE RODOVIARIO (PASSAGEIROS E CARGAS)</v>
      </c>
      <c r="O1078" t="s">
        <v>1179</v>
      </c>
      <c r="P1078">
        <v>0</v>
      </c>
      <c r="R1078" t="str">
        <f t="shared" si="94"/>
        <v>ATIVIDADES DE MUSEUS E DE EXPLORACAO, RESTAURACAO ARTISTICA E CONSERVACAO DE LUGARES E PREDIOS HISTO</v>
      </c>
      <c r="S1078" t="s">
        <v>4662</v>
      </c>
      <c r="V1078">
        <v>0</v>
      </c>
      <c r="W1078">
        <v>0</v>
      </c>
      <c r="X1078">
        <v>0</v>
      </c>
      <c r="AA1078" t="s">
        <v>4662</v>
      </c>
      <c r="AB1078">
        <v>0</v>
      </c>
      <c r="AD1078" t="str">
        <f t="shared" si="93"/>
        <v>ATIVIDADES DE MUSEUS E DE EXPLORACAO, RESTAURACAO ARTISTICA E CONSERVACAO DE LUGARES E PREDIOS HISTO</v>
      </c>
      <c r="AE1078" t="s">
        <v>4662</v>
      </c>
      <c r="AF1078">
        <v>0</v>
      </c>
    </row>
    <row r="1079" spans="1:32">
      <c r="A1079" t="str">
        <f t="shared" si="90"/>
        <v>INSPETOR DE SERVICOS DE TRANSPORTES RODOVIARIOS (PASSAGEIROS E CARGAS)</v>
      </c>
      <c r="B1079" t="s">
        <v>1180</v>
      </c>
      <c r="C1079">
        <v>0</v>
      </c>
      <c r="D1079">
        <v>0</v>
      </c>
      <c r="E1079">
        <v>0</v>
      </c>
      <c r="F1079">
        <v>0</v>
      </c>
      <c r="G1079">
        <v>0</v>
      </c>
      <c r="J1079" t="str">
        <f t="shared" si="91"/>
        <v>INSPETOR DE SERVICOS DE TRANSPORTES RODOVIARIOS (PASSAGEIROS E CARGAS)</v>
      </c>
      <c r="K1079" t="s">
        <v>1180</v>
      </c>
      <c r="L1079">
        <v>0</v>
      </c>
      <c r="N1079" t="str">
        <f t="shared" si="92"/>
        <v>INSPETOR DE SERVICOS DE TRANSPORTES RODOVIARIOS (PASSAGEIROS E CARGAS)</v>
      </c>
      <c r="O1079" t="s">
        <v>1180</v>
      </c>
      <c r="P1079">
        <v>0</v>
      </c>
      <c r="R1079" t="str">
        <f t="shared" si="94"/>
        <v>ATIVIDADES DE JARDINS BOTANICOS, ZOOLOGICOS, PARQUES NACIONAIS, RESERVAS ECOLOGICAS E AREAS DE PROTE</v>
      </c>
      <c r="S1079" t="s">
        <v>4663</v>
      </c>
      <c r="V1079">
        <v>0</v>
      </c>
      <c r="W1079">
        <v>0</v>
      </c>
      <c r="X1079">
        <v>0</v>
      </c>
      <c r="AA1079" t="s">
        <v>4663</v>
      </c>
      <c r="AB1079">
        <v>0</v>
      </c>
      <c r="AD1079" t="str">
        <f t="shared" si="93"/>
        <v>ATIVIDADES DE JARDINS BOTANICOS, ZOOLOGICOS, PARQUES NACIONAIS, RESERVAS ECOLOGICAS E AREAS DE PROTE</v>
      </c>
      <c r="AE1079" t="s">
        <v>4663</v>
      </c>
      <c r="AF1079">
        <v>0</v>
      </c>
    </row>
    <row r="1080" spans="1:32">
      <c r="A1080" t="str">
        <f t="shared" si="90"/>
        <v>SUPERVISOR DE CARGA E DESCARGA</v>
      </c>
      <c r="B1080" t="s">
        <v>1181</v>
      </c>
      <c r="C1080">
        <v>0</v>
      </c>
      <c r="D1080">
        <v>0</v>
      </c>
      <c r="E1080">
        <v>0</v>
      </c>
      <c r="F1080">
        <v>0</v>
      </c>
      <c r="G1080">
        <v>0</v>
      </c>
      <c r="J1080" t="str">
        <f t="shared" si="91"/>
        <v>SUPERVISOR DE CARGA E DESCARGA</v>
      </c>
      <c r="K1080" t="s">
        <v>1181</v>
      </c>
      <c r="L1080">
        <v>0</v>
      </c>
      <c r="N1080" t="str">
        <f t="shared" si="92"/>
        <v>SUPERVISOR DE CARGA E DESCARGA</v>
      </c>
      <c r="O1080" t="s">
        <v>1181</v>
      </c>
      <c r="P1080">
        <v>0</v>
      </c>
      <c r="R1080" t="str">
        <f t="shared" si="94"/>
        <v>ATIVIDADES DE ORGANIZACOES EMPRESARIAIS E PATRONAIS</v>
      </c>
      <c r="S1080" t="s">
        <v>4664</v>
      </c>
      <c r="V1080">
        <v>0</v>
      </c>
      <c r="W1080">
        <v>0</v>
      </c>
      <c r="X1080">
        <v>0</v>
      </c>
      <c r="AA1080" t="s">
        <v>4664</v>
      </c>
      <c r="AB1080">
        <v>0</v>
      </c>
      <c r="AD1080" t="str">
        <f t="shared" si="93"/>
        <v>ATIVIDADES DE ORGANIZACOES EMPRESARIAIS E PATRONAIS</v>
      </c>
      <c r="AE1080" t="s">
        <v>4664</v>
      </c>
      <c r="AF1080">
        <v>0</v>
      </c>
    </row>
    <row r="1081" spans="1:32">
      <c r="A1081" t="str">
        <f t="shared" si="90"/>
        <v>AGENTE DE ESTACAO (FERROVIA E METRO)</v>
      </c>
      <c r="B1081" t="s">
        <v>1182</v>
      </c>
      <c r="C1081">
        <v>0</v>
      </c>
      <c r="D1081">
        <v>0</v>
      </c>
      <c r="E1081">
        <v>0</v>
      </c>
      <c r="F1081">
        <v>0</v>
      </c>
      <c r="G1081">
        <v>0</v>
      </c>
      <c r="J1081" t="str">
        <f t="shared" si="91"/>
        <v>AGENTE DE ESTACAO (FERROVIA E METRO)</v>
      </c>
      <c r="K1081" t="s">
        <v>1182</v>
      </c>
      <c r="L1081">
        <v>0</v>
      </c>
      <c r="N1081" t="str">
        <f t="shared" si="92"/>
        <v>AGENTE DE ESTACAO (FERROVIA E METRO)</v>
      </c>
      <c r="O1081" t="s">
        <v>1182</v>
      </c>
      <c r="P1081">
        <v>0</v>
      </c>
      <c r="R1081" t="str">
        <f t="shared" si="94"/>
        <v>ATIVIDADES DE ORGANIZACOES PROFISSIONAIS</v>
      </c>
      <c r="S1081" t="s">
        <v>4665</v>
      </c>
      <c r="V1081">
        <v>0</v>
      </c>
      <c r="W1081">
        <v>0</v>
      </c>
      <c r="X1081">
        <v>0</v>
      </c>
      <c r="AA1081" t="s">
        <v>4665</v>
      </c>
      <c r="AB1081">
        <v>0</v>
      </c>
      <c r="AD1081" t="str">
        <f t="shared" si="93"/>
        <v>ATIVIDADES DE ORGANIZACOES PROFISSIONAIS</v>
      </c>
      <c r="AE1081" t="s">
        <v>4665</v>
      </c>
      <c r="AF1081">
        <v>0</v>
      </c>
    </row>
    <row r="1082" spans="1:32">
      <c r="A1082" t="str">
        <f t="shared" si="90"/>
        <v>OPERADOR DE CENTRO DE CONTROLE (FERROVIA E METRO)</v>
      </c>
      <c r="B1082" t="s">
        <v>1183</v>
      </c>
      <c r="C1082">
        <v>0</v>
      </c>
      <c r="D1082">
        <v>0</v>
      </c>
      <c r="E1082">
        <v>0</v>
      </c>
      <c r="F1082">
        <v>0</v>
      </c>
      <c r="G1082">
        <v>0</v>
      </c>
      <c r="J1082" t="str">
        <f t="shared" si="91"/>
        <v>OPERADOR DE CENTRO DE CONTROLE (FERROVIA E METRO)</v>
      </c>
      <c r="K1082" t="s">
        <v>1183</v>
      </c>
      <c r="L1082">
        <v>0</v>
      </c>
      <c r="N1082" t="str">
        <f t="shared" si="92"/>
        <v>OPERADOR DE CENTRO DE CONTROLE (FERROVIA E METRO)</v>
      </c>
      <c r="O1082" t="s">
        <v>1183</v>
      </c>
      <c r="P1082">
        <v>0</v>
      </c>
      <c r="R1082" t="str">
        <f t="shared" si="94"/>
        <v>ATIVIDADES DE ORGANIZACOES SINDICAIS</v>
      </c>
      <c r="S1082" t="s">
        <v>4666</v>
      </c>
      <c r="V1082">
        <v>0</v>
      </c>
      <c r="W1082">
        <v>0</v>
      </c>
      <c r="X1082">
        <v>0</v>
      </c>
      <c r="AA1082" t="s">
        <v>4666</v>
      </c>
      <c r="AB1082">
        <v>0</v>
      </c>
      <c r="AD1082" t="str">
        <f t="shared" si="93"/>
        <v>ATIVIDADES DE ORGANIZACOES SINDICAIS</v>
      </c>
      <c r="AE1082" t="s">
        <v>4666</v>
      </c>
      <c r="AF1082">
        <v>0</v>
      </c>
    </row>
    <row r="1083" spans="1:32">
      <c r="A1083" t="str">
        <f t="shared" si="90"/>
        <v>CONTROLADOR DE TRAFEGO AEREO</v>
      </c>
      <c r="B1083" t="s">
        <v>1184</v>
      </c>
      <c r="C1083">
        <v>0</v>
      </c>
      <c r="D1083">
        <v>0</v>
      </c>
      <c r="E1083">
        <v>0</v>
      </c>
      <c r="F1083">
        <v>0</v>
      </c>
      <c r="G1083">
        <v>0</v>
      </c>
      <c r="J1083" t="str">
        <f t="shared" si="91"/>
        <v>CONTROLADOR DE TRAFEGO AEREO</v>
      </c>
      <c r="K1083" t="s">
        <v>1184</v>
      </c>
      <c r="L1083">
        <v>0</v>
      </c>
      <c r="N1083" t="str">
        <f t="shared" si="92"/>
        <v>CONTROLADOR DE TRAFEGO AEREO</v>
      </c>
      <c r="O1083" t="s">
        <v>1184</v>
      </c>
      <c r="P1083">
        <v>0</v>
      </c>
      <c r="R1083" t="str">
        <f t="shared" si="94"/>
        <v>ATIVIDADES DE ORGANIZACOES RELIGIOSAS</v>
      </c>
      <c r="S1083" t="s">
        <v>4667</v>
      </c>
      <c r="V1083">
        <v>0</v>
      </c>
      <c r="W1083">
        <v>0</v>
      </c>
      <c r="X1083">
        <v>0</v>
      </c>
      <c r="AA1083" t="s">
        <v>4667</v>
      </c>
      <c r="AB1083">
        <v>0</v>
      </c>
      <c r="AD1083" t="str">
        <f t="shared" si="93"/>
        <v>ATIVIDADES DE ORGANIZACOES RELIGIOSAS</v>
      </c>
      <c r="AE1083" t="s">
        <v>4667</v>
      </c>
      <c r="AF1083">
        <v>0</v>
      </c>
    </row>
    <row r="1084" spans="1:32">
      <c r="A1084" t="str">
        <f t="shared" si="90"/>
        <v>DESPACHANTE OPERACIONAL DE VOO</v>
      </c>
      <c r="B1084" t="s">
        <v>1185</v>
      </c>
      <c r="C1084">
        <v>0</v>
      </c>
      <c r="D1084">
        <v>0</v>
      </c>
      <c r="E1084">
        <v>0</v>
      </c>
      <c r="F1084">
        <v>0</v>
      </c>
      <c r="G1084">
        <v>0</v>
      </c>
      <c r="J1084" t="str">
        <f t="shared" si="91"/>
        <v>DESPACHANTE OPERACIONAL DE VOO</v>
      </c>
      <c r="K1084" t="s">
        <v>1185</v>
      </c>
      <c r="L1084">
        <v>0</v>
      </c>
      <c r="N1084" t="str">
        <f t="shared" si="92"/>
        <v>DESPACHANTE OPERACIONAL DE VOO</v>
      </c>
      <c r="O1084" t="s">
        <v>1185</v>
      </c>
      <c r="P1084">
        <v>0</v>
      </c>
      <c r="R1084" t="str">
        <f t="shared" si="94"/>
        <v>ATIVIDADES DE ORGANIZACOES POLITICAS</v>
      </c>
      <c r="S1084" t="s">
        <v>4668</v>
      </c>
      <c r="V1084">
        <v>0</v>
      </c>
      <c r="W1084">
        <v>0</v>
      </c>
      <c r="X1084">
        <v>0</v>
      </c>
      <c r="AA1084" t="s">
        <v>4668</v>
      </c>
      <c r="AB1084">
        <v>0</v>
      </c>
      <c r="AD1084" t="str">
        <f t="shared" si="93"/>
        <v>ATIVIDADES DE ORGANIZACOES POLITICAS</v>
      </c>
      <c r="AE1084" t="s">
        <v>4668</v>
      </c>
      <c r="AF1084">
        <v>0</v>
      </c>
    </row>
    <row r="1085" spans="1:32">
      <c r="A1085" t="str">
        <f t="shared" si="90"/>
        <v>FISCAL DE AVIACAO CIVIL (FAC)</v>
      </c>
      <c r="B1085" t="s">
        <v>1186</v>
      </c>
      <c r="C1085">
        <v>0</v>
      </c>
      <c r="D1085">
        <v>0</v>
      </c>
      <c r="E1085">
        <v>0</v>
      </c>
      <c r="F1085">
        <v>0</v>
      </c>
      <c r="G1085">
        <v>0</v>
      </c>
      <c r="J1085" t="str">
        <f t="shared" si="91"/>
        <v>FISCAL DE AVIACAO CIVIL (FAC)</v>
      </c>
      <c r="K1085" t="s">
        <v>1186</v>
      </c>
      <c r="L1085">
        <v>0</v>
      </c>
      <c r="N1085" t="str">
        <f t="shared" si="92"/>
        <v>FISCAL DE AVIACAO CIVIL (FAC)</v>
      </c>
      <c r="O1085" t="s">
        <v>1186</v>
      </c>
      <c r="P1085">
        <v>0</v>
      </c>
      <c r="R1085" t="str">
        <f t="shared" si="94"/>
        <v>OUTRAS ATIVIDADES ASSOCIATIVAS, NAO ESPECIFICADAS ANTERIORMENTE</v>
      </c>
      <c r="S1085" t="s">
        <v>4669</v>
      </c>
      <c r="V1085">
        <v>0</v>
      </c>
      <c r="W1085">
        <v>0</v>
      </c>
      <c r="X1085">
        <v>0</v>
      </c>
      <c r="AA1085" t="s">
        <v>4669</v>
      </c>
      <c r="AB1085">
        <v>0</v>
      </c>
      <c r="AD1085" t="str">
        <f t="shared" si="93"/>
        <v>OUTRAS ATIVIDADES ASSOCIATIVAS, NAO ESPECIFICADAS ANTERIORMENTE</v>
      </c>
      <c r="AE1085" t="s">
        <v>4669</v>
      </c>
      <c r="AF1085">
        <v>0</v>
      </c>
    </row>
    <row r="1086" spans="1:32">
      <c r="A1086" t="str">
        <f t="shared" si="90"/>
        <v>GERENTE DA ADMINISTRACAO DE AEROPORTOS</v>
      </c>
      <c r="B1086" t="s">
        <v>1187</v>
      </c>
      <c r="C1086">
        <v>0</v>
      </c>
      <c r="D1086">
        <v>0</v>
      </c>
      <c r="E1086">
        <v>0</v>
      </c>
      <c r="F1086">
        <v>0</v>
      </c>
      <c r="G1086">
        <v>0</v>
      </c>
      <c r="J1086" t="str">
        <f t="shared" si="91"/>
        <v>GERENTE DA ADMINISTRACAO DE AEROPORTOS</v>
      </c>
      <c r="K1086" t="s">
        <v>1187</v>
      </c>
      <c r="L1086">
        <v>0</v>
      </c>
      <c r="N1086" t="str">
        <f t="shared" si="92"/>
        <v>GERENTE DA ADMINISTRACAO DE AEROPORTOS</v>
      </c>
      <c r="O1086" t="s">
        <v>1187</v>
      </c>
      <c r="P1086">
        <v>0</v>
      </c>
      <c r="R1086" t="str">
        <f t="shared" si="94"/>
        <v>ATIVIDADES DE EXPLORACAO DE JOGOS DE AZAR E APOSTAS</v>
      </c>
      <c r="S1086" t="s">
        <v>4670</v>
      </c>
      <c r="V1086">
        <v>0</v>
      </c>
      <c r="W1086">
        <v>0</v>
      </c>
      <c r="X1086">
        <v>0</v>
      </c>
      <c r="AA1086" t="s">
        <v>4670</v>
      </c>
      <c r="AB1086">
        <v>0</v>
      </c>
      <c r="AD1086" t="str">
        <f t="shared" si="93"/>
        <v>ATIVIDADES DE EXPLORACAO DE JOGOS DE AZAR E APOSTAS</v>
      </c>
      <c r="AE1086" t="s">
        <v>4670</v>
      </c>
      <c r="AF1086">
        <v>0</v>
      </c>
    </row>
    <row r="1087" spans="1:32">
      <c r="A1087" t="str">
        <f t="shared" si="90"/>
        <v>GERENTE DE EMPRESA AEREA EM AEROPORTOS</v>
      </c>
      <c r="B1087" t="s">
        <v>1188</v>
      </c>
      <c r="C1087">
        <v>0</v>
      </c>
      <c r="D1087">
        <v>0</v>
      </c>
      <c r="E1087">
        <v>0</v>
      </c>
      <c r="F1087">
        <v>0</v>
      </c>
      <c r="G1087">
        <v>0</v>
      </c>
      <c r="J1087" t="str">
        <f t="shared" si="91"/>
        <v>GERENTE DE EMPRESA AEREA EM AEROPORTOS</v>
      </c>
      <c r="K1087" t="s">
        <v>1188</v>
      </c>
      <c r="L1087">
        <v>0</v>
      </c>
      <c r="N1087" t="str">
        <f t="shared" si="92"/>
        <v>GERENTE DE EMPRESA AEREA EM AEROPORTOS</v>
      </c>
      <c r="O1087" t="s">
        <v>1188</v>
      </c>
      <c r="P1087">
        <v>0</v>
      </c>
      <c r="R1087" t="str">
        <f t="shared" si="94"/>
        <v>PRODUCAO DE FILMES CINEMATOGRAFICOS E FITAS DE VIDEO</v>
      </c>
      <c r="S1087" t="s">
        <v>4671</v>
      </c>
      <c r="V1087">
        <v>0</v>
      </c>
      <c r="W1087">
        <v>0</v>
      </c>
      <c r="X1087">
        <v>0</v>
      </c>
      <c r="AA1087" t="s">
        <v>4671</v>
      </c>
      <c r="AB1087">
        <v>0</v>
      </c>
      <c r="AD1087" t="str">
        <f t="shared" si="93"/>
        <v>PRODUCAO DE FILMES CINEMATOGRAFICOS E FITAS DE VIDEO</v>
      </c>
      <c r="AE1087" t="s">
        <v>4671</v>
      </c>
      <c r="AF1087">
        <v>0</v>
      </c>
    </row>
    <row r="1088" spans="1:32">
      <c r="A1088" t="str">
        <f t="shared" si="90"/>
        <v>INSPETOR DE AVIACAO CIVIL</v>
      </c>
      <c r="B1088" t="s">
        <v>1189</v>
      </c>
      <c r="C1088">
        <v>0</v>
      </c>
      <c r="D1088">
        <v>0</v>
      </c>
      <c r="E1088">
        <v>0</v>
      </c>
      <c r="F1088">
        <v>0</v>
      </c>
      <c r="G1088">
        <v>0</v>
      </c>
      <c r="J1088" t="str">
        <f t="shared" si="91"/>
        <v>INSPETOR DE AVIACAO CIVIL</v>
      </c>
      <c r="K1088" t="s">
        <v>1189</v>
      </c>
      <c r="L1088">
        <v>0</v>
      </c>
      <c r="N1088" t="str">
        <f t="shared" si="92"/>
        <v>INSPETOR DE AVIACAO CIVIL</v>
      </c>
      <c r="O1088" t="s">
        <v>1189</v>
      </c>
      <c r="P1088">
        <v>0</v>
      </c>
      <c r="R1088" t="str">
        <f t="shared" si="94"/>
        <v>DISTRIBUICAO DE FILMES E DE VIDEOS</v>
      </c>
      <c r="S1088" t="s">
        <v>4672</v>
      </c>
      <c r="V1088">
        <v>0</v>
      </c>
      <c r="W1088">
        <v>0</v>
      </c>
      <c r="X1088">
        <v>0</v>
      </c>
      <c r="AA1088" t="s">
        <v>4672</v>
      </c>
      <c r="AB1088">
        <v>0</v>
      </c>
      <c r="AD1088" t="str">
        <f t="shared" si="93"/>
        <v>DISTRIBUICAO DE FILMES E DE VIDEOS</v>
      </c>
      <c r="AE1088" t="s">
        <v>4672</v>
      </c>
      <c r="AF1088">
        <v>0</v>
      </c>
    </row>
    <row r="1089" spans="1:32">
      <c r="A1089" t="str">
        <f t="shared" si="90"/>
        <v>OPERADOR DE ATENDIMENTO AEROVIARIO</v>
      </c>
      <c r="B1089" t="s">
        <v>1190</v>
      </c>
      <c r="C1089">
        <v>0</v>
      </c>
      <c r="D1089">
        <v>0</v>
      </c>
      <c r="E1089">
        <v>0</v>
      </c>
      <c r="F1089">
        <v>0</v>
      </c>
      <c r="G1089">
        <v>0</v>
      </c>
      <c r="J1089" t="str">
        <f t="shared" si="91"/>
        <v>OPERADOR DE ATENDIMENTO AEROVIARIO</v>
      </c>
      <c r="K1089" t="s">
        <v>1190</v>
      </c>
      <c r="L1089">
        <v>0</v>
      </c>
      <c r="N1089" t="str">
        <f t="shared" si="92"/>
        <v>OPERADOR DE ATENDIMENTO AEROVIARIO</v>
      </c>
      <c r="O1089" t="s">
        <v>1190</v>
      </c>
      <c r="P1089">
        <v>0</v>
      </c>
      <c r="R1089" t="str">
        <f t="shared" si="94"/>
        <v>PROJECAO DE FILMES E DE VIDEOS</v>
      </c>
      <c r="S1089" t="s">
        <v>4673</v>
      </c>
      <c r="V1089">
        <v>0</v>
      </c>
      <c r="W1089">
        <v>0</v>
      </c>
      <c r="X1089">
        <v>0</v>
      </c>
      <c r="AA1089" t="s">
        <v>4673</v>
      </c>
      <c r="AB1089">
        <v>0</v>
      </c>
      <c r="AD1089" t="str">
        <f t="shared" si="93"/>
        <v>PROJECAO DE FILMES E DE VIDEOS</v>
      </c>
      <c r="AE1089" t="s">
        <v>4673</v>
      </c>
      <c r="AF1089">
        <v>0</v>
      </c>
    </row>
    <row r="1090" spans="1:32">
      <c r="A1090" t="str">
        <f t="shared" si="90"/>
        <v>SUPERVISOR DA ADMINISTRACAO DE AEROPORTOS</v>
      </c>
      <c r="B1090" t="s">
        <v>1191</v>
      </c>
      <c r="C1090">
        <v>0</v>
      </c>
      <c r="D1090">
        <v>0</v>
      </c>
      <c r="E1090">
        <v>0</v>
      </c>
      <c r="F1090">
        <v>0</v>
      </c>
      <c r="G1090">
        <v>0</v>
      </c>
      <c r="J1090" t="str">
        <f t="shared" si="91"/>
        <v>SUPERVISOR DA ADMINISTRACAO DE AEROPORTOS</v>
      </c>
      <c r="K1090" t="s">
        <v>1191</v>
      </c>
      <c r="L1090">
        <v>0</v>
      </c>
      <c r="N1090" t="str">
        <f t="shared" si="92"/>
        <v>SUPERVISOR DA ADMINISTRACAO DE AEROPORTOS</v>
      </c>
      <c r="O1090" t="s">
        <v>1191</v>
      </c>
      <c r="P1090">
        <v>0</v>
      </c>
      <c r="R1090" t="str">
        <f t="shared" si="94"/>
        <v>ATIVIDADES DE RADIO</v>
      </c>
      <c r="S1090" t="s">
        <v>4674</v>
      </c>
      <c r="V1090">
        <v>0</v>
      </c>
      <c r="W1090">
        <v>0</v>
      </c>
      <c r="X1090">
        <v>0</v>
      </c>
      <c r="AA1090" t="s">
        <v>4674</v>
      </c>
      <c r="AB1090">
        <v>0</v>
      </c>
      <c r="AD1090" t="str">
        <f t="shared" si="93"/>
        <v>ATIVIDADES DE RADIO</v>
      </c>
      <c r="AE1090" t="s">
        <v>4674</v>
      </c>
      <c r="AF1090">
        <v>0</v>
      </c>
    </row>
    <row r="1091" spans="1:32">
      <c r="A1091" t="str">
        <f t="shared" si="90"/>
        <v>SUPERVISOR DE EMPRESA AEREA EM AEROPORTOS</v>
      </c>
      <c r="B1091" t="s">
        <v>1192</v>
      </c>
      <c r="C1091">
        <v>0</v>
      </c>
      <c r="D1091">
        <v>0</v>
      </c>
      <c r="E1091">
        <v>0</v>
      </c>
      <c r="F1091">
        <v>0</v>
      </c>
      <c r="G1091">
        <v>0</v>
      </c>
      <c r="J1091" t="str">
        <f t="shared" si="91"/>
        <v>SUPERVISOR DE EMPRESA AEREA EM AEROPORTOS</v>
      </c>
      <c r="K1091" t="s">
        <v>1192</v>
      </c>
      <c r="L1091">
        <v>0</v>
      </c>
      <c r="N1091" t="str">
        <f t="shared" si="92"/>
        <v>SUPERVISOR DE EMPRESA AEREA EM AEROPORTOS</v>
      </c>
      <c r="O1091" t="s">
        <v>1192</v>
      </c>
      <c r="P1091">
        <v>0</v>
      </c>
      <c r="R1091" t="str">
        <f t="shared" si="94"/>
        <v>ATIVIDADES DE TELEVISAO</v>
      </c>
      <c r="S1091" t="s">
        <v>4675</v>
      </c>
      <c r="V1091">
        <v>0</v>
      </c>
      <c r="W1091">
        <v>0</v>
      </c>
      <c r="X1091">
        <v>0</v>
      </c>
      <c r="AA1091" t="s">
        <v>4675</v>
      </c>
      <c r="AB1091">
        <v>0</v>
      </c>
      <c r="AD1091" t="str">
        <f t="shared" si="93"/>
        <v>ATIVIDADES DE TELEVISAO</v>
      </c>
      <c r="AE1091" t="s">
        <v>4675</v>
      </c>
      <c r="AF1091">
        <v>0</v>
      </c>
    </row>
    <row r="1092" spans="1:32">
      <c r="A1092" t="str">
        <f t="shared" si="90"/>
        <v>AGENTE DE PROTECAO DE AVIACAO CIVIL</v>
      </c>
      <c r="B1092" t="s">
        <v>1193</v>
      </c>
      <c r="C1092">
        <v>0</v>
      </c>
      <c r="D1092">
        <v>0</v>
      </c>
      <c r="E1092">
        <v>0</v>
      </c>
      <c r="F1092">
        <v>0</v>
      </c>
      <c r="G1092">
        <v>0</v>
      </c>
      <c r="J1092" t="str">
        <f t="shared" si="91"/>
        <v>AGENTE DE PROTECAO DE AVIACAO CIVIL</v>
      </c>
      <c r="K1092" t="s">
        <v>1193</v>
      </c>
      <c r="L1092">
        <v>0</v>
      </c>
      <c r="N1092" t="str">
        <f t="shared" si="92"/>
        <v>AGENTE DE PROTECAO DE AVIACAO CIVIL</v>
      </c>
      <c r="O1092" t="s">
        <v>1193</v>
      </c>
      <c r="P1092">
        <v>0</v>
      </c>
      <c r="R1092" t="str">
        <f t="shared" si="94"/>
        <v>ATIVIDADES DE TEATRO, MUSICA E OUTRAS ATIVIDADES ARTISTICAS E LITERARIAS</v>
      </c>
      <c r="S1092" t="s">
        <v>4676</v>
      </c>
      <c r="V1092">
        <v>0</v>
      </c>
      <c r="W1092">
        <v>0</v>
      </c>
      <c r="X1092">
        <v>0</v>
      </c>
      <c r="AA1092" t="s">
        <v>4676</v>
      </c>
      <c r="AB1092">
        <v>0</v>
      </c>
      <c r="AD1092" t="str">
        <f t="shared" si="93"/>
        <v>ATIVIDADES DE TEATRO, MUSICA E OUTRAS ATIVIDADES ARTISTICAS E LITERARIAS</v>
      </c>
      <c r="AE1092" t="s">
        <v>4676</v>
      </c>
      <c r="AF1092">
        <v>0</v>
      </c>
    </row>
    <row r="1093" spans="1:32">
      <c r="A1093" t="str">
        <f t="shared" si="90"/>
        <v>CHEFE DE ESTACAO PORTUARIA</v>
      </c>
      <c r="B1093" t="s">
        <v>1194</v>
      </c>
      <c r="C1093">
        <v>0</v>
      </c>
      <c r="D1093">
        <v>0</v>
      </c>
      <c r="E1093">
        <v>0</v>
      </c>
      <c r="F1093">
        <v>0</v>
      </c>
      <c r="G1093">
        <v>0</v>
      </c>
      <c r="J1093" t="str">
        <f t="shared" si="91"/>
        <v>CHEFE DE ESTACAO PORTUARIA</v>
      </c>
      <c r="K1093" t="s">
        <v>1194</v>
      </c>
      <c r="L1093">
        <v>0</v>
      </c>
      <c r="N1093" t="str">
        <f t="shared" si="92"/>
        <v>CHEFE DE ESTACAO PORTUARIA</v>
      </c>
      <c r="O1093" t="s">
        <v>1194</v>
      </c>
      <c r="P1093">
        <v>0</v>
      </c>
      <c r="R1093" t="str">
        <f t="shared" si="94"/>
        <v>GESTAO DE SALAS DE ESPETACULOS</v>
      </c>
      <c r="S1093" t="s">
        <v>4677</v>
      </c>
      <c r="V1093">
        <v>0</v>
      </c>
      <c r="W1093">
        <v>0</v>
      </c>
      <c r="X1093">
        <v>0</v>
      </c>
      <c r="AA1093" t="s">
        <v>4677</v>
      </c>
      <c r="AB1093">
        <v>0</v>
      </c>
      <c r="AD1093" t="str">
        <f t="shared" si="93"/>
        <v>GESTAO DE SALAS DE ESPETACULOS</v>
      </c>
      <c r="AE1093" t="s">
        <v>4677</v>
      </c>
      <c r="AF1093">
        <v>0</v>
      </c>
    </row>
    <row r="1094" spans="1:32">
      <c r="A1094" t="str">
        <f t="shared" si="90"/>
        <v>SUPERVISOR DE OPERACOES PORTUARIAS</v>
      </c>
      <c r="B1094" t="s">
        <v>1195</v>
      </c>
      <c r="C1094">
        <v>0</v>
      </c>
      <c r="D1094">
        <v>0</v>
      </c>
      <c r="E1094">
        <v>0</v>
      </c>
      <c r="F1094">
        <v>0</v>
      </c>
      <c r="G1094">
        <v>0</v>
      </c>
      <c r="J1094" t="str">
        <f t="shared" si="91"/>
        <v>SUPERVISOR DE OPERACOES PORTUARIAS</v>
      </c>
      <c r="K1094" t="s">
        <v>1195</v>
      </c>
      <c r="L1094">
        <v>0</v>
      </c>
      <c r="N1094" t="str">
        <f t="shared" si="92"/>
        <v>SUPERVISOR DE OPERACOES PORTUARIAS</v>
      </c>
      <c r="O1094" t="s">
        <v>1195</v>
      </c>
      <c r="P1094">
        <v>0</v>
      </c>
      <c r="R1094" t="str">
        <f t="shared" si="94"/>
        <v>OUTRAS ATIVIDADES DE ESPETACULOS, NAO ESPECIFICADAS ANTERIORMENTE</v>
      </c>
      <c r="S1094" t="s">
        <v>4678</v>
      </c>
      <c r="V1094">
        <v>0</v>
      </c>
      <c r="W1094">
        <v>0</v>
      </c>
      <c r="X1094">
        <v>0</v>
      </c>
      <c r="AA1094" t="s">
        <v>4678</v>
      </c>
      <c r="AB1094">
        <v>0</v>
      </c>
      <c r="AD1094" t="str">
        <f t="shared" si="93"/>
        <v>OUTRAS ATIVIDADES DE ESPETACULOS, NAO ESPECIFICADAS ANTERIORMENTE</v>
      </c>
      <c r="AE1094" t="s">
        <v>4678</v>
      </c>
      <c r="AF1094">
        <v>0</v>
      </c>
    </row>
    <row r="1095" spans="1:32">
      <c r="A1095" t="str">
        <f t="shared" si="90"/>
        <v>TECNICO DE CONTABILIDADE</v>
      </c>
      <c r="B1095" t="s">
        <v>1196</v>
      </c>
      <c r="C1095">
        <v>0</v>
      </c>
      <c r="D1095">
        <v>0</v>
      </c>
      <c r="E1095">
        <v>0</v>
      </c>
      <c r="F1095">
        <v>0</v>
      </c>
      <c r="G1095">
        <v>0</v>
      </c>
      <c r="J1095" t="str">
        <f t="shared" si="91"/>
        <v>TECNICO DE CONTABILIDADE</v>
      </c>
      <c r="K1095" t="s">
        <v>1196</v>
      </c>
      <c r="L1095">
        <v>0</v>
      </c>
      <c r="N1095" t="str">
        <f t="shared" si="92"/>
        <v>TECNICO DE CONTABILIDADE</v>
      </c>
      <c r="O1095" t="s">
        <v>1196</v>
      </c>
      <c r="P1095">
        <v>0</v>
      </c>
      <c r="R1095" t="str">
        <f t="shared" si="94"/>
        <v>ATIVIDADES DE AGENCIAS DE NOTICIAS</v>
      </c>
      <c r="S1095" t="s">
        <v>4679</v>
      </c>
      <c r="V1095">
        <v>0</v>
      </c>
      <c r="W1095">
        <v>0</v>
      </c>
      <c r="X1095">
        <v>0</v>
      </c>
      <c r="AA1095" t="s">
        <v>4679</v>
      </c>
      <c r="AB1095">
        <v>0</v>
      </c>
      <c r="AD1095" t="str">
        <f t="shared" si="93"/>
        <v>ATIVIDADES DE AGENCIAS DE NOTICIAS</v>
      </c>
      <c r="AE1095" t="s">
        <v>4679</v>
      </c>
      <c r="AF1095">
        <v>0</v>
      </c>
    </row>
    <row r="1096" spans="1:32">
      <c r="A1096" t="str">
        <f t="shared" si="90"/>
        <v>CHEFE DE CONTABILIDADE (TECNICO)</v>
      </c>
      <c r="B1096" t="s">
        <v>1197</v>
      </c>
      <c r="C1096">
        <v>0</v>
      </c>
      <c r="D1096">
        <v>0</v>
      </c>
      <c r="E1096">
        <v>0</v>
      </c>
      <c r="F1096">
        <v>0</v>
      </c>
      <c r="G1096">
        <v>0</v>
      </c>
      <c r="J1096" t="str">
        <f t="shared" si="91"/>
        <v>CHEFE DE CONTABILIDADE (TECNICO)</v>
      </c>
      <c r="K1096" t="s">
        <v>1197</v>
      </c>
      <c r="L1096">
        <v>0</v>
      </c>
      <c r="N1096" t="str">
        <f t="shared" si="92"/>
        <v>CHEFE DE CONTABILIDADE (TECNICO)</v>
      </c>
      <c r="O1096" t="s">
        <v>1197</v>
      </c>
      <c r="P1096">
        <v>0</v>
      </c>
      <c r="R1096" t="str">
        <f t="shared" si="94"/>
        <v>ATIVIDADES DE BIBLIOTECAS E ARQUIVOS</v>
      </c>
      <c r="S1096" t="s">
        <v>4680</v>
      </c>
      <c r="V1096">
        <v>0</v>
      </c>
      <c r="W1096">
        <v>0</v>
      </c>
      <c r="X1096">
        <v>0</v>
      </c>
      <c r="AA1096" t="s">
        <v>4680</v>
      </c>
      <c r="AB1096">
        <v>0</v>
      </c>
      <c r="AD1096" t="str">
        <f t="shared" si="93"/>
        <v>ATIVIDADES DE BIBLIOTECAS E ARQUIVOS</v>
      </c>
      <c r="AE1096" t="s">
        <v>4680</v>
      </c>
      <c r="AF1096">
        <v>0</v>
      </c>
    </row>
    <row r="1097" spans="1:32">
      <c r="A1097" t="str">
        <f t="shared" si="90"/>
        <v>CONSULTOR CONTABIL (TECNICO)</v>
      </c>
      <c r="B1097" t="s">
        <v>1198</v>
      </c>
      <c r="C1097">
        <v>0</v>
      </c>
      <c r="D1097">
        <v>0</v>
      </c>
      <c r="E1097">
        <v>0</v>
      </c>
      <c r="F1097">
        <v>0</v>
      </c>
      <c r="G1097">
        <v>0</v>
      </c>
      <c r="J1097" t="str">
        <f t="shared" si="91"/>
        <v>CONSULTOR CONTABIL (TECNICO)</v>
      </c>
      <c r="K1097" t="s">
        <v>1198</v>
      </c>
      <c r="L1097">
        <v>0</v>
      </c>
      <c r="N1097" t="str">
        <f t="shared" si="92"/>
        <v>CONSULTOR CONTABIL (TECNICO)</v>
      </c>
      <c r="O1097" t="s">
        <v>1198</v>
      </c>
      <c r="P1097">
        <v>0</v>
      </c>
      <c r="R1097" t="str">
        <f t="shared" si="94"/>
        <v>ATIVIDADES DE MUSEUS E DE CONSERVACAO DO PATRIMONIO HISTORICO</v>
      </c>
      <c r="S1097" t="s">
        <v>4681</v>
      </c>
      <c r="V1097">
        <v>0</v>
      </c>
      <c r="W1097">
        <v>0</v>
      </c>
      <c r="X1097">
        <v>0</v>
      </c>
      <c r="AA1097" t="s">
        <v>4681</v>
      </c>
      <c r="AB1097">
        <v>0</v>
      </c>
      <c r="AD1097" t="str">
        <f t="shared" si="93"/>
        <v>ATIVIDADES DE MUSEUS E DE CONSERVACAO DO PATRIMONIO HISTORICO</v>
      </c>
      <c r="AE1097" t="s">
        <v>4681</v>
      </c>
      <c r="AF1097">
        <v>0</v>
      </c>
    </row>
    <row r="1098" spans="1:32">
      <c r="A1098" t="str">
        <f t="shared" si="90"/>
        <v>TECNICO EM ADMINISTRACAO</v>
      </c>
      <c r="B1098" t="s">
        <v>1199</v>
      </c>
      <c r="C1098">
        <v>0</v>
      </c>
      <c r="D1098">
        <v>0</v>
      </c>
      <c r="E1098">
        <v>0</v>
      </c>
      <c r="F1098">
        <v>0</v>
      </c>
      <c r="G1098">
        <v>0</v>
      </c>
      <c r="J1098" t="str">
        <f t="shared" si="91"/>
        <v>TECNICO EM ADMINISTRACAO</v>
      </c>
      <c r="K1098" t="s">
        <v>1199</v>
      </c>
      <c r="L1098">
        <v>0</v>
      </c>
      <c r="N1098" t="str">
        <f t="shared" si="92"/>
        <v>TECNICO EM ADMINISTRACAO</v>
      </c>
      <c r="O1098" t="s">
        <v>1199</v>
      </c>
      <c r="P1098">
        <v>0</v>
      </c>
      <c r="R1098" t="str">
        <f t="shared" si="94"/>
        <v>ATIVIDADES DE JARDINS BOTANICOS, ZOOLOGICOS, PARQUES NACIONAIS E RESERVAS ECOLOGICAS</v>
      </c>
      <c r="S1098" t="s">
        <v>4682</v>
      </c>
      <c r="V1098">
        <v>0</v>
      </c>
      <c r="W1098">
        <v>0</v>
      </c>
      <c r="X1098">
        <v>0</v>
      </c>
      <c r="AA1098" t="s">
        <v>4682</v>
      </c>
      <c r="AB1098">
        <v>0</v>
      </c>
      <c r="AD1098" t="str">
        <f t="shared" si="93"/>
        <v>ATIVIDADES DE JARDINS BOTANICOS, ZOOLOGICOS, PARQUES NACIONAIS E RESERVAS ECOLOGICAS</v>
      </c>
      <c r="AE1098" t="s">
        <v>4682</v>
      </c>
      <c r="AF1098">
        <v>0</v>
      </c>
    </row>
    <row r="1099" spans="1:32">
      <c r="A1099" t="str">
        <f t="shared" si="90"/>
        <v>TECNICO EM ADMINISTRACAO DE COMERCIO EXTERIOR</v>
      </c>
      <c r="B1099" t="s">
        <v>1200</v>
      </c>
      <c r="C1099">
        <v>0</v>
      </c>
      <c r="D1099">
        <v>0</v>
      </c>
      <c r="E1099">
        <v>0</v>
      </c>
      <c r="F1099">
        <v>0</v>
      </c>
      <c r="G1099">
        <v>0</v>
      </c>
      <c r="J1099" t="str">
        <f t="shared" si="91"/>
        <v>TECNICO EM ADMINISTRACAO DE COMERCIO EXTERIOR</v>
      </c>
      <c r="K1099" t="s">
        <v>1200</v>
      </c>
      <c r="L1099">
        <v>0</v>
      </c>
      <c r="N1099" t="str">
        <f t="shared" si="92"/>
        <v>TECNICO EM ADMINISTRACAO DE COMERCIO EXTERIOR</v>
      </c>
      <c r="O1099" t="s">
        <v>1200</v>
      </c>
      <c r="P1099">
        <v>0</v>
      </c>
      <c r="R1099" t="str">
        <f t="shared" si="94"/>
        <v>ATIVIDADES DESPORTIVAS</v>
      </c>
      <c r="S1099" t="s">
        <v>4683</v>
      </c>
      <c r="V1099">
        <v>0</v>
      </c>
      <c r="W1099">
        <v>0</v>
      </c>
      <c r="X1099">
        <v>0</v>
      </c>
      <c r="AA1099" t="s">
        <v>4683</v>
      </c>
      <c r="AB1099">
        <v>0</v>
      </c>
      <c r="AD1099" t="str">
        <f t="shared" si="93"/>
        <v>ATIVIDADES DESPORTIVAS</v>
      </c>
      <c r="AE1099" t="s">
        <v>4683</v>
      </c>
      <c r="AF1099">
        <v>0</v>
      </c>
    </row>
    <row r="1100" spans="1:32">
      <c r="A1100" t="str">
        <f t="shared" si="90"/>
        <v>AGENTE DE RECRUTAMENTO E SELECAO</v>
      </c>
      <c r="B1100" t="s">
        <v>1201</v>
      </c>
      <c r="C1100">
        <v>0</v>
      </c>
      <c r="D1100">
        <v>0</v>
      </c>
      <c r="E1100">
        <v>0</v>
      </c>
      <c r="F1100">
        <v>0</v>
      </c>
      <c r="G1100">
        <v>0</v>
      </c>
      <c r="J1100" t="str">
        <f t="shared" si="91"/>
        <v>AGENTE DE RECRUTAMENTO E SELECAO</v>
      </c>
      <c r="K1100" t="s">
        <v>1201</v>
      </c>
      <c r="L1100">
        <v>0</v>
      </c>
      <c r="N1100" t="str">
        <f t="shared" si="92"/>
        <v>AGENTE DE RECRUTAMENTO E SELECAO</v>
      </c>
      <c r="O1100" t="s">
        <v>1201</v>
      </c>
      <c r="P1100">
        <v>0</v>
      </c>
      <c r="R1100" t="str">
        <f t="shared" si="94"/>
        <v>OUTRAS ATIVIDADES RELACIONADAS AO LAZER</v>
      </c>
      <c r="S1100" t="s">
        <v>4684</v>
      </c>
      <c r="V1100">
        <v>0</v>
      </c>
      <c r="W1100">
        <v>0</v>
      </c>
      <c r="X1100">
        <v>0</v>
      </c>
      <c r="AA1100" t="s">
        <v>4684</v>
      </c>
      <c r="AB1100">
        <v>0</v>
      </c>
      <c r="AD1100" t="str">
        <f t="shared" si="93"/>
        <v>OUTRAS ATIVIDADES RELACIONADAS AO LAZER</v>
      </c>
      <c r="AE1100" t="s">
        <v>4684</v>
      </c>
      <c r="AF1100">
        <v>0</v>
      </c>
    </row>
    <row r="1101" spans="1:32">
      <c r="A1101" t="str">
        <f t="shared" si="90"/>
        <v>ESCREVENTE</v>
      </c>
      <c r="B1101" t="s">
        <v>1202</v>
      </c>
      <c r="C1101">
        <v>0</v>
      </c>
      <c r="D1101">
        <v>0</v>
      </c>
      <c r="E1101">
        <v>0</v>
      </c>
      <c r="F1101">
        <v>0</v>
      </c>
      <c r="G1101">
        <v>0</v>
      </c>
      <c r="J1101" t="str">
        <f t="shared" si="91"/>
        <v>ESCREVENTE</v>
      </c>
      <c r="K1101" t="s">
        <v>1202</v>
      </c>
      <c r="L1101">
        <v>0</v>
      </c>
      <c r="N1101" t="str">
        <f t="shared" si="92"/>
        <v>ESCREVENTE</v>
      </c>
      <c r="O1101" t="s">
        <v>1202</v>
      </c>
      <c r="P1101">
        <v>0</v>
      </c>
      <c r="R1101" t="str">
        <f t="shared" si="94"/>
        <v>LAVANDERIAS E TINTURARIAS</v>
      </c>
      <c r="S1101" t="s">
        <v>4685</v>
      </c>
      <c r="V1101">
        <v>0</v>
      </c>
      <c r="W1101">
        <v>0</v>
      </c>
      <c r="X1101">
        <v>0</v>
      </c>
      <c r="AA1101" t="s">
        <v>4685</v>
      </c>
      <c r="AB1101">
        <v>0</v>
      </c>
      <c r="AD1101" t="str">
        <f t="shared" si="93"/>
        <v>LAVANDERIAS E TINTURARIAS</v>
      </c>
      <c r="AE1101" t="s">
        <v>4685</v>
      </c>
      <c r="AF1101">
        <v>0</v>
      </c>
    </row>
    <row r="1102" spans="1:32">
      <c r="A1102" t="str">
        <f t="shared" si="90"/>
        <v>ESCRIVAO JUDICIAL</v>
      </c>
      <c r="B1102" t="s">
        <v>1203</v>
      </c>
      <c r="C1102">
        <v>0</v>
      </c>
      <c r="D1102">
        <v>0</v>
      </c>
      <c r="E1102">
        <v>0</v>
      </c>
      <c r="F1102">
        <v>0</v>
      </c>
      <c r="G1102">
        <v>0</v>
      </c>
      <c r="J1102" t="str">
        <f t="shared" si="91"/>
        <v>ESCRIVAO JUDICIAL</v>
      </c>
      <c r="K1102" t="s">
        <v>1203</v>
      </c>
      <c r="L1102">
        <v>0</v>
      </c>
      <c r="N1102" t="str">
        <f t="shared" si="92"/>
        <v>ESCRIVAO JUDICIAL</v>
      </c>
      <c r="O1102" t="s">
        <v>1203</v>
      </c>
      <c r="P1102">
        <v>0</v>
      </c>
      <c r="R1102" t="str">
        <f t="shared" si="94"/>
        <v>CABELEIREIROS E OUTROS TRATAMENTOS DE BELEZA</v>
      </c>
      <c r="S1102" t="s">
        <v>4686</v>
      </c>
      <c r="V1102">
        <v>0</v>
      </c>
      <c r="W1102">
        <v>0</v>
      </c>
      <c r="X1102">
        <v>0</v>
      </c>
      <c r="AA1102" t="s">
        <v>4686</v>
      </c>
      <c r="AB1102">
        <v>0</v>
      </c>
      <c r="AD1102" t="str">
        <f t="shared" si="93"/>
        <v>CABELEIREIROS E OUTROS TRATAMENTOS DE BELEZA</v>
      </c>
      <c r="AE1102" t="s">
        <v>4686</v>
      </c>
      <c r="AF1102">
        <v>0</v>
      </c>
    </row>
    <row r="1103" spans="1:32">
      <c r="A1103" t="str">
        <f t="shared" si="90"/>
        <v>ESCRIVAO EXTRA - JUDICIAL</v>
      </c>
      <c r="B1103" t="s">
        <v>1204</v>
      </c>
      <c r="C1103">
        <v>0</v>
      </c>
      <c r="D1103">
        <v>0</v>
      </c>
      <c r="E1103">
        <v>0</v>
      </c>
      <c r="F1103">
        <v>0</v>
      </c>
      <c r="G1103">
        <v>0</v>
      </c>
      <c r="J1103" t="str">
        <f t="shared" si="91"/>
        <v>ESCRIVAO EXTRA - JUDICIAL</v>
      </c>
      <c r="K1103" t="s">
        <v>1204</v>
      </c>
      <c r="L1103">
        <v>0</v>
      </c>
      <c r="N1103" t="str">
        <f t="shared" si="92"/>
        <v>ESCRIVAO EXTRA - JUDICIAL</v>
      </c>
      <c r="O1103" t="s">
        <v>1204</v>
      </c>
      <c r="P1103">
        <v>0</v>
      </c>
      <c r="R1103" t="str">
        <f t="shared" si="94"/>
        <v>ATIVIDADES FUNERARIAS E SERVICOS RELACIONADOS</v>
      </c>
      <c r="S1103" t="s">
        <v>4687</v>
      </c>
      <c r="V1103">
        <v>0</v>
      </c>
      <c r="W1103">
        <v>0</v>
      </c>
      <c r="X1103">
        <v>0</v>
      </c>
      <c r="AA1103" t="s">
        <v>4687</v>
      </c>
      <c r="AB1103">
        <v>0</v>
      </c>
      <c r="AD1103" t="str">
        <f t="shared" si="93"/>
        <v>ATIVIDADES FUNERARIAS E SERVICOS RELACIONADOS</v>
      </c>
      <c r="AE1103" t="s">
        <v>4687</v>
      </c>
      <c r="AF1103">
        <v>0</v>
      </c>
    </row>
    <row r="1104" spans="1:32">
      <c r="A1104" t="str">
        <f t="shared" si="90"/>
        <v>ESCRIVAO DE POLICIA</v>
      </c>
      <c r="B1104" t="s">
        <v>1205</v>
      </c>
      <c r="C1104">
        <v>0</v>
      </c>
      <c r="D1104">
        <v>0</v>
      </c>
      <c r="E1104">
        <v>0</v>
      </c>
      <c r="F1104">
        <v>1</v>
      </c>
      <c r="G1104">
        <v>1</v>
      </c>
      <c r="J1104" t="str">
        <f t="shared" si="91"/>
        <v>ESCRIVAO DE POLICIA</v>
      </c>
      <c r="K1104" t="s">
        <v>1205</v>
      </c>
      <c r="L1104">
        <v>0</v>
      </c>
      <c r="N1104" t="str">
        <f t="shared" si="92"/>
        <v>ESCRIVAO DE POLICIA</v>
      </c>
      <c r="O1104" t="s">
        <v>1205</v>
      </c>
      <c r="P1104">
        <v>1</v>
      </c>
      <c r="R1104" t="str">
        <f t="shared" si="94"/>
        <v>ATIVIDADES DE MANUTENCAO DO FISICO CORPORAL</v>
      </c>
      <c r="S1104" t="s">
        <v>4688</v>
      </c>
      <c r="V1104">
        <v>0</v>
      </c>
      <c r="W1104">
        <v>0</v>
      </c>
      <c r="X1104">
        <v>0</v>
      </c>
      <c r="AA1104" t="s">
        <v>4688</v>
      </c>
      <c r="AB1104">
        <v>0</v>
      </c>
      <c r="AD1104" t="str">
        <f t="shared" si="93"/>
        <v>ATIVIDADES DE MANUTENCAO DO FISICO CORPORAL</v>
      </c>
      <c r="AE1104" t="s">
        <v>4688</v>
      </c>
      <c r="AF1104">
        <v>0</v>
      </c>
    </row>
    <row r="1105" spans="1:32">
      <c r="A1105" t="str">
        <f t="shared" si="90"/>
        <v>OFICIAL DE JUSTICA</v>
      </c>
      <c r="B1105" t="s">
        <v>1206</v>
      </c>
      <c r="C1105">
        <v>0</v>
      </c>
      <c r="D1105">
        <v>0</v>
      </c>
      <c r="E1105">
        <v>0</v>
      </c>
      <c r="F1105">
        <v>0</v>
      </c>
      <c r="G1105">
        <v>0</v>
      </c>
      <c r="J1105" t="str">
        <f t="shared" si="91"/>
        <v>OFICIAL DE JUSTICA</v>
      </c>
      <c r="K1105" t="s">
        <v>1206</v>
      </c>
      <c r="L1105">
        <v>0</v>
      </c>
      <c r="N1105" t="str">
        <f t="shared" si="92"/>
        <v>OFICIAL DE JUSTICA</v>
      </c>
      <c r="O1105" t="s">
        <v>1206</v>
      </c>
      <c r="P1105">
        <v>0</v>
      </c>
      <c r="R1105" t="str">
        <f t="shared" si="94"/>
        <v>OUTRAS ATIVIDADES DE SERVICOS PESSOAIS, NAO ESPECIFICADAS ANTERIORMENTE</v>
      </c>
      <c r="S1105" t="s">
        <v>4689</v>
      </c>
      <c r="V1105">
        <v>0</v>
      </c>
      <c r="W1105">
        <v>0</v>
      </c>
      <c r="X1105">
        <v>0</v>
      </c>
      <c r="AA1105" t="s">
        <v>4689</v>
      </c>
      <c r="AB1105">
        <v>0</v>
      </c>
      <c r="AD1105" t="str">
        <f t="shared" si="93"/>
        <v>OUTRAS ATIVIDADES DE SERVICOS PESSOAIS, NAO ESPECIFICADAS ANTERIORMENTE</v>
      </c>
      <c r="AE1105" t="s">
        <v>4689</v>
      </c>
      <c r="AF1105">
        <v>0</v>
      </c>
    </row>
    <row r="1106" spans="1:32">
      <c r="A1106" t="str">
        <f t="shared" si="90"/>
        <v>AUXILIAR DE SERVICOS JURIDICOS</v>
      </c>
      <c r="B1106" t="s">
        <v>1207</v>
      </c>
      <c r="C1106">
        <v>0</v>
      </c>
      <c r="D1106">
        <v>0</v>
      </c>
      <c r="E1106">
        <v>0</v>
      </c>
      <c r="F1106">
        <v>0</v>
      </c>
      <c r="G1106">
        <v>0</v>
      </c>
      <c r="J1106" t="str">
        <f t="shared" si="91"/>
        <v>AUXILIAR DE SERVICOS JURIDICOS</v>
      </c>
      <c r="K1106" t="s">
        <v>1207</v>
      </c>
      <c r="L1106">
        <v>0</v>
      </c>
      <c r="N1106" t="str">
        <f t="shared" si="92"/>
        <v>AUXILIAR DE SERVICOS JURIDICOS</v>
      </c>
      <c r="O1106" t="s">
        <v>1207</v>
      </c>
      <c r="P1106">
        <v>0</v>
      </c>
      <c r="R1106" t="str">
        <f t="shared" si="94"/>
        <v>GESTAO DE INSTALACOES DE ESPORTES</v>
      </c>
      <c r="S1106" t="s">
        <v>4690</v>
      </c>
      <c r="V1106">
        <v>0</v>
      </c>
      <c r="W1106">
        <v>0</v>
      </c>
      <c r="X1106">
        <v>0</v>
      </c>
      <c r="AA1106" t="s">
        <v>4690</v>
      </c>
      <c r="AB1106">
        <v>0</v>
      </c>
      <c r="AD1106" t="str">
        <f t="shared" si="93"/>
        <v>GESTAO DE INSTALACOES DE ESPORTES</v>
      </c>
      <c r="AE1106" t="s">
        <v>4690</v>
      </c>
      <c r="AF1106">
        <v>0</v>
      </c>
    </row>
    <row r="1107" spans="1:32">
      <c r="A1107" t="str">
        <f t="shared" si="90"/>
        <v>TECNICO EM SECRETARIADO</v>
      </c>
      <c r="B1107" t="s">
        <v>1208</v>
      </c>
      <c r="C1107">
        <v>0</v>
      </c>
      <c r="D1107">
        <v>0</v>
      </c>
      <c r="E1107">
        <v>0</v>
      </c>
      <c r="F1107">
        <v>0</v>
      </c>
      <c r="G1107">
        <v>0</v>
      </c>
      <c r="J1107" t="str">
        <f t="shared" si="91"/>
        <v>TECNICO EM SECRETARIADO</v>
      </c>
      <c r="K1107" t="s">
        <v>1208</v>
      </c>
      <c r="L1107">
        <v>0</v>
      </c>
      <c r="N1107" t="str">
        <f t="shared" si="92"/>
        <v>TECNICO EM SECRETARIADO</v>
      </c>
      <c r="O1107" t="s">
        <v>1208</v>
      </c>
      <c r="P1107">
        <v>0</v>
      </c>
      <c r="R1107" t="str">
        <f t="shared" si="94"/>
        <v>CLUBES SOCIAIS, ESPORTIVOS E SIMILARES</v>
      </c>
      <c r="S1107" t="s">
        <v>4691</v>
      </c>
      <c r="V1107">
        <v>0</v>
      </c>
      <c r="W1107">
        <v>0</v>
      </c>
      <c r="X1107">
        <v>0</v>
      </c>
      <c r="AA1107" t="s">
        <v>4691</v>
      </c>
      <c r="AB1107">
        <v>0</v>
      </c>
      <c r="AD1107" t="str">
        <f t="shared" si="93"/>
        <v>CLUBES SOCIAIS, ESPORTIVOS E SIMILARES</v>
      </c>
      <c r="AE1107" t="s">
        <v>4691</v>
      </c>
      <c r="AF1107">
        <v>0</v>
      </c>
    </row>
    <row r="1108" spans="1:32">
      <c r="A1108" t="str">
        <f t="shared" si="90"/>
        <v>TAQUIGRAFO</v>
      </c>
      <c r="B1108" t="s">
        <v>1209</v>
      </c>
      <c r="C1108">
        <v>0</v>
      </c>
      <c r="D1108">
        <v>0</v>
      </c>
      <c r="E1108">
        <v>0</v>
      </c>
      <c r="F1108">
        <v>0</v>
      </c>
      <c r="G1108">
        <v>0</v>
      </c>
      <c r="J1108" t="str">
        <f t="shared" si="91"/>
        <v>TAQUIGRAFO</v>
      </c>
      <c r="K1108" t="s">
        <v>1209</v>
      </c>
      <c r="L1108">
        <v>0</v>
      </c>
      <c r="N1108" t="str">
        <f t="shared" si="92"/>
        <v>TAQUIGRAFO</v>
      </c>
      <c r="O1108" t="s">
        <v>1209</v>
      </c>
      <c r="P1108">
        <v>0</v>
      </c>
      <c r="R1108" t="str">
        <f t="shared" si="94"/>
        <v>ATIVIDADES DE CONDICIONAMENTO FISICO</v>
      </c>
      <c r="S1108" t="s">
        <v>4692</v>
      </c>
      <c r="V1108">
        <v>0</v>
      </c>
      <c r="W1108">
        <v>0</v>
      </c>
      <c r="X1108">
        <v>0</v>
      </c>
      <c r="AA1108" t="s">
        <v>4692</v>
      </c>
      <c r="AB1108">
        <v>0</v>
      </c>
      <c r="AD1108" t="str">
        <f t="shared" si="93"/>
        <v>ATIVIDADES DE CONDICIONAMENTO FISICO</v>
      </c>
      <c r="AE1108" t="s">
        <v>4692</v>
      </c>
      <c r="AF1108">
        <v>0</v>
      </c>
    </row>
    <row r="1109" spans="1:32">
      <c r="A1109" t="str">
        <f t="shared" si="90"/>
        <v>ESTENOTIPISTA</v>
      </c>
      <c r="B1109" t="s">
        <v>1210</v>
      </c>
      <c r="C1109">
        <v>0</v>
      </c>
      <c r="D1109">
        <v>0</v>
      </c>
      <c r="E1109">
        <v>0</v>
      </c>
      <c r="F1109">
        <v>0</v>
      </c>
      <c r="G1109">
        <v>0</v>
      </c>
      <c r="J1109" t="str">
        <f t="shared" si="91"/>
        <v>ESTENOTIPISTA</v>
      </c>
      <c r="K1109" t="s">
        <v>1210</v>
      </c>
      <c r="L1109">
        <v>0</v>
      </c>
      <c r="N1109" t="str">
        <f t="shared" si="92"/>
        <v>ESTENOTIPISTA</v>
      </c>
      <c r="O1109" t="s">
        <v>1210</v>
      </c>
      <c r="P1109">
        <v>0</v>
      </c>
      <c r="R1109" t="str">
        <f t="shared" si="94"/>
        <v>ATIVIDADES ESPORTIVAS NAO ESPECIFICADAS ANTERIORMENTE</v>
      </c>
      <c r="S1109" t="s">
        <v>4693</v>
      </c>
      <c r="V1109">
        <v>0</v>
      </c>
      <c r="W1109">
        <v>0</v>
      </c>
      <c r="X1109">
        <v>0</v>
      </c>
      <c r="AA1109" t="s">
        <v>4693</v>
      </c>
      <c r="AB1109">
        <v>0</v>
      </c>
      <c r="AD1109" t="str">
        <f t="shared" si="93"/>
        <v>ATIVIDADES ESPORTIVAS NAO ESPECIFICADAS ANTERIORMENTE</v>
      </c>
      <c r="AE1109" t="s">
        <v>4693</v>
      </c>
      <c r="AF1109">
        <v>0</v>
      </c>
    </row>
    <row r="1110" spans="1:32">
      <c r="A1110" t="str">
        <f t="shared" si="90"/>
        <v>TECNICO EM SEGURANCA NO TRABALHO</v>
      </c>
      <c r="B1110" t="s">
        <v>108</v>
      </c>
      <c r="C1110">
        <v>0</v>
      </c>
      <c r="D1110">
        <v>0</v>
      </c>
      <c r="E1110">
        <v>1</v>
      </c>
      <c r="F1110">
        <v>2</v>
      </c>
      <c r="G1110">
        <v>3</v>
      </c>
      <c r="J1110" t="str">
        <f t="shared" si="91"/>
        <v>TECNICO EM SEGURANCA NO TRABALHO</v>
      </c>
      <c r="K1110" t="s">
        <v>108</v>
      </c>
      <c r="L1110">
        <v>1</v>
      </c>
      <c r="N1110" t="str">
        <f t="shared" si="92"/>
        <v>TECNICO EM SEGURANCA NO TRABALHO</v>
      </c>
      <c r="O1110" t="s">
        <v>108</v>
      </c>
      <c r="P1110">
        <v>2</v>
      </c>
      <c r="R1110" t="str">
        <f t="shared" si="94"/>
        <v>PARQUES DE DIVERSAO E PARQUES TEMATICOS</v>
      </c>
      <c r="S1110" t="s">
        <v>4694</v>
      </c>
      <c r="V1110">
        <v>0</v>
      </c>
      <c r="W1110">
        <v>0</v>
      </c>
      <c r="X1110">
        <v>0</v>
      </c>
      <c r="AA1110" t="s">
        <v>4694</v>
      </c>
      <c r="AB1110">
        <v>0</v>
      </c>
      <c r="AD1110" t="str">
        <f t="shared" si="93"/>
        <v>PARQUES DE DIVERSAO E PARQUES TEMATICOS</v>
      </c>
      <c r="AE1110" t="s">
        <v>4694</v>
      </c>
      <c r="AF1110">
        <v>0</v>
      </c>
    </row>
    <row r="1111" spans="1:32">
      <c r="A1111" t="str">
        <f t="shared" si="90"/>
        <v>ANALISTA DE SEGUROS (TECNICO)</v>
      </c>
      <c r="B1111" t="s">
        <v>1211</v>
      </c>
      <c r="C1111">
        <v>0</v>
      </c>
      <c r="D1111">
        <v>0</v>
      </c>
      <c r="E1111">
        <v>0</v>
      </c>
      <c r="F1111">
        <v>0</v>
      </c>
      <c r="G1111">
        <v>0</v>
      </c>
      <c r="J1111" t="str">
        <f t="shared" si="91"/>
        <v>ANALISTA DE SEGUROS (TECNICO)</v>
      </c>
      <c r="K1111" t="s">
        <v>1211</v>
      </c>
      <c r="L1111">
        <v>0</v>
      </c>
      <c r="N1111" t="str">
        <f t="shared" si="92"/>
        <v>ANALISTA DE SEGUROS (TECNICO)</v>
      </c>
      <c r="O1111" t="s">
        <v>1211</v>
      </c>
      <c r="P1111">
        <v>0</v>
      </c>
      <c r="R1111" t="str">
        <f t="shared" si="94"/>
        <v>ATIVIDADES DE RECREACAO E LAZER NAO ESPECIFICADAS ANTERIORMENTE</v>
      </c>
      <c r="S1111" t="s">
        <v>4695</v>
      </c>
      <c r="V1111">
        <v>0</v>
      </c>
      <c r="W1111">
        <v>0</v>
      </c>
      <c r="X1111">
        <v>0</v>
      </c>
      <c r="AA1111" t="s">
        <v>4695</v>
      </c>
      <c r="AB1111">
        <v>0</v>
      </c>
      <c r="AD1111" t="str">
        <f t="shared" si="93"/>
        <v>ATIVIDADES DE RECREACAO E LAZER NAO ESPECIFICADAS ANTERIORMENTE</v>
      </c>
      <c r="AE1111" t="s">
        <v>4695</v>
      </c>
      <c r="AF1111">
        <v>0</v>
      </c>
    </row>
    <row r="1112" spans="1:32">
      <c r="A1112" t="str">
        <f t="shared" si="90"/>
        <v>ANALISTA DE SINISTROS</v>
      </c>
      <c r="B1112" t="s">
        <v>1212</v>
      </c>
      <c r="C1112">
        <v>0</v>
      </c>
      <c r="D1112">
        <v>0</v>
      </c>
      <c r="E1112">
        <v>0</v>
      </c>
      <c r="F1112">
        <v>0</v>
      </c>
      <c r="G1112">
        <v>0</v>
      </c>
      <c r="J1112" t="str">
        <f t="shared" si="91"/>
        <v>ANALISTA DE SINISTROS</v>
      </c>
      <c r="K1112" t="s">
        <v>1212</v>
      </c>
      <c r="L1112">
        <v>0</v>
      </c>
      <c r="N1112" t="str">
        <f t="shared" si="92"/>
        <v>ANALISTA DE SINISTROS</v>
      </c>
      <c r="O1112" t="s">
        <v>1212</v>
      </c>
      <c r="P1112">
        <v>0</v>
      </c>
      <c r="R1112" t="str">
        <f t="shared" si="94"/>
        <v>ATIVIDADES DE ORGANIZACOES ASSOCIATIVAS PATRONAIS E EMPRESARIAIS</v>
      </c>
      <c r="S1112" t="s">
        <v>4696</v>
      </c>
      <c r="V1112">
        <v>0</v>
      </c>
      <c r="W1112">
        <v>0</v>
      </c>
      <c r="X1112">
        <v>0</v>
      </c>
      <c r="AA1112" t="s">
        <v>4696</v>
      </c>
      <c r="AB1112">
        <v>0</v>
      </c>
      <c r="AD1112" t="str">
        <f t="shared" si="93"/>
        <v>ATIVIDADES DE ORGANIZACOES ASSOCIATIVAS PATRONAIS E EMPRESARIAIS</v>
      </c>
      <c r="AE1112" t="s">
        <v>4696</v>
      </c>
      <c r="AF1112">
        <v>0</v>
      </c>
    </row>
    <row r="1113" spans="1:32">
      <c r="A1113" t="str">
        <f t="shared" si="90"/>
        <v>ASSISTENTE COMERCIAL DE SEGUROS</v>
      </c>
      <c r="B1113" t="s">
        <v>1213</v>
      </c>
      <c r="C1113">
        <v>0</v>
      </c>
      <c r="D1113">
        <v>0</v>
      </c>
      <c r="E1113">
        <v>0</v>
      </c>
      <c r="F1113">
        <v>0</v>
      </c>
      <c r="G1113">
        <v>0</v>
      </c>
      <c r="J1113" t="str">
        <f t="shared" si="91"/>
        <v>ASSISTENTE COMERCIAL DE SEGUROS</v>
      </c>
      <c r="K1113" t="s">
        <v>1213</v>
      </c>
      <c r="L1113">
        <v>0</v>
      </c>
      <c r="N1113" t="str">
        <f t="shared" si="92"/>
        <v>ASSISTENTE COMERCIAL DE SEGUROS</v>
      </c>
      <c r="O1113" t="s">
        <v>1213</v>
      </c>
      <c r="P1113">
        <v>0</v>
      </c>
      <c r="R1113" t="str">
        <f t="shared" si="94"/>
        <v>ATIVIDADES DE ORGANIZACOES ASSOCIATIVAS PROFISSIONAIS</v>
      </c>
      <c r="S1113" t="s">
        <v>4697</v>
      </c>
      <c r="V1113">
        <v>0</v>
      </c>
      <c r="W1113">
        <v>0</v>
      </c>
      <c r="X1113">
        <v>0</v>
      </c>
      <c r="AA1113" t="s">
        <v>4697</v>
      </c>
      <c r="AB1113">
        <v>0</v>
      </c>
      <c r="AD1113" t="str">
        <f t="shared" si="93"/>
        <v>ATIVIDADES DE ORGANIZACOES ASSOCIATIVAS PROFISSIONAIS</v>
      </c>
      <c r="AE1113" t="s">
        <v>4697</v>
      </c>
      <c r="AF1113">
        <v>0</v>
      </c>
    </row>
    <row r="1114" spans="1:32">
      <c r="A1114" t="str">
        <f t="shared" si="90"/>
        <v>ASSISTENTE TECNICO DE SEGUROS</v>
      </c>
      <c r="B1114" t="s">
        <v>1214</v>
      </c>
      <c r="C1114">
        <v>0</v>
      </c>
      <c r="D1114">
        <v>0</v>
      </c>
      <c r="E1114">
        <v>0</v>
      </c>
      <c r="F1114">
        <v>0</v>
      </c>
      <c r="G1114">
        <v>0</v>
      </c>
      <c r="J1114" t="str">
        <f t="shared" si="91"/>
        <v>ASSISTENTE TECNICO DE SEGUROS</v>
      </c>
      <c r="K1114" t="s">
        <v>1214</v>
      </c>
      <c r="L1114">
        <v>0</v>
      </c>
      <c r="N1114" t="str">
        <f t="shared" si="92"/>
        <v>ASSISTENTE TECNICO DE SEGUROS</v>
      </c>
      <c r="O1114" t="s">
        <v>1214</v>
      </c>
      <c r="P1114">
        <v>0</v>
      </c>
      <c r="R1114" t="str">
        <f t="shared" si="94"/>
        <v>ATIVIDADES DE ASSOCIACOES DE DEFESA DE DIREITOS SOCIAIS</v>
      </c>
      <c r="S1114" t="s">
        <v>85</v>
      </c>
      <c r="V1114">
        <v>0</v>
      </c>
      <c r="W1114">
        <v>1</v>
      </c>
      <c r="X1114">
        <v>1</v>
      </c>
      <c r="AA1114" t="s">
        <v>85</v>
      </c>
      <c r="AB1114">
        <v>0</v>
      </c>
      <c r="AD1114" t="str">
        <f t="shared" si="93"/>
        <v>ATIVIDADES DE ASSOCIACOES DE DEFESA DE DIREITOS SOCIAIS</v>
      </c>
      <c r="AE1114" t="s">
        <v>85</v>
      </c>
      <c r="AF1114">
        <v>1</v>
      </c>
    </row>
    <row r="1115" spans="1:32">
      <c r="A1115" t="str">
        <f t="shared" si="90"/>
        <v>INSPETOR DE RISCO</v>
      </c>
      <c r="B1115" t="s">
        <v>1215</v>
      </c>
      <c r="C1115">
        <v>0</v>
      </c>
      <c r="D1115">
        <v>0</v>
      </c>
      <c r="E1115">
        <v>0</v>
      </c>
      <c r="F1115">
        <v>0</v>
      </c>
      <c r="G1115">
        <v>0</v>
      </c>
      <c r="J1115" t="str">
        <f t="shared" si="91"/>
        <v>INSPETOR DE RISCO</v>
      </c>
      <c r="K1115" t="s">
        <v>1215</v>
      </c>
      <c r="L1115">
        <v>0</v>
      </c>
      <c r="N1115" t="str">
        <f t="shared" si="92"/>
        <v>INSPETOR DE RISCO</v>
      </c>
      <c r="O1115" t="s">
        <v>1215</v>
      </c>
      <c r="P1115">
        <v>0</v>
      </c>
      <c r="R1115" t="str">
        <f t="shared" si="94"/>
        <v>ATIVIDADES DE ORGANIZACOES ASSOCIATIVAS LIGADAS A CULTURA E A ARTE</v>
      </c>
      <c r="S1115" t="s">
        <v>4698</v>
      </c>
      <c r="V1115">
        <v>0</v>
      </c>
      <c r="W1115">
        <v>0</v>
      </c>
      <c r="X1115">
        <v>0</v>
      </c>
      <c r="AA1115" t="s">
        <v>4698</v>
      </c>
      <c r="AB1115">
        <v>0</v>
      </c>
      <c r="AD1115" t="str">
        <f t="shared" si="93"/>
        <v>ATIVIDADES DE ORGANIZACOES ASSOCIATIVAS LIGADAS A CULTURA E A ARTE</v>
      </c>
      <c r="AE1115" t="s">
        <v>4698</v>
      </c>
      <c r="AF1115">
        <v>0</v>
      </c>
    </row>
    <row r="1116" spans="1:32">
      <c r="A1116" t="str">
        <f t="shared" si="90"/>
        <v>INSPETOR DE SINISTROS</v>
      </c>
      <c r="B1116" t="s">
        <v>1216</v>
      </c>
      <c r="C1116">
        <v>0</v>
      </c>
      <c r="D1116">
        <v>0</v>
      </c>
      <c r="E1116">
        <v>0</v>
      </c>
      <c r="F1116">
        <v>0</v>
      </c>
      <c r="G1116">
        <v>0</v>
      </c>
      <c r="J1116" t="str">
        <f t="shared" si="91"/>
        <v>INSPETOR DE SINISTROS</v>
      </c>
      <c r="K1116" t="s">
        <v>1216</v>
      </c>
      <c r="L1116">
        <v>0</v>
      </c>
      <c r="N1116" t="str">
        <f t="shared" si="92"/>
        <v>INSPETOR DE SINISTROS</v>
      </c>
      <c r="O1116" t="s">
        <v>1216</v>
      </c>
      <c r="P1116">
        <v>0</v>
      </c>
      <c r="R1116" t="str">
        <f t="shared" si="94"/>
        <v>ATIVIDADES ASSOCIATIVAS NAO ESPECIFICADAS ANTERIORMENTE</v>
      </c>
      <c r="S1116" t="s">
        <v>4699</v>
      </c>
      <c r="V1116">
        <v>0</v>
      </c>
      <c r="W1116">
        <v>0</v>
      </c>
      <c r="X1116">
        <v>0</v>
      </c>
      <c r="AA1116" t="s">
        <v>4699</v>
      </c>
      <c r="AB1116">
        <v>0</v>
      </c>
      <c r="AD1116" t="str">
        <f t="shared" si="93"/>
        <v>ATIVIDADES ASSOCIATIVAS NAO ESPECIFICADAS ANTERIORMENTE</v>
      </c>
      <c r="AE1116" t="s">
        <v>4699</v>
      </c>
      <c r="AF1116">
        <v>0</v>
      </c>
    </row>
    <row r="1117" spans="1:32">
      <c r="A1117" t="str">
        <f t="shared" si="90"/>
        <v>TECNICO DE RESSEGUROS</v>
      </c>
      <c r="B1117" t="s">
        <v>1217</v>
      </c>
      <c r="C1117">
        <v>0</v>
      </c>
      <c r="D1117">
        <v>0</v>
      </c>
      <c r="E1117">
        <v>0</v>
      </c>
      <c r="F1117">
        <v>0</v>
      </c>
      <c r="G1117">
        <v>0</v>
      </c>
      <c r="J1117" t="str">
        <f t="shared" si="91"/>
        <v>TECNICO DE RESSEGUROS</v>
      </c>
      <c r="K1117" t="s">
        <v>1217</v>
      </c>
      <c r="L1117">
        <v>0</v>
      </c>
      <c r="N1117" t="str">
        <f t="shared" si="92"/>
        <v>TECNICO DE RESSEGUROS</v>
      </c>
      <c r="O1117" t="s">
        <v>1217</v>
      </c>
      <c r="P1117">
        <v>0</v>
      </c>
      <c r="R1117" t="str">
        <f t="shared" si="94"/>
        <v>SERVICOS DOMESTICOS</v>
      </c>
      <c r="S1117" t="s">
        <v>4700</v>
      </c>
      <c r="V1117">
        <v>0</v>
      </c>
      <c r="W1117">
        <v>0</v>
      </c>
      <c r="X1117">
        <v>0</v>
      </c>
      <c r="AA1117" t="s">
        <v>4700</v>
      </c>
      <c r="AB1117">
        <v>0</v>
      </c>
      <c r="AD1117" t="str">
        <f t="shared" si="93"/>
        <v>SERVICOS DOMESTICOS</v>
      </c>
      <c r="AE1117" t="s">
        <v>4700</v>
      </c>
      <c r="AF1117">
        <v>0</v>
      </c>
    </row>
    <row r="1118" spans="1:32">
      <c r="A1118" t="str">
        <f t="shared" si="90"/>
        <v>TECNICO DE SEGUROS</v>
      </c>
      <c r="B1118" t="s">
        <v>1218</v>
      </c>
      <c r="C1118">
        <v>0</v>
      </c>
      <c r="D1118">
        <v>0</v>
      </c>
      <c r="E1118">
        <v>0</v>
      </c>
      <c r="F1118">
        <v>0</v>
      </c>
      <c r="G1118">
        <v>0</v>
      </c>
      <c r="J1118" t="str">
        <f t="shared" si="91"/>
        <v>TECNICO DE SEGUROS</v>
      </c>
      <c r="K1118" t="s">
        <v>1218</v>
      </c>
      <c r="L1118">
        <v>0</v>
      </c>
      <c r="N1118" t="str">
        <f t="shared" si="92"/>
        <v>TECNICO DE SEGUROS</v>
      </c>
      <c r="O1118" t="s">
        <v>1218</v>
      </c>
      <c r="P1118">
        <v>0</v>
      </c>
      <c r="R1118" t="str">
        <f t="shared" si="94"/>
        <v>REPARACAO E MANUTENCAO DE COMPUTADORES E DE EQUIPAMENTOS PERIFERICOS</v>
      </c>
      <c r="S1118" t="s">
        <v>4701</v>
      </c>
      <c r="V1118">
        <v>0</v>
      </c>
      <c r="W1118">
        <v>0</v>
      </c>
      <c r="X1118">
        <v>0</v>
      </c>
      <c r="AA1118" t="s">
        <v>4701</v>
      </c>
      <c r="AB1118">
        <v>0</v>
      </c>
      <c r="AD1118" t="str">
        <f t="shared" si="93"/>
        <v>REPARACAO E MANUTENCAO DE COMPUTADORES E DE EQUIPAMENTOS PERIFERICOS</v>
      </c>
      <c r="AE1118" t="s">
        <v>4701</v>
      </c>
      <c r="AF1118">
        <v>0</v>
      </c>
    </row>
    <row r="1119" spans="1:32">
      <c r="A1119" t="str">
        <f t="shared" si="90"/>
        <v>DETETIVE PROFISSIONAL</v>
      </c>
      <c r="B1119" t="s">
        <v>1219</v>
      </c>
      <c r="C1119">
        <v>0</v>
      </c>
      <c r="D1119">
        <v>0</v>
      </c>
      <c r="E1119">
        <v>0</v>
      </c>
      <c r="F1119">
        <v>0</v>
      </c>
      <c r="G1119">
        <v>0</v>
      </c>
      <c r="J1119" t="str">
        <f t="shared" si="91"/>
        <v>DETETIVE PROFISSIONAL</v>
      </c>
      <c r="K1119" t="s">
        <v>1219</v>
      </c>
      <c r="L1119">
        <v>0</v>
      </c>
      <c r="N1119" t="str">
        <f t="shared" si="92"/>
        <v>DETETIVE PROFISSIONAL</v>
      </c>
      <c r="O1119" t="s">
        <v>1219</v>
      </c>
      <c r="P1119">
        <v>0</v>
      </c>
      <c r="R1119" t="str">
        <f t="shared" si="94"/>
        <v>REPARACAO E MANUTENCAO DE EQUIPAMENTOS DE COMUNICACAO</v>
      </c>
      <c r="S1119" t="s">
        <v>4702</v>
      </c>
      <c r="V1119">
        <v>0</v>
      </c>
      <c r="W1119">
        <v>0</v>
      </c>
      <c r="X1119">
        <v>0</v>
      </c>
      <c r="AA1119" t="s">
        <v>4702</v>
      </c>
      <c r="AB1119">
        <v>0</v>
      </c>
      <c r="AD1119" t="str">
        <f t="shared" si="93"/>
        <v>REPARACAO E MANUTENCAO DE EQUIPAMENTOS DE COMUNICACAO</v>
      </c>
      <c r="AE1119" t="s">
        <v>4702</v>
      </c>
      <c r="AF1119">
        <v>0</v>
      </c>
    </row>
    <row r="1120" spans="1:32">
      <c r="A1120" t="str">
        <f t="shared" si="90"/>
        <v>INVESTIGADOR DE POLICIA</v>
      </c>
      <c r="B1120" t="s">
        <v>1220</v>
      </c>
      <c r="C1120">
        <v>0</v>
      </c>
      <c r="D1120">
        <v>0</v>
      </c>
      <c r="E1120">
        <v>0</v>
      </c>
      <c r="F1120">
        <v>0</v>
      </c>
      <c r="G1120">
        <v>0</v>
      </c>
      <c r="J1120" t="str">
        <f t="shared" si="91"/>
        <v>INVESTIGADOR DE POLICIA</v>
      </c>
      <c r="K1120" t="s">
        <v>1220</v>
      </c>
      <c r="L1120">
        <v>0</v>
      </c>
      <c r="N1120" t="str">
        <f t="shared" si="92"/>
        <v>INVESTIGADOR DE POLICIA</v>
      </c>
      <c r="O1120" t="s">
        <v>1220</v>
      </c>
      <c r="P1120">
        <v>0</v>
      </c>
      <c r="R1120" t="str">
        <f t="shared" si="94"/>
        <v>REPARACAO E MANUTENCAO DE EQUIPAMENTOS ELETROELETRONICOS DE USO PESSOAL E DOMESTICO</v>
      </c>
      <c r="S1120" t="s">
        <v>4703</v>
      </c>
      <c r="V1120">
        <v>0</v>
      </c>
      <c r="W1120">
        <v>0</v>
      </c>
      <c r="X1120">
        <v>0</v>
      </c>
      <c r="AA1120" t="s">
        <v>4703</v>
      </c>
      <c r="AB1120">
        <v>0</v>
      </c>
      <c r="AD1120" t="str">
        <f t="shared" si="93"/>
        <v>REPARACAO E MANUTENCAO DE EQUIPAMENTOS ELETROELETRONICOS DE USO PESSOAL E DOMESTICO</v>
      </c>
      <c r="AE1120" t="s">
        <v>4703</v>
      </c>
      <c r="AF1120">
        <v>0</v>
      </c>
    </row>
    <row r="1121" spans="1:32">
      <c r="A1121" t="str">
        <f t="shared" si="90"/>
        <v>PAPILOSCOPISTA POLICIAL</v>
      </c>
      <c r="B1121" t="s">
        <v>1221</v>
      </c>
      <c r="C1121">
        <v>0</v>
      </c>
      <c r="D1121">
        <v>0</v>
      </c>
      <c r="E1121">
        <v>0</v>
      </c>
      <c r="F1121">
        <v>0</v>
      </c>
      <c r="G1121">
        <v>0</v>
      </c>
      <c r="J1121" t="str">
        <f t="shared" si="91"/>
        <v>PAPILOSCOPISTA POLICIAL</v>
      </c>
      <c r="K1121" t="s">
        <v>1221</v>
      </c>
      <c r="L1121">
        <v>0</v>
      </c>
      <c r="N1121" t="str">
        <f t="shared" si="92"/>
        <v>PAPILOSCOPISTA POLICIAL</v>
      </c>
      <c r="O1121" t="s">
        <v>1221</v>
      </c>
      <c r="P1121">
        <v>0</v>
      </c>
      <c r="R1121" t="str">
        <f t="shared" si="94"/>
        <v>REPARACAO E MANUTENCAO DE OBJETOS E EQUIPAMENTOS PESSOAIS E DOMESTICOS NAO ESPECIFICADOS ANTERIORMEN</v>
      </c>
      <c r="S1121" t="s">
        <v>4704</v>
      </c>
      <c r="V1121">
        <v>0</v>
      </c>
      <c r="W1121">
        <v>0</v>
      </c>
      <c r="X1121">
        <v>0</v>
      </c>
      <c r="AA1121" t="s">
        <v>4704</v>
      </c>
      <c r="AB1121">
        <v>0</v>
      </c>
      <c r="AD1121" t="str">
        <f t="shared" si="93"/>
        <v>REPARACAO E MANUTENCAO DE OBJETOS E EQUIPAMENTOS PESSOAIS E DOMESTICOS NAO ESPECIFICADOS ANTERIORMEN</v>
      </c>
      <c r="AE1121" t="s">
        <v>4704</v>
      </c>
      <c r="AF1121">
        <v>0</v>
      </c>
    </row>
    <row r="1122" spans="1:32">
      <c r="A1122" t="str">
        <f t="shared" si="90"/>
        <v>AGENTE DE INTELIGENCIA</v>
      </c>
      <c r="B1122" t="s">
        <v>1222</v>
      </c>
      <c r="C1122">
        <v>0</v>
      </c>
      <c r="D1122">
        <v>0</v>
      </c>
      <c r="E1122">
        <v>0</v>
      </c>
      <c r="F1122">
        <v>0</v>
      </c>
      <c r="G1122">
        <v>0</v>
      </c>
      <c r="J1122" t="str">
        <f t="shared" si="91"/>
        <v>AGENTE DE INTELIGENCIA</v>
      </c>
      <c r="K1122" t="s">
        <v>1222</v>
      </c>
      <c r="L1122">
        <v>0</v>
      </c>
      <c r="N1122" t="str">
        <f t="shared" si="92"/>
        <v>AGENTE DE INTELIGENCIA</v>
      </c>
      <c r="O1122" t="s">
        <v>1222</v>
      </c>
      <c r="P1122">
        <v>0</v>
      </c>
      <c r="R1122" t="str">
        <f t="shared" si="94"/>
        <v>LAVANDERIAS, TINTURARIAS E TOALHEIROS</v>
      </c>
      <c r="S1122" t="s">
        <v>4705</v>
      </c>
      <c r="V1122">
        <v>0</v>
      </c>
      <c r="W1122">
        <v>0</v>
      </c>
      <c r="X1122">
        <v>0</v>
      </c>
      <c r="AA1122" t="s">
        <v>4705</v>
      </c>
      <c r="AB1122">
        <v>0</v>
      </c>
      <c r="AD1122" t="str">
        <f t="shared" si="93"/>
        <v>LAVANDERIAS, TINTURARIAS E TOALHEIROS</v>
      </c>
      <c r="AE1122" t="s">
        <v>4705</v>
      </c>
      <c r="AF1122">
        <v>0</v>
      </c>
    </row>
    <row r="1123" spans="1:32">
      <c r="A1123" t="str">
        <f t="shared" si="90"/>
        <v>AGENTE TECNICO DE INTELIGENCIA</v>
      </c>
      <c r="B1123" t="s">
        <v>1223</v>
      </c>
      <c r="C1123">
        <v>0</v>
      </c>
      <c r="D1123">
        <v>0</v>
      </c>
      <c r="E1123">
        <v>0</v>
      </c>
      <c r="F1123">
        <v>0</v>
      </c>
      <c r="G1123">
        <v>0</v>
      </c>
      <c r="J1123" t="str">
        <f t="shared" si="91"/>
        <v>AGENTE TECNICO DE INTELIGENCIA</v>
      </c>
      <c r="K1123" t="s">
        <v>1223</v>
      </c>
      <c r="L1123">
        <v>0</v>
      </c>
      <c r="N1123" t="str">
        <f t="shared" si="92"/>
        <v>AGENTE TECNICO DE INTELIGENCIA</v>
      </c>
      <c r="O1123" t="s">
        <v>1223</v>
      </c>
      <c r="P1123">
        <v>0</v>
      </c>
      <c r="R1123" t="str">
        <f t="shared" si="94"/>
        <v>CABELEIREIROS E OUTRAS ATIVIDADES DE TRATAMENTO DE BELEZA</v>
      </c>
      <c r="S1123" t="s">
        <v>4706</v>
      </c>
      <c r="V1123">
        <v>0</v>
      </c>
      <c r="W1123">
        <v>0</v>
      </c>
      <c r="X1123">
        <v>0</v>
      </c>
      <c r="AA1123" t="s">
        <v>4706</v>
      </c>
      <c r="AB1123">
        <v>0</v>
      </c>
      <c r="AD1123" t="str">
        <f t="shared" si="93"/>
        <v>CABELEIREIROS E OUTRAS ATIVIDADES DE TRATAMENTO DE BELEZA</v>
      </c>
      <c r="AE1123" t="s">
        <v>4706</v>
      </c>
      <c r="AF1123">
        <v>0</v>
      </c>
    </row>
    <row r="1124" spans="1:32">
      <c r="A1124" t="str">
        <f t="shared" si="90"/>
        <v>AGENTE DE DEFESA AMBIENTAL</v>
      </c>
      <c r="B1124" t="s">
        <v>1224</v>
      </c>
      <c r="C1124">
        <v>0</v>
      </c>
      <c r="D1124">
        <v>0</v>
      </c>
      <c r="E1124">
        <v>0</v>
      </c>
      <c r="F1124">
        <v>0</v>
      </c>
      <c r="G1124">
        <v>0</v>
      </c>
      <c r="J1124" t="str">
        <f t="shared" si="91"/>
        <v>AGENTE DE DEFESA AMBIENTAL</v>
      </c>
      <c r="K1124" t="s">
        <v>1224</v>
      </c>
      <c r="L1124">
        <v>0</v>
      </c>
      <c r="N1124" t="str">
        <f t="shared" si="92"/>
        <v>AGENTE DE DEFESA AMBIENTAL</v>
      </c>
      <c r="O1124" t="s">
        <v>1224</v>
      </c>
      <c r="P1124">
        <v>0</v>
      </c>
      <c r="R1124" t="str">
        <f t="shared" si="94"/>
        <v>ATIVIDADES DE SERVICOS PESSOAIS NAO ESPECIFICADAS ANTERIORMENTE</v>
      </c>
      <c r="S1124" t="s">
        <v>4707</v>
      </c>
      <c r="V1124">
        <v>0</v>
      </c>
      <c r="W1124">
        <v>0</v>
      </c>
      <c r="X1124">
        <v>0</v>
      </c>
      <c r="AA1124" t="s">
        <v>4707</v>
      </c>
      <c r="AB1124">
        <v>0</v>
      </c>
      <c r="AD1124" t="str">
        <f t="shared" si="93"/>
        <v>ATIVIDADES DE SERVICOS PESSOAIS NAO ESPECIFICADAS ANTERIORMENTE</v>
      </c>
      <c r="AE1124" t="s">
        <v>4707</v>
      </c>
      <c r="AF1124">
        <v>0</v>
      </c>
    </row>
    <row r="1125" spans="1:32">
      <c r="A1125" t="str">
        <f t="shared" si="90"/>
        <v>AGENTE DE SAUDE PUBLICA</v>
      </c>
      <c r="B1125" t="s">
        <v>1225</v>
      </c>
      <c r="C1125">
        <v>0</v>
      </c>
      <c r="D1125">
        <v>0</v>
      </c>
      <c r="E1125">
        <v>0</v>
      </c>
      <c r="F1125">
        <v>0</v>
      </c>
      <c r="G1125">
        <v>0</v>
      </c>
      <c r="J1125" t="str">
        <f t="shared" si="91"/>
        <v>AGENTE DE SAUDE PUBLICA</v>
      </c>
      <c r="K1125" t="s">
        <v>1225</v>
      </c>
      <c r="L1125">
        <v>0</v>
      </c>
      <c r="N1125" t="str">
        <f t="shared" si="92"/>
        <v>AGENTE DE SAUDE PUBLICA</v>
      </c>
      <c r="O1125" t="s">
        <v>1225</v>
      </c>
      <c r="P1125">
        <v>0</v>
      </c>
      <c r="R1125" t="str">
        <f t="shared" si="94"/>
        <v>ORGANISMOS INTERNACIONAIS E OUTRAS INSTITUICOES EXTRATERRITORIAIS</v>
      </c>
      <c r="S1125" t="s">
        <v>4708</v>
      </c>
      <c r="V1125">
        <v>0</v>
      </c>
      <c r="W1125">
        <v>0</v>
      </c>
      <c r="X1125">
        <v>0</v>
      </c>
      <c r="AA1125" t="s">
        <v>4708</v>
      </c>
      <c r="AB1125">
        <v>0</v>
      </c>
      <c r="AD1125" t="str">
        <f t="shared" si="93"/>
        <v>ORGANISMOS INTERNACIONAIS E OUTRAS INSTITUICOES EXTRATERRITORIAIS</v>
      </c>
      <c r="AE1125" t="s">
        <v>4708</v>
      </c>
      <c r="AF1125">
        <v>0</v>
      </c>
    </row>
    <row r="1126" spans="1:32">
      <c r="A1126" t="str">
        <f t="shared" si="90"/>
        <v>METROLOGISTA</v>
      </c>
      <c r="B1126" t="s">
        <v>1226</v>
      </c>
      <c r="C1126">
        <v>0</v>
      </c>
      <c r="D1126">
        <v>0</v>
      </c>
      <c r="E1126">
        <v>0</v>
      </c>
      <c r="F1126">
        <v>0</v>
      </c>
      <c r="G1126">
        <v>0</v>
      </c>
      <c r="J1126" t="str">
        <f t="shared" si="91"/>
        <v>METROLOGISTA</v>
      </c>
      <c r="K1126" t="s">
        <v>1226</v>
      </c>
      <c r="L1126">
        <v>0</v>
      </c>
      <c r="N1126" t="str">
        <f t="shared" si="92"/>
        <v>METROLOGISTA</v>
      </c>
      <c r="O1126" t="s">
        <v>1226</v>
      </c>
      <c r="P1126">
        <v>0</v>
      </c>
      <c r="R1126" t="str">
        <f t="shared" si="94"/>
        <v/>
      </c>
      <c r="S1126" t="s">
        <v>36</v>
      </c>
      <c r="V1126">
        <v>245</v>
      </c>
      <c r="W1126">
        <v>450</v>
      </c>
      <c r="X1126">
        <v>695</v>
      </c>
      <c r="AA1126" t="s">
        <v>36</v>
      </c>
      <c r="AB1126">
        <v>245</v>
      </c>
      <c r="AD1126" t="str">
        <f t="shared" si="93"/>
        <v/>
      </c>
      <c r="AE1126" t="s">
        <v>36</v>
      </c>
      <c r="AF1126">
        <v>450</v>
      </c>
    </row>
    <row r="1127" spans="1:32">
      <c r="A1127" t="str">
        <f t="shared" si="90"/>
        <v>AGENTE FISCAL DE QUALIDADE</v>
      </c>
      <c r="B1127" t="s">
        <v>1227</v>
      </c>
      <c r="C1127">
        <v>0</v>
      </c>
      <c r="D1127">
        <v>0</v>
      </c>
      <c r="E1127">
        <v>0</v>
      </c>
      <c r="F1127">
        <v>0</v>
      </c>
      <c r="G1127">
        <v>0</v>
      </c>
      <c r="J1127" t="str">
        <f t="shared" si="91"/>
        <v>AGENTE FISCAL DE QUALIDADE</v>
      </c>
      <c r="K1127" t="s">
        <v>1227</v>
      </c>
      <c r="L1127">
        <v>0</v>
      </c>
      <c r="N1127" t="str">
        <f t="shared" si="92"/>
        <v>AGENTE FISCAL DE QUALIDADE</v>
      </c>
      <c r="O1127" t="s">
        <v>1227</v>
      </c>
      <c r="P1127">
        <v>0</v>
      </c>
    </row>
    <row r="1128" spans="1:32">
      <c r="A1128" t="str">
        <f t="shared" si="90"/>
        <v>AGENTE FISCAL METROLOGICO</v>
      </c>
      <c r="B1128" t="s">
        <v>1228</v>
      </c>
      <c r="C1128">
        <v>0</v>
      </c>
      <c r="D1128">
        <v>0</v>
      </c>
      <c r="E1128">
        <v>0</v>
      </c>
      <c r="F1128">
        <v>0</v>
      </c>
      <c r="G1128">
        <v>0</v>
      </c>
      <c r="J1128" t="str">
        <f t="shared" si="91"/>
        <v>AGENTE FISCAL METROLOGICO</v>
      </c>
      <c r="K1128" t="s">
        <v>1228</v>
      </c>
      <c r="L1128">
        <v>0</v>
      </c>
      <c r="N1128" t="str">
        <f t="shared" si="92"/>
        <v>AGENTE FISCAL METROLOGICO</v>
      </c>
      <c r="O1128" t="s">
        <v>1228</v>
      </c>
      <c r="P1128">
        <v>0</v>
      </c>
    </row>
    <row r="1129" spans="1:32">
      <c r="A1129" t="str">
        <f t="shared" si="90"/>
        <v>AGENTE FISCAL TEXTIL</v>
      </c>
      <c r="B1129" t="s">
        <v>1229</v>
      </c>
      <c r="C1129">
        <v>0</v>
      </c>
      <c r="D1129">
        <v>0</v>
      </c>
      <c r="E1129">
        <v>0</v>
      </c>
      <c r="F1129">
        <v>0</v>
      </c>
      <c r="G1129">
        <v>0</v>
      </c>
      <c r="J1129" t="str">
        <f t="shared" si="91"/>
        <v>AGENTE FISCAL TEXTIL</v>
      </c>
      <c r="K1129" t="s">
        <v>1229</v>
      </c>
      <c r="L1129">
        <v>0</v>
      </c>
      <c r="N1129" t="str">
        <f t="shared" si="92"/>
        <v>AGENTE FISCAL TEXTIL</v>
      </c>
      <c r="O1129" t="s">
        <v>1229</v>
      </c>
      <c r="P1129">
        <v>0</v>
      </c>
    </row>
    <row r="1130" spans="1:32">
      <c r="A1130" t="str">
        <f t="shared" si="90"/>
        <v>AGENTE DE DIREITOS AUTORAIS</v>
      </c>
      <c r="B1130" t="s">
        <v>1230</v>
      </c>
      <c r="C1130">
        <v>0</v>
      </c>
      <c r="D1130">
        <v>0</v>
      </c>
      <c r="E1130">
        <v>0</v>
      </c>
      <c r="F1130">
        <v>0</v>
      </c>
      <c r="G1130">
        <v>0</v>
      </c>
      <c r="J1130" t="str">
        <f t="shared" si="91"/>
        <v>AGENTE DE DIREITOS AUTORAIS</v>
      </c>
      <c r="K1130" t="s">
        <v>1230</v>
      </c>
      <c r="L1130">
        <v>0</v>
      </c>
      <c r="N1130" t="str">
        <f t="shared" si="92"/>
        <v>AGENTE DE DIREITOS AUTORAIS</v>
      </c>
      <c r="O1130" t="s">
        <v>1230</v>
      </c>
      <c r="P1130">
        <v>0</v>
      </c>
    </row>
    <row r="1131" spans="1:32">
      <c r="A1131" t="str">
        <f t="shared" ref="A1131:A1194" si="95">MID(B1131,8,100)</f>
        <v>AVALIADOR DE PRODUTOS DO MEIO DE COMUNICACAO</v>
      </c>
      <c r="B1131" t="s">
        <v>1231</v>
      </c>
      <c r="C1131">
        <v>0</v>
      </c>
      <c r="D1131">
        <v>0</v>
      </c>
      <c r="E1131">
        <v>0</v>
      </c>
      <c r="F1131">
        <v>0</v>
      </c>
      <c r="G1131">
        <v>0</v>
      </c>
      <c r="J1131" t="str">
        <f t="shared" ref="J1131:J1194" si="96">MID(K1131,8,100)</f>
        <v>AVALIADOR DE PRODUTOS DO MEIO DE COMUNICACAO</v>
      </c>
      <c r="K1131" t="s">
        <v>1231</v>
      </c>
      <c r="L1131">
        <v>0</v>
      </c>
      <c r="N1131" t="str">
        <f t="shared" ref="N1131:N1194" si="97">MID(O1131,8,100)</f>
        <v>AVALIADOR DE PRODUTOS DO MEIO DE COMUNICACAO</v>
      </c>
      <c r="O1131" t="s">
        <v>1231</v>
      </c>
      <c r="P1131">
        <v>0</v>
      </c>
    </row>
    <row r="1132" spans="1:32">
      <c r="A1132" t="str">
        <f t="shared" si="95"/>
        <v>OUVIDOR (OMBUDSMAN) DO MEIO DE COMUNICACAO</v>
      </c>
      <c r="B1132" t="s">
        <v>1232</v>
      </c>
      <c r="C1132">
        <v>0</v>
      </c>
      <c r="D1132">
        <v>0</v>
      </c>
      <c r="E1132">
        <v>0</v>
      </c>
      <c r="F1132">
        <v>0</v>
      </c>
      <c r="G1132">
        <v>0</v>
      </c>
      <c r="J1132" t="str">
        <f t="shared" si="96"/>
        <v>OUVIDOR (OMBUDSMAN) DO MEIO DE COMUNICACAO</v>
      </c>
      <c r="K1132" t="s">
        <v>1232</v>
      </c>
      <c r="L1132">
        <v>0</v>
      </c>
      <c r="N1132" t="str">
        <f t="shared" si="97"/>
        <v>OUVIDOR (OMBUDSMAN) DO MEIO DE COMUNICACAO</v>
      </c>
      <c r="O1132" t="s">
        <v>1232</v>
      </c>
      <c r="P1132">
        <v>0</v>
      </c>
    </row>
    <row r="1133" spans="1:32">
      <c r="A1133" t="str">
        <f t="shared" si="95"/>
        <v>TECNICO EM DIREITOS AUTORAIS</v>
      </c>
      <c r="B1133" t="s">
        <v>1233</v>
      </c>
      <c r="C1133">
        <v>0</v>
      </c>
      <c r="D1133">
        <v>0</v>
      </c>
      <c r="E1133">
        <v>0</v>
      </c>
      <c r="F1133">
        <v>0</v>
      </c>
      <c r="G1133">
        <v>0</v>
      </c>
      <c r="J1133" t="str">
        <f t="shared" si="96"/>
        <v>TECNICO EM DIREITOS AUTORAIS</v>
      </c>
      <c r="K1133" t="s">
        <v>1233</v>
      </c>
      <c r="L1133">
        <v>0</v>
      </c>
      <c r="N1133" t="str">
        <f t="shared" si="97"/>
        <v>TECNICO EM DIREITOS AUTORAIS</v>
      </c>
      <c r="O1133" t="s">
        <v>1233</v>
      </c>
      <c r="P1133">
        <v>0</v>
      </c>
    </row>
    <row r="1134" spans="1:32">
      <c r="A1134" t="str">
        <f t="shared" si="95"/>
        <v>TECNICO DE OPERACOES E SERVICOS BANCARIOS - CAMBIO</v>
      </c>
      <c r="B1134" t="s">
        <v>1234</v>
      </c>
      <c r="C1134">
        <v>0</v>
      </c>
      <c r="D1134">
        <v>0</v>
      </c>
      <c r="E1134">
        <v>0</v>
      </c>
      <c r="F1134">
        <v>0</v>
      </c>
      <c r="G1134">
        <v>0</v>
      </c>
      <c r="J1134" t="str">
        <f t="shared" si="96"/>
        <v>TECNICO DE OPERACOES E SERVICOS BANCARIOS - CAMBIO</v>
      </c>
      <c r="K1134" t="s">
        <v>1234</v>
      </c>
      <c r="L1134">
        <v>0</v>
      </c>
      <c r="N1134" t="str">
        <f t="shared" si="97"/>
        <v>TECNICO DE OPERACOES E SERVICOS BANCARIOS - CAMBIO</v>
      </c>
      <c r="O1134" t="s">
        <v>1234</v>
      </c>
      <c r="P1134">
        <v>0</v>
      </c>
    </row>
    <row r="1135" spans="1:32">
      <c r="A1135" t="str">
        <f t="shared" si="95"/>
        <v>TECNICO DE OPERACOES E SERVICOS BANCARIOS - CREDITO IMOBILIARIO</v>
      </c>
      <c r="B1135" t="s">
        <v>1235</v>
      </c>
      <c r="C1135">
        <v>0</v>
      </c>
      <c r="D1135">
        <v>0</v>
      </c>
      <c r="E1135">
        <v>0</v>
      </c>
      <c r="F1135">
        <v>0</v>
      </c>
      <c r="G1135">
        <v>0</v>
      </c>
      <c r="J1135" t="str">
        <f t="shared" si="96"/>
        <v>TECNICO DE OPERACOES E SERVICOS BANCARIOS - CREDITO IMOBILIARIO</v>
      </c>
      <c r="K1135" t="s">
        <v>1235</v>
      </c>
      <c r="L1135">
        <v>0</v>
      </c>
      <c r="N1135" t="str">
        <f t="shared" si="97"/>
        <v>TECNICO DE OPERACOES E SERVICOS BANCARIOS - CREDITO IMOBILIARIO</v>
      </c>
      <c r="O1135" t="s">
        <v>1235</v>
      </c>
      <c r="P1135">
        <v>0</v>
      </c>
    </row>
    <row r="1136" spans="1:32">
      <c r="A1136" t="str">
        <f t="shared" si="95"/>
        <v>TECNICO DE OPERACOES E SERVICOS BANCARIOS - CREDITO RURAL</v>
      </c>
      <c r="B1136" t="s">
        <v>1236</v>
      </c>
      <c r="C1136">
        <v>0</v>
      </c>
      <c r="D1136">
        <v>0</v>
      </c>
      <c r="E1136">
        <v>0</v>
      </c>
      <c r="F1136">
        <v>0</v>
      </c>
      <c r="G1136">
        <v>0</v>
      </c>
      <c r="J1136" t="str">
        <f t="shared" si="96"/>
        <v>TECNICO DE OPERACOES E SERVICOS BANCARIOS - CREDITO RURAL</v>
      </c>
      <c r="K1136" t="s">
        <v>1236</v>
      </c>
      <c r="L1136">
        <v>0</v>
      </c>
      <c r="N1136" t="str">
        <f t="shared" si="97"/>
        <v>TECNICO DE OPERACOES E SERVICOS BANCARIOS - CREDITO RURAL</v>
      </c>
      <c r="O1136" t="s">
        <v>1236</v>
      </c>
      <c r="P1136">
        <v>0</v>
      </c>
    </row>
    <row r="1137" spans="1:16">
      <c r="A1137" t="str">
        <f t="shared" si="95"/>
        <v>TECNICO DE OPERACOES E SERVICOS BANCARIOS - LEASING</v>
      </c>
      <c r="B1137" t="s">
        <v>1237</v>
      </c>
      <c r="C1137">
        <v>0</v>
      </c>
      <c r="D1137">
        <v>0</v>
      </c>
      <c r="E1137">
        <v>0</v>
      </c>
      <c r="F1137">
        <v>0</v>
      </c>
      <c r="G1137">
        <v>0</v>
      </c>
      <c r="J1137" t="str">
        <f t="shared" si="96"/>
        <v>TECNICO DE OPERACOES E SERVICOS BANCARIOS - LEASING</v>
      </c>
      <c r="K1137" t="s">
        <v>1237</v>
      </c>
      <c r="L1137">
        <v>0</v>
      </c>
      <c r="N1137" t="str">
        <f t="shared" si="97"/>
        <v>TECNICO DE OPERACOES E SERVICOS BANCARIOS - LEASING</v>
      </c>
      <c r="O1137" t="s">
        <v>1237</v>
      </c>
      <c r="P1137">
        <v>0</v>
      </c>
    </row>
    <row r="1138" spans="1:16">
      <c r="A1138" t="str">
        <f t="shared" si="95"/>
        <v>TECNICO DE OPERACOES E SERVICOS BANCARIOS - RENDA FIXA E VARIAVEL</v>
      </c>
      <c r="B1138" t="s">
        <v>1238</v>
      </c>
      <c r="C1138">
        <v>0</v>
      </c>
      <c r="D1138">
        <v>0</v>
      </c>
      <c r="E1138">
        <v>0</v>
      </c>
      <c r="F1138">
        <v>0</v>
      </c>
      <c r="G1138">
        <v>0</v>
      </c>
      <c r="J1138" t="str">
        <f t="shared" si="96"/>
        <v>TECNICO DE OPERACOES E SERVICOS BANCARIOS - RENDA FIXA E VARIAVEL</v>
      </c>
      <c r="K1138" t="s">
        <v>1238</v>
      </c>
      <c r="L1138">
        <v>0</v>
      </c>
      <c r="N1138" t="str">
        <f t="shared" si="97"/>
        <v>TECNICO DE OPERACOES E SERVICOS BANCARIOS - RENDA FIXA E VARIAVEL</v>
      </c>
      <c r="O1138" t="s">
        <v>1238</v>
      </c>
      <c r="P1138">
        <v>0</v>
      </c>
    </row>
    <row r="1139" spans="1:16">
      <c r="A1139" t="str">
        <f t="shared" si="95"/>
        <v>TESOUREIRO DE BANCO</v>
      </c>
      <c r="B1139" t="s">
        <v>1239</v>
      </c>
      <c r="C1139">
        <v>0</v>
      </c>
      <c r="D1139">
        <v>0</v>
      </c>
      <c r="E1139">
        <v>0</v>
      </c>
      <c r="F1139">
        <v>1</v>
      </c>
      <c r="G1139">
        <v>1</v>
      </c>
      <c r="J1139" t="str">
        <f t="shared" si="96"/>
        <v>TESOUREIRO DE BANCO</v>
      </c>
      <c r="K1139" t="s">
        <v>1239</v>
      </c>
      <c r="L1139">
        <v>0</v>
      </c>
      <c r="N1139" t="str">
        <f t="shared" si="97"/>
        <v>TESOUREIRO DE BANCO</v>
      </c>
      <c r="O1139" t="s">
        <v>1239</v>
      </c>
      <c r="P1139">
        <v>1</v>
      </c>
    </row>
    <row r="1140" spans="1:16">
      <c r="A1140" t="str">
        <f t="shared" si="95"/>
        <v>CHEFE DE SERVICOS BANCARIOS</v>
      </c>
      <c r="B1140" t="s">
        <v>1240</v>
      </c>
      <c r="C1140">
        <v>0</v>
      </c>
      <c r="D1140">
        <v>0</v>
      </c>
      <c r="E1140">
        <v>0</v>
      </c>
      <c r="F1140">
        <v>0</v>
      </c>
      <c r="G1140">
        <v>0</v>
      </c>
      <c r="J1140" t="str">
        <f t="shared" si="96"/>
        <v>CHEFE DE SERVICOS BANCARIOS</v>
      </c>
      <c r="K1140" t="s">
        <v>1240</v>
      </c>
      <c r="L1140">
        <v>0</v>
      </c>
      <c r="N1140" t="str">
        <f t="shared" si="97"/>
        <v>CHEFE DE SERVICOS BANCARIOS</v>
      </c>
      <c r="O1140" t="s">
        <v>1240</v>
      </c>
      <c r="P1140">
        <v>0</v>
      </c>
    </row>
    <row r="1141" spans="1:16">
      <c r="A1141" t="str">
        <f t="shared" si="95"/>
        <v>AGENCIADOR DE PROPAGANDA</v>
      </c>
      <c r="B1141" t="s">
        <v>1241</v>
      </c>
      <c r="C1141">
        <v>0</v>
      </c>
      <c r="D1141">
        <v>0</v>
      </c>
      <c r="E1141">
        <v>0</v>
      </c>
      <c r="F1141">
        <v>0</v>
      </c>
      <c r="G1141">
        <v>0</v>
      </c>
      <c r="J1141" t="str">
        <f t="shared" si="96"/>
        <v>AGENCIADOR DE PROPAGANDA</v>
      </c>
      <c r="K1141" t="s">
        <v>1241</v>
      </c>
      <c r="L1141">
        <v>0</v>
      </c>
      <c r="N1141" t="str">
        <f t="shared" si="97"/>
        <v>AGENCIADOR DE PROPAGANDA</v>
      </c>
      <c r="O1141" t="s">
        <v>1241</v>
      </c>
      <c r="P1141">
        <v>0</v>
      </c>
    </row>
    <row r="1142" spans="1:16">
      <c r="A1142" t="str">
        <f t="shared" si="95"/>
        <v>AGENTE DE VENDAS DE SERVICOS</v>
      </c>
      <c r="B1142" t="s">
        <v>1242</v>
      </c>
      <c r="C1142">
        <v>0</v>
      </c>
      <c r="D1142">
        <v>0</v>
      </c>
      <c r="E1142">
        <v>0</v>
      </c>
      <c r="F1142">
        <v>0</v>
      </c>
      <c r="G1142">
        <v>0</v>
      </c>
      <c r="J1142" t="str">
        <f t="shared" si="96"/>
        <v>AGENTE DE VENDAS DE SERVICOS</v>
      </c>
      <c r="K1142" t="s">
        <v>1242</v>
      </c>
      <c r="L1142">
        <v>0</v>
      </c>
      <c r="N1142" t="str">
        <f t="shared" si="97"/>
        <v>AGENTE DE VENDAS DE SERVICOS</v>
      </c>
      <c r="O1142" t="s">
        <v>1242</v>
      </c>
      <c r="P1142">
        <v>0</v>
      </c>
    </row>
    <row r="1143" spans="1:16">
      <c r="A1143" t="str">
        <f t="shared" si="95"/>
        <v>ASSISTENTE DE VENDAS</v>
      </c>
      <c r="B1143" t="s">
        <v>1243</v>
      </c>
      <c r="C1143">
        <v>0</v>
      </c>
      <c r="D1143">
        <v>0</v>
      </c>
      <c r="E1143">
        <v>0</v>
      </c>
      <c r="F1143">
        <v>0</v>
      </c>
      <c r="G1143">
        <v>0</v>
      </c>
      <c r="J1143" t="str">
        <f t="shared" si="96"/>
        <v>ASSISTENTE DE VENDAS</v>
      </c>
      <c r="K1143" t="s">
        <v>1243</v>
      </c>
      <c r="L1143">
        <v>0</v>
      </c>
      <c r="N1143" t="str">
        <f t="shared" si="97"/>
        <v>ASSISTENTE DE VENDAS</v>
      </c>
      <c r="O1143" t="s">
        <v>1243</v>
      </c>
      <c r="P1143">
        <v>0</v>
      </c>
    </row>
    <row r="1144" spans="1:16">
      <c r="A1144" t="str">
        <f t="shared" si="95"/>
        <v>PROMOTOR DE VENDAS ESPECIALIZADO</v>
      </c>
      <c r="B1144" t="s">
        <v>1244</v>
      </c>
      <c r="C1144">
        <v>0</v>
      </c>
      <c r="D1144">
        <v>0</v>
      </c>
      <c r="E1144">
        <v>0</v>
      </c>
      <c r="F1144">
        <v>0</v>
      </c>
      <c r="G1144">
        <v>0</v>
      </c>
      <c r="J1144" t="str">
        <f t="shared" si="96"/>
        <v>PROMOTOR DE VENDAS ESPECIALIZADO</v>
      </c>
      <c r="K1144" t="s">
        <v>1244</v>
      </c>
      <c r="L1144">
        <v>0</v>
      </c>
      <c r="N1144" t="str">
        <f t="shared" si="97"/>
        <v>PROMOTOR DE VENDAS ESPECIALIZADO</v>
      </c>
      <c r="O1144" t="s">
        <v>1244</v>
      </c>
      <c r="P1144">
        <v>0</v>
      </c>
    </row>
    <row r="1145" spans="1:16">
      <c r="A1145" t="str">
        <f t="shared" si="95"/>
        <v>TECNICO DE VENDAS</v>
      </c>
      <c r="B1145" t="s">
        <v>1245</v>
      </c>
      <c r="C1145">
        <v>0</v>
      </c>
      <c r="D1145">
        <v>0</v>
      </c>
      <c r="E1145">
        <v>0</v>
      </c>
      <c r="F1145">
        <v>0</v>
      </c>
      <c r="G1145">
        <v>0</v>
      </c>
      <c r="J1145" t="str">
        <f t="shared" si="96"/>
        <v>TECNICO DE VENDAS</v>
      </c>
      <c r="K1145" t="s">
        <v>1245</v>
      </c>
      <c r="L1145">
        <v>0</v>
      </c>
      <c r="N1145" t="str">
        <f t="shared" si="97"/>
        <v>TECNICO DE VENDAS</v>
      </c>
      <c r="O1145" t="s">
        <v>1245</v>
      </c>
      <c r="P1145">
        <v>0</v>
      </c>
    </row>
    <row r="1146" spans="1:16">
      <c r="A1146" t="str">
        <f t="shared" si="95"/>
        <v>TECNICO EM ATENDIMENTO E VENDAS</v>
      </c>
      <c r="B1146" t="s">
        <v>1246</v>
      </c>
      <c r="C1146">
        <v>0</v>
      </c>
      <c r="D1146">
        <v>0</v>
      </c>
      <c r="E1146">
        <v>0</v>
      </c>
      <c r="F1146">
        <v>0</v>
      </c>
      <c r="G1146">
        <v>0</v>
      </c>
      <c r="J1146" t="str">
        <f t="shared" si="96"/>
        <v>TECNICO EM ATENDIMENTO E VENDAS</v>
      </c>
      <c r="K1146" t="s">
        <v>1246</v>
      </c>
      <c r="L1146">
        <v>0</v>
      </c>
      <c r="N1146" t="str">
        <f t="shared" si="97"/>
        <v>TECNICO EM ATENDIMENTO E VENDAS</v>
      </c>
      <c r="O1146" t="s">
        <v>1246</v>
      </c>
      <c r="P1146">
        <v>0</v>
      </c>
    </row>
    <row r="1147" spans="1:16">
      <c r="A1147" t="str">
        <f t="shared" si="95"/>
        <v>VENDEDOR PRACISTA</v>
      </c>
      <c r="B1147" t="s">
        <v>1247</v>
      </c>
      <c r="C1147">
        <v>0</v>
      </c>
      <c r="D1147">
        <v>0</v>
      </c>
      <c r="E1147">
        <v>0</v>
      </c>
      <c r="F1147">
        <v>0</v>
      </c>
      <c r="G1147">
        <v>0</v>
      </c>
      <c r="J1147" t="str">
        <f t="shared" si="96"/>
        <v>VENDEDOR PRACISTA</v>
      </c>
      <c r="K1147" t="s">
        <v>1247</v>
      </c>
      <c r="L1147">
        <v>0</v>
      </c>
      <c r="N1147" t="str">
        <f t="shared" si="97"/>
        <v>VENDEDOR PRACISTA</v>
      </c>
      <c r="O1147" t="s">
        <v>1247</v>
      </c>
      <c r="P1147">
        <v>0</v>
      </c>
    </row>
    <row r="1148" spans="1:16">
      <c r="A1148" t="str">
        <f t="shared" si="95"/>
        <v>PROPAGANDISTA DE PRODUTOS FAMACEUTICOS</v>
      </c>
      <c r="B1148" t="s">
        <v>1248</v>
      </c>
      <c r="C1148">
        <v>0</v>
      </c>
      <c r="D1148">
        <v>0</v>
      </c>
      <c r="E1148">
        <v>0</v>
      </c>
      <c r="F1148">
        <v>0</v>
      </c>
      <c r="G1148">
        <v>0</v>
      </c>
      <c r="J1148" t="str">
        <f t="shared" si="96"/>
        <v>PROPAGANDISTA DE PRODUTOS FAMACEUTICOS</v>
      </c>
      <c r="K1148" t="s">
        <v>1248</v>
      </c>
      <c r="L1148">
        <v>0</v>
      </c>
      <c r="N1148" t="str">
        <f t="shared" si="97"/>
        <v>PROPAGANDISTA DE PRODUTOS FAMACEUTICOS</v>
      </c>
      <c r="O1148" t="s">
        <v>1248</v>
      </c>
      <c r="P1148">
        <v>0</v>
      </c>
    </row>
    <row r="1149" spans="1:16">
      <c r="A1149" t="str">
        <f t="shared" si="95"/>
        <v>COMPRADOR</v>
      </c>
      <c r="B1149" t="s">
        <v>1249</v>
      </c>
      <c r="C1149">
        <v>0</v>
      </c>
      <c r="D1149">
        <v>0</v>
      </c>
      <c r="E1149">
        <v>0</v>
      </c>
      <c r="F1149">
        <v>0</v>
      </c>
      <c r="G1149">
        <v>0</v>
      </c>
      <c r="J1149" t="str">
        <f t="shared" si="96"/>
        <v>COMPRADOR</v>
      </c>
      <c r="K1149" t="s">
        <v>1249</v>
      </c>
      <c r="L1149">
        <v>0</v>
      </c>
      <c r="N1149" t="str">
        <f t="shared" si="97"/>
        <v>COMPRADOR</v>
      </c>
      <c r="O1149" t="s">
        <v>1249</v>
      </c>
      <c r="P1149">
        <v>0</v>
      </c>
    </row>
    <row r="1150" spans="1:16">
      <c r="A1150" t="str">
        <f t="shared" si="95"/>
        <v>SUPERVISOR DE COMPRAS</v>
      </c>
      <c r="B1150" t="s">
        <v>1250</v>
      </c>
      <c r="C1150">
        <v>0</v>
      </c>
      <c r="D1150">
        <v>0</v>
      </c>
      <c r="E1150">
        <v>0</v>
      </c>
      <c r="F1150">
        <v>0</v>
      </c>
      <c r="G1150">
        <v>0</v>
      </c>
      <c r="J1150" t="str">
        <f t="shared" si="96"/>
        <v>SUPERVISOR DE COMPRAS</v>
      </c>
      <c r="K1150" t="s">
        <v>1250</v>
      </c>
      <c r="L1150">
        <v>0</v>
      </c>
      <c r="N1150" t="str">
        <f t="shared" si="97"/>
        <v>SUPERVISOR DE COMPRAS</v>
      </c>
      <c r="O1150" t="s">
        <v>1250</v>
      </c>
      <c r="P1150">
        <v>0</v>
      </c>
    </row>
    <row r="1151" spans="1:16">
      <c r="A1151" t="str">
        <f t="shared" si="95"/>
        <v>ANALISTA DE EXPORTACAO E IMPORTACAO</v>
      </c>
      <c r="B1151" t="s">
        <v>1251</v>
      </c>
      <c r="C1151">
        <v>0</v>
      </c>
      <c r="D1151">
        <v>0</v>
      </c>
      <c r="E1151">
        <v>0</v>
      </c>
      <c r="F1151">
        <v>0</v>
      </c>
      <c r="G1151">
        <v>0</v>
      </c>
      <c r="J1151" t="str">
        <f t="shared" si="96"/>
        <v>ANALISTA DE EXPORTACAO E IMPORTACAO</v>
      </c>
      <c r="K1151" t="s">
        <v>1251</v>
      </c>
      <c r="L1151">
        <v>0</v>
      </c>
      <c r="N1151" t="str">
        <f t="shared" si="97"/>
        <v>ANALISTA DE EXPORTACAO E IMPORTACAO</v>
      </c>
      <c r="O1151" t="s">
        <v>1251</v>
      </c>
      <c r="P1151">
        <v>0</v>
      </c>
    </row>
    <row r="1152" spans="1:16">
      <c r="A1152" t="str">
        <f t="shared" si="95"/>
        <v>LEILOEIRO</v>
      </c>
      <c r="B1152" t="s">
        <v>1252</v>
      </c>
      <c r="C1152">
        <v>0</v>
      </c>
      <c r="D1152">
        <v>0</v>
      </c>
      <c r="E1152">
        <v>0</v>
      </c>
      <c r="F1152">
        <v>0</v>
      </c>
      <c r="G1152">
        <v>0</v>
      </c>
      <c r="J1152" t="str">
        <f t="shared" si="96"/>
        <v>LEILOEIRO</v>
      </c>
      <c r="K1152" t="s">
        <v>1252</v>
      </c>
      <c r="L1152">
        <v>0</v>
      </c>
      <c r="N1152" t="str">
        <f t="shared" si="97"/>
        <v>LEILOEIRO</v>
      </c>
      <c r="O1152" t="s">
        <v>1252</v>
      </c>
      <c r="P1152">
        <v>0</v>
      </c>
    </row>
    <row r="1153" spans="1:16">
      <c r="A1153" t="str">
        <f t="shared" si="95"/>
        <v>AVALIADOR DE IMOVEIS</v>
      </c>
      <c r="B1153" t="s">
        <v>1253</v>
      </c>
      <c r="C1153">
        <v>0</v>
      </c>
      <c r="D1153">
        <v>0</v>
      </c>
      <c r="E1153">
        <v>0</v>
      </c>
      <c r="F1153">
        <v>0</v>
      </c>
      <c r="G1153">
        <v>0</v>
      </c>
      <c r="J1153" t="str">
        <f t="shared" si="96"/>
        <v>AVALIADOR DE IMOVEIS</v>
      </c>
      <c r="K1153" t="s">
        <v>1253</v>
      </c>
      <c r="L1153">
        <v>0</v>
      </c>
      <c r="N1153" t="str">
        <f t="shared" si="97"/>
        <v>AVALIADOR DE IMOVEIS</v>
      </c>
      <c r="O1153" t="s">
        <v>1253</v>
      </c>
      <c r="P1153">
        <v>0</v>
      </c>
    </row>
    <row r="1154" spans="1:16">
      <c r="A1154" t="str">
        <f t="shared" si="95"/>
        <v>AVALIADOR DE BENS MOVEIS</v>
      </c>
      <c r="B1154" t="s">
        <v>1254</v>
      </c>
      <c r="C1154">
        <v>0</v>
      </c>
      <c r="D1154">
        <v>0</v>
      </c>
      <c r="E1154">
        <v>0</v>
      </c>
      <c r="F1154">
        <v>0</v>
      </c>
      <c r="G1154">
        <v>0</v>
      </c>
      <c r="J1154" t="str">
        <f t="shared" si="96"/>
        <v>AVALIADOR DE BENS MOVEIS</v>
      </c>
      <c r="K1154" t="s">
        <v>1254</v>
      </c>
      <c r="L1154">
        <v>0</v>
      </c>
      <c r="N1154" t="str">
        <f t="shared" si="97"/>
        <v>AVALIADOR DE BENS MOVEIS</v>
      </c>
      <c r="O1154" t="s">
        <v>1254</v>
      </c>
      <c r="P1154">
        <v>0</v>
      </c>
    </row>
    <row r="1155" spans="1:16">
      <c r="A1155" t="str">
        <f t="shared" si="95"/>
        <v>CORRETOR DE SEGUROS</v>
      </c>
      <c r="B1155" t="s">
        <v>1255</v>
      </c>
      <c r="C1155">
        <v>0</v>
      </c>
      <c r="D1155">
        <v>0</v>
      </c>
      <c r="E1155">
        <v>0</v>
      </c>
      <c r="F1155">
        <v>0</v>
      </c>
      <c r="G1155">
        <v>0</v>
      </c>
      <c r="J1155" t="str">
        <f t="shared" si="96"/>
        <v>CORRETOR DE SEGUROS</v>
      </c>
      <c r="K1155" t="s">
        <v>1255</v>
      </c>
      <c r="L1155">
        <v>0</v>
      </c>
      <c r="N1155" t="str">
        <f t="shared" si="97"/>
        <v>CORRETOR DE SEGUROS</v>
      </c>
      <c r="O1155" t="s">
        <v>1255</v>
      </c>
      <c r="P1155">
        <v>0</v>
      </c>
    </row>
    <row r="1156" spans="1:16">
      <c r="A1156" t="str">
        <f t="shared" si="95"/>
        <v>CORRETOR DE IMOVEIS</v>
      </c>
      <c r="B1156" t="s">
        <v>1256</v>
      </c>
      <c r="C1156">
        <v>0</v>
      </c>
      <c r="D1156">
        <v>0</v>
      </c>
      <c r="E1156">
        <v>0</v>
      </c>
      <c r="F1156">
        <v>0</v>
      </c>
      <c r="G1156">
        <v>0</v>
      </c>
      <c r="J1156" t="str">
        <f t="shared" si="96"/>
        <v>CORRETOR DE IMOVEIS</v>
      </c>
      <c r="K1156" t="s">
        <v>1256</v>
      </c>
      <c r="L1156">
        <v>0</v>
      </c>
      <c r="N1156" t="str">
        <f t="shared" si="97"/>
        <v>CORRETOR DE IMOVEIS</v>
      </c>
      <c r="O1156" t="s">
        <v>1256</v>
      </c>
      <c r="P1156">
        <v>0</v>
      </c>
    </row>
    <row r="1157" spans="1:16">
      <c r="A1157" t="str">
        <f t="shared" si="95"/>
        <v>REPRESENTANTE COMERCIAL AUTONOMO</v>
      </c>
      <c r="B1157" t="s">
        <v>1257</v>
      </c>
      <c r="C1157">
        <v>0</v>
      </c>
      <c r="D1157">
        <v>0</v>
      </c>
      <c r="E1157">
        <v>0</v>
      </c>
      <c r="F1157">
        <v>0</v>
      </c>
      <c r="G1157">
        <v>0</v>
      </c>
      <c r="J1157" t="str">
        <f t="shared" si="96"/>
        <v>REPRESENTANTE COMERCIAL AUTONOMO</v>
      </c>
      <c r="K1157" t="s">
        <v>1257</v>
      </c>
      <c r="L1157">
        <v>0</v>
      </c>
      <c r="N1157" t="str">
        <f t="shared" si="97"/>
        <v>REPRESENTANTE COMERCIAL AUTONOMO</v>
      </c>
      <c r="O1157" t="s">
        <v>1257</v>
      </c>
      <c r="P1157">
        <v>0</v>
      </c>
    </row>
    <row r="1158" spans="1:16">
      <c r="A1158" t="str">
        <f t="shared" si="95"/>
        <v>TECNICO EM TURISMO</v>
      </c>
      <c r="B1158" t="s">
        <v>1258</v>
      </c>
      <c r="C1158">
        <v>0</v>
      </c>
      <c r="D1158">
        <v>0</v>
      </c>
      <c r="E1158">
        <v>0</v>
      </c>
      <c r="F1158">
        <v>0</v>
      </c>
      <c r="G1158">
        <v>0</v>
      </c>
      <c r="J1158" t="str">
        <f t="shared" si="96"/>
        <v>TECNICO EM TURISMO</v>
      </c>
      <c r="K1158" t="s">
        <v>1258</v>
      </c>
      <c r="L1158">
        <v>0</v>
      </c>
      <c r="N1158" t="str">
        <f t="shared" si="97"/>
        <v>TECNICO EM TURISMO</v>
      </c>
      <c r="O1158" t="s">
        <v>1258</v>
      </c>
      <c r="P1158">
        <v>0</v>
      </c>
    </row>
    <row r="1159" spans="1:16">
      <c r="A1159" t="str">
        <f t="shared" si="95"/>
        <v>OPERADOR DE TURISMO</v>
      </c>
      <c r="B1159" t="s">
        <v>1259</v>
      </c>
      <c r="C1159">
        <v>0</v>
      </c>
      <c r="D1159">
        <v>0</v>
      </c>
      <c r="E1159">
        <v>0</v>
      </c>
      <c r="F1159">
        <v>0</v>
      </c>
      <c r="G1159">
        <v>0</v>
      </c>
      <c r="J1159" t="str">
        <f t="shared" si="96"/>
        <v>OPERADOR DE TURISMO</v>
      </c>
      <c r="K1159" t="s">
        <v>1259</v>
      </c>
      <c r="L1159">
        <v>0</v>
      </c>
      <c r="N1159" t="str">
        <f t="shared" si="97"/>
        <v>OPERADOR DE TURISMO</v>
      </c>
      <c r="O1159" t="s">
        <v>1259</v>
      </c>
      <c r="P1159">
        <v>0</v>
      </c>
    </row>
    <row r="1160" spans="1:16">
      <c r="A1160" t="str">
        <f t="shared" si="95"/>
        <v>AGENTE DE VIAGEM</v>
      </c>
      <c r="B1160" t="s">
        <v>1260</v>
      </c>
      <c r="C1160">
        <v>0</v>
      </c>
      <c r="D1160">
        <v>0</v>
      </c>
      <c r="E1160">
        <v>0</v>
      </c>
      <c r="F1160">
        <v>0</v>
      </c>
      <c r="G1160">
        <v>0</v>
      </c>
      <c r="J1160" t="str">
        <f t="shared" si="96"/>
        <v>AGENTE DE VIAGEM</v>
      </c>
      <c r="K1160" t="s">
        <v>1260</v>
      </c>
      <c r="L1160">
        <v>0</v>
      </c>
      <c r="N1160" t="str">
        <f t="shared" si="97"/>
        <v>AGENTE DE VIAGEM</v>
      </c>
      <c r="O1160" t="s">
        <v>1260</v>
      </c>
      <c r="P1160">
        <v>0</v>
      </c>
    </row>
    <row r="1161" spans="1:16">
      <c r="A1161" t="str">
        <f t="shared" si="95"/>
        <v>ORGANIZADOR DE EVENTO</v>
      </c>
      <c r="B1161" t="s">
        <v>1261</v>
      </c>
      <c r="C1161">
        <v>0</v>
      </c>
      <c r="D1161">
        <v>0</v>
      </c>
      <c r="E1161">
        <v>0</v>
      </c>
      <c r="F1161">
        <v>0</v>
      </c>
      <c r="G1161">
        <v>0</v>
      </c>
      <c r="J1161" t="str">
        <f t="shared" si="96"/>
        <v>ORGANIZADOR DE EVENTO</v>
      </c>
      <c r="K1161" t="s">
        <v>1261</v>
      </c>
      <c r="L1161">
        <v>0</v>
      </c>
      <c r="N1161" t="str">
        <f t="shared" si="97"/>
        <v>ORGANIZADOR DE EVENTO</v>
      </c>
      <c r="O1161" t="s">
        <v>1261</v>
      </c>
      <c r="P1161">
        <v>0</v>
      </c>
    </row>
    <row r="1162" spans="1:16">
      <c r="A1162" t="str">
        <f t="shared" si="95"/>
        <v>AUXILIAR DE BIBLIOTECA</v>
      </c>
      <c r="B1162" t="s">
        <v>1262</v>
      </c>
      <c r="C1162">
        <v>0</v>
      </c>
      <c r="D1162">
        <v>0</v>
      </c>
      <c r="E1162">
        <v>0</v>
      </c>
      <c r="F1162">
        <v>0</v>
      </c>
      <c r="G1162">
        <v>0</v>
      </c>
      <c r="J1162" t="str">
        <f t="shared" si="96"/>
        <v>AUXILIAR DE BIBLIOTECA</v>
      </c>
      <c r="K1162" t="s">
        <v>1262</v>
      </c>
      <c r="L1162">
        <v>0</v>
      </c>
      <c r="N1162" t="str">
        <f t="shared" si="97"/>
        <v>AUXILIAR DE BIBLIOTECA</v>
      </c>
      <c r="O1162" t="s">
        <v>1262</v>
      </c>
      <c r="P1162">
        <v>0</v>
      </c>
    </row>
    <row r="1163" spans="1:16">
      <c r="A1163" t="str">
        <f t="shared" si="95"/>
        <v>TECNICO EM BIBLIOTECONOMIA</v>
      </c>
      <c r="B1163" t="s">
        <v>1263</v>
      </c>
      <c r="C1163">
        <v>0</v>
      </c>
      <c r="D1163">
        <v>0</v>
      </c>
      <c r="E1163">
        <v>0</v>
      </c>
      <c r="F1163">
        <v>0</v>
      </c>
      <c r="G1163">
        <v>0</v>
      </c>
      <c r="J1163" t="str">
        <f t="shared" si="96"/>
        <v>TECNICO EM BIBLIOTECONOMIA</v>
      </c>
      <c r="K1163" t="s">
        <v>1263</v>
      </c>
      <c r="L1163">
        <v>0</v>
      </c>
      <c r="N1163" t="str">
        <f t="shared" si="97"/>
        <v>TECNICO EM BIBLIOTECONOMIA</v>
      </c>
      <c r="O1163" t="s">
        <v>1263</v>
      </c>
      <c r="P1163">
        <v>0</v>
      </c>
    </row>
    <row r="1164" spans="1:16">
      <c r="A1164" t="str">
        <f t="shared" si="95"/>
        <v>COLECIONADOR DE SELOS E MOEDAS</v>
      </c>
      <c r="B1164" t="s">
        <v>1264</v>
      </c>
      <c r="C1164">
        <v>0</v>
      </c>
      <c r="D1164">
        <v>0</v>
      </c>
      <c r="E1164">
        <v>0</v>
      </c>
      <c r="F1164">
        <v>0</v>
      </c>
      <c r="G1164">
        <v>0</v>
      </c>
      <c r="J1164" t="str">
        <f t="shared" si="96"/>
        <v>COLECIONADOR DE SELOS E MOEDAS</v>
      </c>
      <c r="K1164" t="s">
        <v>1264</v>
      </c>
      <c r="L1164">
        <v>0</v>
      </c>
      <c r="N1164" t="str">
        <f t="shared" si="97"/>
        <v>COLECIONADOR DE SELOS E MOEDAS</v>
      </c>
      <c r="O1164" t="s">
        <v>1264</v>
      </c>
      <c r="P1164">
        <v>0</v>
      </c>
    </row>
    <row r="1165" spans="1:16">
      <c r="A1165" t="str">
        <f t="shared" si="95"/>
        <v>TECNICO EM MUSEOLOGIA</v>
      </c>
      <c r="B1165" t="s">
        <v>1265</v>
      </c>
      <c r="C1165">
        <v>0</v>
      </c>
      <c r="D1165">
        <v>0</v>
      </c>
      <c r="E1165">
        <v>0</v>
      </c>
      <c r="F1165">
        <v>0</v>
      </c>
      <c r="G1165">
        <v>0</v>
      </c>
      <c r="J1165" t="str">
        <f t="shared" si="96"/>
        <v>TECNICO EM MUSEOLOGIA</v>
      </c>
      <c r="K1165" t="s">
        <v>1265</v>
      </c>
      <c r="L1165">
        <v>0</v>
      </c>
      <c r="N1165" t="str">
        <f t="shared" si="97"/>
        <v>TECNICO EM MUSEOLOGIA</v>
      </c>
      <c r="O1165" t="s">
        <v>1265</v>
      </c>
      <c r="P1165">
        <v>0</v>
      </c>
    </row>
    <row r="1166" spans="1:16">
      <c r="A1166" t="str">
        <f t="shared" si="95"/>
        <v>TECNICO EM PROGRAMACAO VISUAL</v>
      </c>
      <c r="B1166" t="s">
        <v>1266</v>
      </c>
      <c r="C1166">
        <v>0</v>
      </c>
      <c r="D1166">
        <v>0</v>
      </c>
      <c r="E1166">
        <v>0</v>
      </c>
      <c r="F1166">
        <v>0</v>
      </c>
      <c r="G1166">
        <v>0</v>
      </c>
      <c r="J1166" t="str">
        <f t="shared" si="96"/>
        <v>TECNICO EM PROGRAMACAO VISUAL</v>
      </c>
      <c r="K1166" t="s">
        <v>1266</v>
      </c>
      <c r="L1166">
        <v>0</v>
      </c>
      <c r="N1166" t="str">
        <f t="shared" si="97"/>
        <v>TECNICO EM PROGRAMACAO VISUAL</v>
      </c>
      <c r="O1166" t="s">
        <v>1266</v>
      </c>
      <c r="P1166">
        <v>0</v>
      </c>
    </row>
    <row r="1167" spans="1:16">
      <c r="A1167" t="str">
        <f t="shared" si="95"/>
        <v>TECNICO GRAFICO</v>
      </c>
      <c r="B1167" t="s">
        <v>1267</v>
      </c>
      <c r="C1167">
        <v>0</v>
      </c>
      <c r="D1167">
        <v>0</v>
      </c>
      <c r="E1167">
        <v>0</v>
      </c>
      <c r="F1167">
        <v>0</v>
      </c>
      <c r="G1167">
        <v>0</v>
      </c>
      <c r="J1167" t="str">
        <f t="shared" si="96"/>
        <v>TECNICO GRAFICO</v>
      </c>
      <c r="K1167" t="s">
        <v>1267</v>
      </c>
      <c r="L1167">
        <v>0</v>
      </c>
      <c r="N1167" t="str">
        <f t="shared" si="97"/>
        <v>TECNICO GRAFICO</v>
      </c>
      <c r="O1167" t="s">
        <v>1267</v>
      </c>
      <c r="P1167">
        <v>0</v>
      </c>
    </row>
    <row r="1168" spans="1:16">
      <c r="A1168" t="str">
        <f t="shared" si="95"/>
        <v>RECREADOR DE ACANTONAMENTO</v>
      </c>
      <c r="B1168" t="s">
        <v>1268</v>
      </c>
      <c r="C1168">
        <v>0</v>
      </c>
      <c r="D1168">
        <v>0</v>
      </c>
      <c r="E1168">
        <v>0</v>
      </c>
      <c r="F1168">
        <v>0</v>
      </c>
      <c r="G1168">
        <v>0</v>
      </c>
      <c r="J1168" t="str">
        <f t="shared" si="96"/>
        <v>RECREADOR DE ACANTONAMENTO</v>
      </c>
      <c r="K1168" t="s">
        <v>1268</v>
      </c>
      <c r="L1168">
        <v>0</v>
      </c>
      <c r="N1168" t="str">
        <f t="shared" si="97"/>
        <v>RECREADOR DE ACANTONAMENTO</v>
      </c>
      <c r="O1168" t="s">
        <v>1268</v>
      </c>
      <c r="P1168">
        <v>0</v>
      </c>
    </row>
    <row r="1169" spans="1:16">
      <c r="A1169" t="str">
        <f t="shared" si="95"/>
        <v>RECREADOR</v>
      </c>
      <c r="B1169" t="s">
        <v>1269</v>
      </c>
      <c r="C1169">
        <v>0</v>
      </c>
      <c r="D1169">
        <v>0</v>
      </c>
      <c r="E1169">
        <v>0</v>
      </c>
      <c r="F1169">
        <v>0</v>
      </c>
      <c r="G1169">
        <v>0</v>
      </c>
      <c r="J1169" t="str">
        <f t="shared" si="96"/>
        <v>RECREADOR</v>
      </c>
      <c r="K1169" t="s">
        <v>1269</v>
      </c>
      <c r="L1169">
        <v>0</v>
      </c>
      <c r="N1169" t="str">
        <f t="shared" si="97"/>
        <v>RECREADOR</v>
      </c>
      <c r="O1169" t="s">
        <v>1269</v>
      </c>
      <c r="P1169">
        <v>0</v>
      </c>
    </row>
    <row r="1170" spans="1:16">
      <c r="A1170" t="str">
        <f t="shared" si="95"/>
        <v>DIRETOR DE FOTOGRAFIA</v>
      </c>
      <c r="B1170" t="s">
        <v>1270</v>
      </c>
      <c r="C1170">
        <v>0</v>
      </c>
      <c r="D1170">
        <v>0</v>
      </c>
      <c r="E1170">
        <v>0</v>
      </c>
      <c r="F1170">
        <v>0</v>
      </c>
      <c r="G1170">
        <v>0</v>
      </c>
      <c r="J1170" t="str">
        <f t="shared" si="96"/>
        <v>DIRETOR DE FOTOGRAFIA</v>
      </c>
      <c r="K1170" t="s">
        <v>1270</v>
      </c>
      <c r="L1170">
        <v>0</v>
      </c>
      <c r="N1170" t="str">
        <f t="shared" si="97"/>
        <v>DIRETOR DE FOTOGRAFIA</v>
      </c>
      <c r="O1170" t="s">
        <v>1270</v>
      </c>
      <c r="P1170">
        <v>0</v>
      </c>
    </row>
    <row r="1171" spans="1:16">
      <c r="A1171" t="str">
        <f t="shared" si="95"/>
        <v>ILUMINADOR (TELEVISAO)</v>
      </c>
      <c r="B1171" t="s">
        <v>1271</v>
      </c>
      <c r="C1171">
        <v>0</v>
      </c>
      <c r="D1171">
        <v>0</v>
      </c>
      <c r="E1171">
        <v>0</v>
      </c>
      <c r="F1171">
        <v>0</v>
      </c>
      <c r="G1171">
        <v>0</v>
      </c>
      <c r="J1171" t="str">
        <f t="shared" si="96"/>
        <v>ILUMINADOR (TELEVISAO)</v>
      </c>
      <c r="K1171" t="s">
        <v>1271</v>
      </c>
      <c r="L1171">
        <v>0</v>
      </c>
      <c r="N1171" t="str">
        <f t="shared" si="97"/>
        <v>ILUMINADOR (TELEVISAO)</v>
      </c>
      <c r="O1171" t="s">
        <v>1271</v>
      </c>
      <c r="P1171">
        <v>0</v>
      </c>
    </row>
    <row r="1172" spans="1:16">
      <c r="A1172" t="str">
        <f t="shared" si="95"/>
        <v>OPERADOR DE CAMERA DE TELEVISAO</v>
      </c>
      <c r="B1172" t="s">
        <v>1272</v>
      </c>
      <c r="C1172">
        <v>0</v>
      </c>
      <c r="D1172">
        <v>0</v>
      </c>
      <c r="E1172">
        <v>0</v>
      </c>
      <c r="F1172">
        <v>0</v>
      </c>
      <c r="G1172">
        <v>0</v>
      </c>
      <c r="J1172" t="str">
        <f t="shared" si="96"/>
        <v>OPERADOR DE CAMERA DE TELEVISAO</v>
      </c>
      <c r="K1172" t="s">
        <v>1272</v>
      </c>
      <c r="L1172">
        <v>0</v>
      </c>
      <c r="N1172" t="str">
        <f t="shared" si="97"/>
        <v>OPERADOR DE CAMERA DE TELEVISAO</v>
      </c>
      <c r="O1172" t="s">
        <v>1272</v>
      </c>
      <c r="P1172">
        <v>0</v>
      </c>
    </row>
    <row r="1173" spans="1:16">
      <c r="A1173" t="str">
        <f t="shared" si="95"/>
        <v>OPERADOR DE REDE DE TELEPROCESSAMENTO</v>
      </c>
      <c r="B1173" t="s">
        <v>1273</v>
      </c>
      <c r="C1173">
        <v>0</v>
      </c>
      <c r="D1173">
        <v>0</v>
      </c>
      <c r="E1173">
        <v>0</v>
      </c>
      <c r="F1173">
        <v>0</v>
      </c>
      <c r="G1173">
        <v>0</v>
      </c>
      <c r="J1173" t="str">
        <f t="shared" si="96"/>
        <v>OPERADOR DE REDE DE TELEPROCESSAMENTO</v>
      </c>
      <c r="K1173" t="s">
        <v>1273</v>
      </c>
      <c r="L1173">
        <v>0</v>
      </c>
      <c r="N1173" t="str">
        <f t="shared" si="97"/>
        <v>OPERADOR DE REDE DE TELEPROCESSAMENTO</v>
      </c>
      <c r="O1173" t="s">
        <v>1273</v>
      </c>
      <c r="P1173">
        <v>0</v>
      </c>
    </row>
    <row r="1174" spans="1:16">
      <c r="A1174" t="str">
        <f t="shared" si="95"/>
        <v>RADIOTELEGRAFISTA</v>
      </c>
      <c r="B1174" t="s">
        <v>1274</v>
      </c>
      <c r="C1174">
        <v>0</v>
      </c>
      <c r="D1174">
        <v>0</v>
      </c>
      <c r="E1174">
        <v>0</v>
      </c>
      <c r="F1174">
        <v>0</v>
      </c>
      <c r="G1174">
        <v>0</v>
      </c>
      <c r="J1174" t="str">
        <f t="shared" si="96"/>
        <v>RADIOTELEGRAFISTA</v>
      </c>
      <c r="K1174" t="s">
        <v>1274</v>
      </c>
      <c r="L1174">
        <v>0</v>
      </c>
      <c r="N1174" t="str">
        <f t="shared" si="97"/>
        <v>RADIOTELEGRAFISTA</v>
      </c>
      <c r="O1174" t="s">
        <v>1274</v>
      </c>
      <c r="P1174">
        <v>0</v>
      </c>
    </row>
    <row r="1175" spans="1:16">
      <c r="A1175" t="str">
        <f t="shared" si="95"/>
        <v>OPERADOR DE AUDIO DE CONTINUIDADE (RADIO)</v>
      </c>
      <c r="B1175" t="s">
        <v>1275</v>
      </c>
      <c r="C1175">
        <v>0</v>
      </c>
      <c r="D1175">
        <v>0</v>
      </c>
      <c r="E1175">
        <v>0</v>
      </c>
      <c r="F1175">
        <v>0</v>
      </c>
      <c r="G1175">
        <v>0</v>
      </c>
      <c r="J1175" t="str">
        <f t="shared" si="96"/>
        <v>OPERADOR DE AUDIO DE CONTINUIDADE (RADIO)</v>
      </c>
      <c r="K1175" t="s">
        <v>1275</v>
      </c>
      <c r="L1175">
        <v>0</v>
      </c>
      <c r="N1175" t="str">
        <f t="shared" si="97"/>
        <v>OPERADOR DE AUDIO DE CONTINUIDADE (RADIO)</v>
      </c>
      <c r="O1175" t="s">
        <v>1275</v>
      </c>
      <c r="P1175">
        <v>0</v>
      </c>
    </row>
    <row r="1176" spans="1:16">
      <c r="A1176" t="str">
        <f t="shared" si="95"/>
        <v>OPERADOR DE CENTRAL DE RADIO</v>
      </c>
      <c r="B1176" t="s">
        <v>1276</v>
      </c>
      <c r="C1176">
        <v>0</v>
      </c>
      <c r="D1176">
        <v>0</v>
      </c>
      <c r="E1176">
        <v>0</v>
      </c>
      <c r="F1176">
        <v>0</v>
      </c>
      <c r="G1176">
        <v>0</v>
      </c>
      <c r="J1176" t="str">
        <f t="shared" si="96"/>
        <v>OPERADOR DE CENTRAL DE RADIO</v>
      </c>
      <c r="K1176" t="s">
        <v>1276</v>
      </c>
      <c r="L1176">
        <v>0</v>
      </c>
      <c r="N1176" t="str">
        <f t="shared" si="97"/>
        <v>OPERADOR DE CENTRAL DE RADIO</v>
      </c>
      <c r="O1176" t="s">
        <v>1276</v>
      </c>
      <c r="P1176">
        <v>0</v>
      </c>
    </row>
    <row r="1177" spans="1:16">
      <c r="A1177" t="str">
        <f t="shared" si="95"/>
        <v>OPERADOR DE EXTERNA (RADIO)</v>
      </c>
      <c r="B1177" t="s">
        <v>1277</v>
      </c>
      <c r="C1177">
        <v>0</v>
      </c>
      <c r="D1177">
        <v>0</v>
      </c>
      <c r="E1177">
        <v>0</v>
      </c>
      <c r="F1177">
        <v>0</v>
      </c>
      <c r="G1177">
        <v>0</v>
      </c>
      <c r="J1177" t="str">
        <f t="shared" si="96"/>
        <v>OPERADOR DE EXTERNA (RADIO)</v>
      </c>
      <c r="K1177" t="s">
        <v>1277</v>
      </c>
      <c r="L1177">
        <v>0</v>
      </c>
      <c r="N1177" t="str">
        <f t="shared" si="97"/>
        <v>OPERADOR DE EXTERNA (RADIO)</v>
      </c>
      <c r="O1177" t="s">
        <v>1277</v>
      </c>
      <c r="P1177">
        <v>0</v>
      </c>
    </row>
    <row r="1178" spans="1:16">
      <c r="A1178" t="str">
        <f t="shared" si="95"/>
        <v>OPERADOR DE GRAVACAO DE RADIO</v>
      </c>
      <c r="B1178" t="s">
        <v>1278</v>
      </c>
      <c r="C1178">
        <v>0</v>
      </c>
      <c r="D1178">
        <v>0</v>
      </c>
      <c r="E1178">
        <v>0</v>
      </c>
      <c r="F1178">
        <v>0</v>
      </c>
      <c r="G1178">
        <v>0</v>
      </c>
      <c r="J1178" t="str">
        <f t="shared" si="96"/>
        <v>OPERADOR DE GRAVACAO DE RADIO</v>
      </c>
      <c r="K1178" t="s">
        <v>1278</v>
      </c>
      <c r="L1178">
        <v>0</v>
      </c>
      <c r="N1178" t="str">
        <f t="shared" si="97"/>
        <v>OPERADOR DE GRAVACAO DE RADIO</v>
      </c>
      <c r="O1178" t="s">
        <v>1278</v>
      </c>
      <c r="P1178">
        <v>0</v>
      </c>
    </row>
    <row r="1179" spans="1:16">
      <c r="A1179" t="str">
        <f t="shared" si="95"/>
        <v>OPERADOR DE TRANSMISSOR DE RADIO</v>
      </c>
      <c r="B1179" t="s">
        <v>1279</v>
      </c>
      <c r="C1179">
        <v>0</v>
      </c>
      <c r="D1179">
        <v>0</v>
      </c>
      <c r="E1179">
        <v>0</v>
      </c>
      <c r="F1179">
        <v>0</v>
      </c>
      <c r="G1179">
        <v>0</v>
      </c>
      <c r="J1179" t="str">
        <f t="shared" si="96"/>
        <v>OPERADOR DE TRANSMISSOR DE RADIO</v>
      </c>
      <c r="K1179" t="s">
        <v>1279</v>
      </c>
      <c r="L1179">
        <v>0</v>
      </c>
      <c r="N1179" t="str">
        <f t="shared" si="97"/>
        <v>OPERADOR DE TRANSMISSOR DE RADIO</v>
      </c>
      <c r="O1179" t="s">
        <v>1279</v>
      </c>
      <c r="P1179">
        <v>0</v>
      </c>
    </row>
    <row r="1180" spans="1:16">
      <c r="A1180" t="str">
        <f t="shared" si="95"/>
        <v>TECNICO EM OPERACAO DE EQUIPAMENTOS DE PRODUCAO PARA TELEVISAO E PRODUTORAS DE VIDEO</v>
      </c>
      <c r="B1180" t="s">
        <v>1280</v>
      </c>
      <c r="C1180">
        <v>0</v>
      </c>
      <c r="D1180">
        <v>0</v>
      </c>
      <c r="E1180">
        <v>0</v>
      </c>
      <c r="F1180">
        <v>0</v>
      </c>
      <c r="G1180">
        <v>0</v>
      </c>
      <c r="J1180" t="str">
        <f t="shared" si="96"/>
        <v>TECNICO EM OPERACAO DE EQUIPAMENTOS DE PRODUCAO PARA TELEVISAO E PRODUTORAS DE VIDEO</v>
      </c>
      <c r="K1180" t="s">
        <v>1280</v>
      </c>
      <c r="L1180">
        <v>0</v>
      </c>
      <c r="N1180" t="str">
        <f t="shared" si="97"/>
        <v>TECNICO EM OPERACAO DE EQUIPAMENTOS DE PRODUCAO PARA TELEVISAO E PRODUTORAS DE VIDEO</v>
      </c>
      <c r="O1180" t="s">
        <v>1280</v>
      </c>
      <c r="P1180">
        <v>0</v>
      </c>
    </row>
    <row r="1181" spans="1:16">
      <c r="A1181" t="str">
        <f t="shared" si="95"/>
        <v>TECNICO EM OPERACAO DE EQUIPAMENTO DE EXIBICAO DE TELEVISAO</v>
      </c>
      <c r="B1181" t="s">
        <v>1281</v>
      </c>
      <c r="C1181">
        <v>0</v>
      </c>
      <c r="D1181">
        <v>0</v>
      </c>
      <c r="E1181">
        <v>0</v>
      </c>
      <c r="F1181">
        <v>0</v>
      </c>
      <c r="G1181">
        <v>0</v>
      </c>
      <c r="J1181" t="str">
        <f t="shared" si="96"/>
        <v>TECNICO EM OPERACAO DE EQUIPAMENTO DE EXIBICAO DE TELEVISAO</v>
      </c>
      <c r="K1181" t="s">
        <v>1281</v>
      </c>
      <c r="L1181">
        <v>0</v>
      </c>
      <c r="N1181" t="str">
        <f t="shared" si="97"/>
        <v>TECNICO EM OPERACAO DE EQUIPAMENTO DE EXIBICAO DE TELEVISAO</v>
      </c>
      <c r="O1181" t="s">
        <v>1281</v>
      </c>
      <c r="P1181">
        <v>0</v>
      </c>
    </row>
    <row r="1182" spans="1:16">
      <c r="A1182" t="str">
        <f t="shared" si="95"/>
        <v>TECNICO EM OPERACAO DE EQUIPAMENTOS DE TRANSMISSAO/RECEPCAO DE TELEVISAO</v>
      </c>
      <c r="B1182" t="s">
        <v>1282</v>
      </c>
      <c r="C1182">
        <v>0</v>
      </c>
      <c r="D1182">
        <v>0</v>
      </c>
      <c r="E1182">
        <v>0</v>
      </c>
      <c r="F1182">
        <v>0</v>
      </c>
      <c r="G1182">
        <v>0</v>
      </c>
      <c r="J1182" t="str">
        <f t="shared" si="96"/>
        <v>TECNICO EM OPERACAO DE EQUIPAMENTOS DE TRANSMISSAO/RECEPCAO DE TELEVISAO</v>
      </c>
      <c r="K1182" t="s">
        <v>1282</v>
      </c>
      <c r="L1182">
        <v>0</v>
      </c>
      <c r="N1182" t="str">
        <f t="shared" si="97"/>
        <v>TECNICO EM OPERACAO DE EQUIPAMENTOS DE TRANSMISSAO/RECEPCAO DE TELEVISAO</v>
      </c>
      <c r="O1182" t="s">
        <v>1282</v>
      </c>
      <c r="P1182">
        <v>0</v>
      </c>
    </row>
    <row r="1183" spans="1:16">
      <c r="A1183" t="str">
        <f t="shared" si="95"/>
        <v>SUPERVISOR TECNICO OPERACIONAL DE SISTEMAS DE TELEVISAO E PRODUTORAS DE VIDEO</v>
      </c>
      <c r="B1183" t="s">
        <v>1283</v>
      </c>
      <c r="C1183">
        <v>0</v>
      </c>
      <c r="D1183">
        <v>0</v>
      </c>
      <c r="E1183">
        <v>0</v>
      </c>
      <c r="F1183">
        <v>0</v>
      </c>
      <c r="G1183">
        <v>0</v>
      </c>
      <c r="J1183" t="str">
        <f t="shared" si="96"/>
        <v>SUPERVISOR TECNICO OPERACIONAL DE SISTEMAS DE TELEVISAO E PRODUTORAS DE VIDEO</v>
      </c>
      <c r="K1183" t="s">
        <v>1283</v>
      </c>
      <c r="L1183">
        <v>0</v>
      </c>
      <c r="N1183" t="str">
        <f t="shared" si="97"/>
        <v>SUPERVISOR TECNICO OPERACIONAL DE SISTEMAS DE TELEVISAO E PRODUTORAS DE VIDEO</v>
      </c>
      <c r="O1183" t="s">
        <v>1283</v>
      </c>
      <c r="P1183">
        <v>0</v>
      </c>
    </row>
    <row r="1184" spans="1:16">
      <c r="A1184" t="str">
        <f t="shared" si="95"/>
        <v>TECNICO EM GRAVACAO DE AUDIO</v>
      </c>
      <c r="B1184" t="s">
        <v>1284</v>
      </c>
      <c r="C1184">
        <v>0</v>
      </c>
      <c r="D1184">
        <v>0</v>
      </c>
      <c r="E1184">
        <v>0</v>
      </c>
      <c r="F1184">
        <v>0</v>
      </c>
      <c r="G1184">
        <v>0</v>
      </c>
      <c r="J1184" t="str">
        <f t="shared" si="96"/>
        <v>TECNICO EM GRAVACAO DE AUDIO</v>
      </c>
      <c r="K1184" t="s">
        <v>1284</v>
      </c>
      <c r="L1184">
        <v>0</v>
      </c>
      <c r="N1184" t="str">
        <f t="shared" si="97"/>
        <v>TECNICO EM GRAVACAO DE AUDIO</v>
      </c>
      <c r="O1184" t="s">
        <v>1284</v>
      </c>
      <c r="P1184">
        <v>0</v>
      </c>
    </row>
    <row r="1185" spans="1:16">
      <c r="A1185" t="str">
        <f t="shared" si="95"/>
        <v>TECNICO EM INSTALACAO DE EQUIPAMENTOS DE AUDIO</v>
      </c>
      <c r="B1185" t="s">
        <v>1285</v>
      </c>
      <c r="C1185">
        <v>0</v>
      </c>
      <c r="D1185">
        <v>0</v>
      </c>
      <c r="E1185">
        <v>0</v>
      </c>
      <c r="F1185">
        <v>0</v>
      </c>
      <c r="G1185">
        <v>0</v>
      </c>
      <c r="J1185" t="str">
        <f t="shared" si="96"/>
        <v>TECNICO EM INSTALACAO DE EQUIPAMENTOS DE AUDIO</v>
      </c>
      <c r="K1185" t="s">
        <v>1285</v>
      </c>
      <c r="L1185">
        <v>0</v>
      </c>
      <c r="N1185" t="str">
        <f t="shared" si="97"/>
        <v>TECNICO EM INSTALACAO DE EQUIPAMENTOS DE AUDIO</v>
      </c>
      <c r="O1185" t="s">
        <v>1285</v>
      </c>
      <c r="P1185">
        <v>0</v>
      </c>
    </row>
    <row r="1186" spans="1:16">
      <c r="A1186" t="str">
        <f t="shared" si="95"/>
        <v>TECNICO EM MASTERIZACAO DE AUDIO</v>
      </c>
      <c r="B1186" t="s">
        <v>1286</v>
      </c>
      <c r="C1186">
        <v>0</v>
      </c>
      <c r="D1186">
        <v>0</v>
      </c>
      <c r="E1186">
        <v>0</v>
      </c>
      <c r="F1186">
        <v>0</v>
      </c>
      <c r="G1186">
        <v>0</v>
      </c>
      <c r="J1186" t="str">
        <f t="shared" si="96"/>
        <v>TECNICO EM MASTERIZACAO DE AUDIO</v>
      </c>
      <c r="K1186" t="s">
        <v>1286</v>
      </c>
      <c r="L1186">
        <v>0</v>
      </c>
      <c r="N1186" t="str">
        <f t="shared" si="97"/>
        <v>TECNICO EM MASTERIZACAO DE AUDIO</v>
      </c>
      <c r="O1186" t="s">
        <v>1286</v>
      </c>
      <c r="P1186">
        <v>0</v>
      </c>
    </row>
    <row r="1187" spans="1:16">
      <c r="A1187" t="str">
        <f t="shared" si="95"/>
        <v>PROJETISTA DE SOM</v>
      </c>
      <c r="B1187" t="s">
        <v>1287</v>
      </c>
      <c r="C1187">
        <v>0</v>
      </c>
      <c r="D1187">
        <v>0</v>
      </c>
      <c r="E1187">
        <v>0</v>
      </c>
      <c r="F1187">
        <v>0</v>
      </c>
      <c r="G1187">
        <v>0</v>
      </c>
      <c r="J1187" t="str">
        <f t="shared" si="96"/>
        <v>PROJETISTA DE SOM</v>
      </c>
      <c r="K1187" t="s">
        <v>1287</v>
      </c>
      <c r="L1187">
        <v>0</v>
      </c>
      <c r="N1187" t="str">
        <f t="shared" si="97"/>
        <v>PROJETISTA DE SOM</v>
      </c>
      <c r="O1187" t="s">
        <v>1287</v>
      </c>
      <c r="P1187">
        <v>0</v>
      </c>
    </row>
    <row r="1188" spans="1:16">
      <c r="A1188" t="str">
        <f t="shared" si="95"/>
        <v>TECNICO EM SONORIZACAO</v>
      </c>
      <c r="B1188" t="s">
        <v>1288</v>
      </c>
      <c r="C1188">
        <v>0</v>
      </c>
      <c r="D1188">
        <v>0</v>
      </c>
      <c r="E1188">
        <v>0</v>
      </c>
      <c r="F1188">
        <v>0</v>
      </c>
      <c r="G1188">
        <v>0</v>
      </c>
      <c r="J1188" t="str">
        <f t="shared" si="96"/>
        <v>TECNICO EM SONORIZACAO</v>
      </c>
      <c r="K1188" t="s">
        <v>1288</v>
      </c>
      <c r="L1188">
        <v>0</v>
      </c>
      <c r="N1188" t="str">
        <f t="shared" si="97"/>
        <v>TECNICO EM SONORIZACAO</v>
      </c>
      <c r="O1188" t="s">
        <v>1288</v>
      </c>
      <c r="P1188">
        <v>0</v>
      </c>
    </row>
    <row r="1189" spans="1:16">
      <c r="A1189" t="str">
        <f t="shared" si="95"/>
        <v>TECNICO EM MIXAGEM DE AUDIO</v>
      </c>
      <c r="B1189" t="s">
        <v>1289</v>
      </c>
      <c r="C1189">
        <v>0</v>
      </c>
      <c r="D1189">
        <v>0</v>
      </c>
      <c r="E1189">
        <v>0</v>
      </c>
      <c r="F1189">
        <v>0</v>
      </c>
      <c r="G1189">
        <v>0</v>
      </c>
      <c r="J1189" t="str">
        <f t="shared" si="96"/>
        <v>TECNICO EM MIXAGEM DE AUDIO</v>
      </c>
      <c r="K1189" t="s">
        <v>1289</v>
      </c>
      <c r="L1189">
        <v>0</v>
      </c>
      <c r="N1189" t="str">
        <f t="shared" si="97"/>
        <v>TECNICO EM MIXAGEM DE AUDIO</v>
      </c>
      <c r="O1189" t="s">
        <v>1289</v>
      </c>
      <c r="P1189">
        <v>0</v>
      </c>
    </row>
    <row r="1190" spans="1:16">
      <c r="A1190" t="str">
        <f t="shared" si="95"/>
        <v>PROJETISTA DE SISTEMAS DE AUDIO</v>
      </c>
      <c r="B1190" t="s">
        <v>1290</v>
      </c>
      <c r="C1190">
        <v>0</v>
      </c>
      <c r="D1190">
        <v>0</v>
      </c>
      <c r="E1190">
        <v>0</v>
      </c>
      <c r="F1190">
        <v>0</v>
      </c>
      <c r="G1190">
        <v>0</v>
      </c>
      <c r="J1190" t="str">
        <f t="shared" si="96"/>
        <v>PROJETISTA DE SISTEMAS DE AUDIO</v>
      </c>
      <c r="K1190" t="s">
        <v>1290</v>
      </c>
      <c r="L1190">
        <v>0</v>
      </c>
      <c r="N1190" t="str">
        <f t="shared" si="97"/>
        <v>PROJETISTA DE SISTEMAS DE AUDIO</v>
      </c>
      <c r="O1190" t="s">
        <v>1290</v>
      </c>
      <c r="P1190">
        <v>0</v>
      </c>
    </row>
    <row r="1191" spans="1:16">
      <c r="A1191" t="str">
        <f t="shared" si="95"/>
        <v>MICROFONISTA</v>
      </c>
      <c r="B1191" t="s">
        <v>1291</v>
      </c>
      <c r="C1191">
        <v>0</v>
      </c>
      <c r="D1191">
        <v>0</v>
      </c>
      <c r="E1191">
        <v>0</v>
      </c>
      <c r="F1191">
        <v>0</v>
      </c>
      <c r="G1191">
        <v>0</v>
      </c>
      <c r="J1191" t="str">
        <f t="shared" si="96"/>
        <v>MICROFONISTA</v>
      </c>
      <c r="K1191" t="s">
        <v>1291</v>
      </c>
      <c r="L1191">
        <v>0</v>
      </c>
      <c r="N1191" t="str">
        <f t="shared" si="97"/>
        <v>MICROFONISTA</v>
      </c>
      <c r="O1191" t="s">
        <v>1291</v>
      </c>
      <c r="P1191">
        <v>0</v>
      </c>
    </row>
    <row r="1192" spans="1:16">
      <c r="A1192" t="str">
        <f t="shared" si="95"/>
        <v>DJ (DISC JOCKEY)</v>
      </c>
      <c r="B1192" t="s">
        <v>1292</v>
      </c>
      <c r="C1192">
        <v>0</v>
      </c>
      <c r="D1192">
        <v>0</v>
      </c>
      <c r="E1192">
        <v>0</v>
      </c>
      <c r="F1192">
        <v>0</v>
      </c>
      <c r="G1192">
        <v>0</v>
      </c>
      <c r="J1192" t="str">
        <f t="shared" si="96"/>
        <v>DJ (DISC JOCKEY)</v>
      </c>
      <c r="K1192" t="s">
        <v>1292</v>
      </c>
      <c r="L1192">
        <v>0</v>
      </c>
      <c r="N1192" t="str">
        <f t="shared" si="97"/>
        <v>DJ (DISC JOCKEY)</v>
      </c>
      <c r="O1192" t="s">
        <v>1292</v>
      </c>
      <c r="P1192">
        <v>0</v>
      </c>
    </row>
    <row r="1193" spans="1:16">
      <c r="A1193" t="str">
        <f t="shared" si="95"/>
        <v>CENOTECNICO (CINEMA, VIDEO, TELEVISAO, TEATRO E ESPETACULOS)</v>
      </c>
      <c r="B1193" t="s">
        <v>1293</v>
      </c>
      <c r="C1193">
        <v>0</v>
      </c>
      <c r="D1193">
        <v>0</v>
      </c>
      <c r="E1193">
        <v>0</v>
      </c>
      <c r="F1193">
        <v>0</v>
      </c>
      <c r="G1193">
        <v>0</v>
      </c>
      <c r="J1193" t="str">
        <f t="shared" si="96"/>
        <v>CENOTECNICO (CINEMA, VIDEO, TELEVISAO, TEATRO E ESPETACULOS)</v>
      </c>
      <c r="K1193" t="s">
        <v>1293</v>
      </c>
      <c r="L1193">
        <v>0</v>
      </c>
      <c r="N1193" t="str">
        <f t="shared" si="97"/>
        <v>CENOTECNICO (CINEMA, VIDEO, TELEVISAO, TEATRO E ESPETACULOS)</v>
      </c>
      <c r="O1193" t="s">
        <v>1293</v>
      </c>
      <c r="P1193">
        <v>0</v>
      </c>
    </row>
    <row r="1194" spans="1:16">
      <c r="A1194" t="str">
        <f t="shared" si="95"/>
        <v>MAQUINISTA DE CINEMA E VIDEO</v>
      </c>
      <c r="B1194" t="s">
        <v>1294</v>
      </c>
      <c r="C1194">
        <v>0</v>
      </c>
      <c r="D1194">
        <v>0</v>
      </c>
      <c r="E1194">
        <v>0</v>
      </c>
      <c r="F1194">
        <v>0</v>
      </c>
      <c r="G1194">
        <v>0</v>
      </c>
      <c r="J1194" t="str">
        <f t="shared" si="96"/>
        <v>MAQUINISTA DE CINEMA E VIDEO</v>
      </c>
      <c r="K1194" t="s">
        <v>1294</v>
      </c>
      <c r="L1194">
        <v>0</v>
      </c>
      <c r="N1194" t="str">
        <f t="shared" si="97"/>
        <v>MAQUINISTA DE CINEMA E VIDEO</v>
      </c>
      <c r="O1194" t="s">
        <v>1294</v>
      </c>
      <c r="P1194">
        <v>0</v>
      </c>
    </row>
    <row r="1195" spans="1:16">
      <c r="A1195" t="str">
        <f t="shared" ref="A1195:A1258" si="98">MID(B1195,8,100)</f>
        <v>MAQUINISTA DE TEATRO E ESPETACULOS</v>
      </c>
      <c r="B1195" t="s">
        <v>1295</v>
      </c>
      <c r="C1195">
        <v>0</v>
      </c>
      <c r="D1195">
        <v>0</v>
      </c>
      <c r="E1195">
        <v>0</v>
      </c>
      <c r="F1195">
        <v>0</v>
      </c>
      <c r="G1195">
        <v>0</v>
      </c>
      <c r="J1195" t="str">
        <f t="shared" ref="J1195:J1258" si="99">MID(K1195,8,100)</f>
        <v>MAQUINISTA DE TEATRO E ESPETACULOS</v>
      </c>
      <c r="K1195" t="s">
        <v>1295</v>
      </c>
      <c r="L1195">
        <v>0</v>
      </c>
      <c r="N1195" t="str">
        <f t="shared" ref="N1195:N1258" si="100">MID(O1195,8,100)</f>
        <v>MAQUINISTA DE TEATRO E ESPETACULOS</v>
      </c>
      <c r="O1195" t="s">
        <v>1295</v>
      </c>
      <c r="P1195">
        <v>0</v>
      </c>
    </row>
    <row r="1196" spans="1:16">
      <c r="A1196" t="str">
        <f t="shared" si="98"/>
        <v>OPERADOR DE PROJETOR CINEMATOGRAFICO</v>
      </c>
      <c r="B1196" t="s">
        <v>1296</v>
      </c>
      <c r="C1196">
        <v>0</v>
      </c>
      <c r="D1196">
        <v>0</v>
      </c>
      <c r="E1196">
        <v>0</v>
      </c>
      <c r="F1196">
        <v>0</v>
      </c>
      <c r="G1196">
        <v>0</v>
      </c>
      <c r="J1196" t="str">
        <f t="shared" si="99"/>
        <v>OPERADOR DE PROJETOR CINEMATOGRAFICO</v>
      </c>
      <c r="K1196" t="s">
        <v>1296</v>
      </c>
      <c r="L1196">
        <v>0</v>
      </c>
      <c r="N1196" t="str">
        <f t="shared" si="100"/>
        <v>OPERADOR DE PROJETOR CINEMATOGRAFICO</v>
      </c>
      <c r="O1196" t="s">
        <v>1296</v>
      </c>
      <c r="P1196">
        <v>0</v>
      </c>
    </row>
    <row r="1197" spans="1:16">
      <c r="A1197" t="str">
        <f t="shared" si="98"/>
        <v>OPERADOR-MANTENEDOR DE PROJETOR CINEMATOGRAFICO</v>
      </c>
      <c r="B1197" t="s">
        <v>1297</v>
      </c>
      <c r="C1197">
        <v>0</v>
      </c>
      <c r="D1197">
        <v>0</v>
      </c>
      <c r="E1197">
        <v>0</v>
      </c>
      <c r="F1197">
        <v>0</v>
      </c>
      <c r="G1197">
        <v>0</v>
      </c>
      <c r="J1197" t="str">
        <f t="shared" si="99"/>
        <v>OPERADOR-MANTENEDOR DE PROJETOR CINEMATOGRAFICO</v>
      </c>
      <c r="K1197" t="s">
        <v>1297</v>
      </c>
      <c r="L1197">
        <v>0</v>
      </c>
      <c r="N1197" t="str">
        <f t="shared" si="100"/>
        <v>OPERADOR-MANTENEDOR DE PROJETOR CINEMATOGRAFICO</v>
      </c>
      <c r="O1197" t="s">
        <v>1297</v>
      </c>
      <c r="P1197">
        <v>0</v>
      </c>
    </row>
    <row r="1198" spans="1:16">
      <c r="A1198" t="str">
        <f t="shared" si="98"/>
        <v>EDITOR DE TV E VIDEO</v>
      </c>
      <c r="B1198" t="s">
        <v>1298</v>
      </c>
      <c r="C1198">
        <v>0</v>
      </c>
      <c r="D1198">
        <v>0</v>
      </c>
      <c r="E1198">
        <v>0</v>
      </c>
      <c r="F1198">
        <v>0</v>
      </c>
      <c r="G1198">
        <v>0</v>
      </c>
      <c r="J1198" t="str">
        <f t="shared" si="99"/>
        <v>EDITOR DE TV E VIDEO</v>
      </c>
      <c r="K1198" t="s">
        <v>1298</v>
      </c>
      <c r="L1198">
        <v>0</v>
      </c>
      <c r="N1198" t="str">
        <f t="shared" si="100"/>
        <v>EDITOR DE TV E VIDEO</v>
      </c>
      <c r="O1198" t="s">
        <v>1298</v>
      </c>
      <c r="P1198">
        <v>0</v>
      </c>
    </row>
    <row r="1199" spans="1:16">
      <c r="A1199" t="str">
        <f t="shared" si="98"/>
        <v>FINALIZADOR DE FILMES</v>
      </c>
      <c r="B1199" t="s">
        <v>1299</v>
      </c>
      <c r="C1199">
        <v>0</v>
      </c>
      <c r="D1199">
        <v>0</v>
      </c>
      <c r="E1199">
        <v>0</v>
      </c>
      <c r="F1199">
        <v>0</v>
      </c>
      <c r="G1199">
        <v>0</v>
      </c>
      <c r="J1199" t="str">
        <f t="shared" si="99"/>
        <v>FINALIZADOR DE FILMES</v>
      </c>
      <c r="K1199" t="s">
        <v>1299</v>
      </c>
      <c r="L1199">
        <v>0</v>
      </c>
      <c r="N1199" t="str">
        <f t="shared" si="100"/>
        <v>FINALIZADOR DE FILMES</v>
      </c>
      <c r="O1199" t="s">
        <v>1299</v>
      </c>
      <c r="P1199">
        <v>0</v>
      </c>
    </row>
    <row r="1200" spans="1:16">
      <c r="A1200" t="str">
        <f t="shared" si="98"/>
        <v>FINALIZADOR DE VIDEO</v>
      </c>
      <c r="B1200" t="s">
        <v>1300</v>
      </c>
      <c r="C1200">
        <v>0</v>
      </c>
      <c r="D1200">
        <v>0</v>
      </c>
      <c r="E1200">
        <v>0</v>
      </c>
      <c r="F1200">
        <v>0</v>
      </c>
      <c r="G1200">
        <v>0</v>
      </c>
      <c r="J1200" t="str">
        <f t="shared" si="99"/>
        <v>FINALIZADOR DE VIDEO</v>
      </c>
      <c r="K1200" t="s">
        <v>1300</v>
      </c>
      <c r="L1200">
        <v>0</v>
      </c>
      <c r="N1200" t="str">
        <f t="shared" si="100"/>
        <v>FINALIZADOR DE VIDEO</v>
      </c>
      <c r="O1200" t="s">
        <v>1300</v>
      </c>
      <c r="P1200">
        <v>0</v>
      </c>
    </row>
    <row r="1201" spans="1:16">
      <c r="A1201" t="str">
        <f t="shared" si="98"/>
        <v>MONTADOR DE FILMES</v>
      </c>
      <c r="B1201" t="s">
        <v>1301</v>
      </c>
      <c r="C1201">
        <v>0</v>
      </c>
      <c r="D1201">
        <v>0</v>
      </c>
      <c r="E1201">
        <v>0</v>
      </c>
      <c r="F1201">
        <v>0</v>
      </c>
      <c r="G1201">
        <v>0</v>
      </c>
      <c r="J1201" t="str">
        <f t="shared" si="99"/>
        <v>MONTADOR DE FILMES</v>
      </c>
      <c r="K1201" t="s">
        <v>1301</v>
      </c>
      <c r="L1201">
        <v>0</v>
      </c>
      <c r="N1201" t="str">
        <f t="shared" si="100"/>
        <v>MONTADOR DE FILMES</v>
      </c>
      <c r="O1201" t="s">
        <v>1301</v>
      </c>
      <c r="P1201">
        <v>0</v>
      </c>
    </row>
    <row r="1202" spans="1:16">
      <c r="A1202" t="str">
        <f t="shared" si="98"/>
        <v>DESIGNER DE INTERIORES</v>
      </c>
      <c r="B1202" t="s">
        <v>1302</v>
      </c>
      <c r="C1202">
        <v>0</v>
      </c>
      <c r="D1202">
        <v>0</v>
      </c>
      <c r="E1202">
        <v>0</v>
      </c>
      <c r="F1202">
        <v>0</v>
      </c>
      <c r="G1202">
        <v>0</v>
      </c>
      <c r="J1202" t="str">
        <f t="shared" si="99"/>
        <v>DESIGNER DE INTERIORES</v>
      </c>
      <c r="K1202" t="s">
        <v>1302</v>
      </c>
      <c r="L1202">
        <v>0</v>
      </c>
      <c r="N1202" t="str">
        <f t="shared" si="100"/>
        <v>DESIGNER DE INTERIORES</v>
      </c>
      <c r="O1202" t="s">
        <v>1302</v>
      </c>
      <c r="P1202">
        <v>0</v>
      </c>
    </row>
    <row r="1203" spans="1:16">
      <c r="A1203" t="str">
        <f t="shared" si="98"/>
        <v>DESIGNER DE VITRINES</v>
      </c>
      <c r="B1203" t="s">
        <v>1303</v>
      </c>
      <c r="C1203">
        <v>0</v>
      </c>
      <c r="D1203">
        <v>0</v>
      </c>
      <c r="E1203">
        <v>0</v>
      </c>
      <c r="F1203">
        <v>0</v>
      </c>
      <c r="G1203">
        <v>0</v>
      </c>
      <c r="J1203" t="str">
        <f t="shared" si="99"/>
        <v>DESIGNER DE VITRINES</v>
      </c>
      <c r="K1203" t="s">
        <v>1303</v>
      </c>
      <c r="L1203">
        <v>0</v>
      </c>
      <c r="N1203" t="str">
        <f t="shared" si="100"/>
        <v>DESIGNER DE VITRINES</v>
      </c>
      <c r="O1203" t="s">
        <v>1303</v>
      </c>
      <c r="P1203">
        <v>0</v>
      </c>
    </row>
    <row r="1204" spans="1:16">
      <c r="A1204" t="str">
        <f t="shared" si="98"/>
        <v>VISUAL MERCHANDISER</v>
      </c>
      <c r="B1204" t="s">
        <v>1304</v>
      </c>
      <c r="C1204">
        <v>0</v>
      </c>
      <c r="D1204">
        <v>0</v>
      </c>
      <c r="E1204">
        <v>0</v>
      </c>
      <c r="F1204">
        <v>0</v>
      </c>
      <c r="G1204">
        <v>0</v>
      </c>
      <c r="J1204" t="str">
        <f t="shared" si="99"/>
        <v>VISUAL MERCHANDISER</v>
      </c>
      <c r="K1204" t="s">
        <v>1304</v>
      </c>
      <c r="L1204">
        <v>0</v>
      </c>
      <c r="N1204" t="str">
        <f t="shared" si="100"/>
        <v>VISUAL MERCHANDISER</v>
      </c>
      <c r="O1204" t="s">
        <v>1304</v>
      </c>
      <c r="P1204">
        <v>0</v>
      </c>
    </row>
    <row r="1205" spans="1:16">
      <c r="A1205" t="str">
        <f t="shared" si="98"/>
        <v>DECORADOR DE EVENTOS</v>
      </c>
      <c r="B1205" t="s">
        <v>1305</v>
      </c>
      <c r="C1205">
        <v>0</v>
      </c>
      <c r="D1205">
        <v>0</v>
      </c>
      <c r="E1205">
        <v>0</v>
      </c>
      <c r="F1205">
        <v>0</v>
      </c>
      <c r="G1205">
        <v>0</v>
      </c>
      <c r="J1205" t="str">
        <f t="shared" si="99"/>
        <v>DECORADOR DE EVENTOS</v>
      </c>
      <c r="K1205" t="s">
        <v>1305</v>
      </c>
      <c r="L1205">
        <v>0</v>
      </c>
      <c r="N1205" t="str">
        <f t="shared" si="100"/>
        <v>DECORADOR DE EVENTOS</v>
      </c>
      <c r="O1205" t="s">
        <v>1305</v>
      </c>
      <c r="P1205">
        <v>0</v>
      </c>
    </row>
    <row r="1206" spans="1:16">
      <c r="A1206" t="str">
        <f t="shared" si="98"/>
        <v>DANCARINO TRADICIONAL</v>
      </c>
      <c r="B1206" t="s">
        <v>1306</v>
      </c>
      <c r="C1206">
        <v>0</v>
      </c>
      <c r="D1206">
        <v>0</v>
      </c>
      <c r="E1206">
        <v>0</v>
      </c>
      <c r="F1206">
        <v>0</v>
      </c>
      <c r="G1206">
        <v>0</v>
      </c>
      <c r="J1206" t="str">
        <f t="shared" si="99"/>
        <v>DANCARINO TRADICIONAL</v>
      </c>
      <c r="K1206" t="s">
        <v>1306</v>
      </c>
      <c r="L1206">
        <v>0</v>
      </c>
      <c r="N1206" t="str">
        <f t="shared" si="100"/>
        <v>DANCARINO TRADICIONAL</v>
      </c>
      <c r="O1206" t="s">
        <v>1306</v>
      </c>
      <c r="P1206">
        <v>0</v>
      </c>
    </row>
    <row r="1207" spans="1:16">
      <c r="A1207" t="str">
        <f t="shared" si="98"/>
        <v>DANCARINO POPULAR</v>
      </c>
      <c r="B1207" t="s">
        <v>1307</v>
      </c>
      <c r="C1207">
        <v>0</v>
      </c>
      <c r="D1207">
        <v>0</v>
      </c>
      <c r="E1207">
        <v>0</v>
      </c>
      <c r="F1207">
        <v>0</v>
      </c>
      <c r="G1207">
        <v>0</v>
      </c>
      <c r="J1207" t="str">
        <f t="shared" si="99"/>
        <v>DANCARINO POPULAR</v>
      </c>
      <c r="K1207" t="s">
        <v>1307</v>
      </c>
      <c r="L1207">
        <v>0</v>
      </c>
      <c r="N1207" t="str">
        <f t="shared" si="100"/>
        <v>DANCARINO POPULAR</v>
      </c>
      <c r="O1207" t="s">
        <v>1307</v>
      </c>
      <c r="P1207">
        <v>0</v>
      </c>
    </row>
    <row r="1208" spans="1:16">
      <c r="A1208" t="str">
        <f t="shared" si="98"/>
        <v>ACROBATA</v>
      </c>
      <c r="B1208" t="s">
        <v>1308</v>
      </c>
      <c r="C1208">
        <v>0</v>
      </c>
      <c r="D1208">
        <v>0</v>
      </c>
      <c r="E1208">
        <v>0</v>
      </c>
      <c r="F1208">
        <v>0</v>
      </c>
      <c r="G1208">
        <v>0</v>
      </c>
      <c r="J1208" t="str">
        <f t="shared" si="99"/>
        <v>ACROBATA</v>
      </c>
      <c r="K1208" t="s">
        <v>1308</v>
      </c>
      <c r="L1208">
        <v>0</v>
      </c>
      <c r="N1208" t="str">
        <f t="shared" si="100"/>
        <v>ACROBATA</v>
      </c>
      <c r="O1208" t="s">
        <v>1308</v>
      </c>
      <c r="P1208">
        <v>0</v>
      </c>
    </row>
    <row r="1209" spans="1:16">
      <c r="A1209" t="str">
        <f t="shared" si="98"/>
        <v>ARTISTA AEREO</v>
      </c>
      <c r="B1209" t="s">
        <v>1309</v>
      </c>
      <c r="C1209">
        <v>0</v>
      </c>
      <c r="D1209">
        <v>0</v>
      </c>
      <c r="E1209">
        <v>0</v>
      </c>
      <c r="F1209">
        <v>0</v>
      </c>
      <c r="G1209">
        <v>0</v>
      </c>
      <c r="J1209" t="str">
        <f t="shared" si="99"/>
        <v>ARTISTA AEREO</v>
      </c>
      <c r="K1209" t="s">
        <v>1309</v>
      </c>
      <c r="L1209">
        <v>0</v>
      </c>
      <c r="N1209" t="str">
        <f t="shared" si="100"/>
        <v>ARTISTA AEREO</v>
      </c>
      <c r="O1209" t="s">
        <v>1309</v>
      </c>
      <c r="P1209">
        <v>0</v>
      </c>
    </row>
    <row r="1210" spans="1:16">
      <c r="A1210" t="str">
        <f t="shared" si="98"/>
        <v>ARTISTA DE CIRCO (OUTROS)</v>
      </c>
      <c r="B1210" t="s">
        <v>1310</v>
      </c>
      <c r="C1210">
        <v>0</v>
      </c>
      <c r="D1210">
        <v>0</v>
      </c>
      <c r="E1210">
        <v>0</v>
      </c>
      <c r="F1210">
        <v>0</v>
      </c>
      <c r="G1210">
        <v>0</v>
      </c>
      <c r="J1210" t="str">
        <f t="shared" si="99"/>
        <v>ARTISTA DE CIRCO (OUTROS)</v>
      </c>
      <c r="K1210" t="s">
        <v>1310</v>
      </c>
      <c r="L1210">
        <v>0</v>
      </c>
      <c r="N1210" t="str">
        <f t="shared" si="100"/>
        <v>ARTISTA DE CIRCO (OUTROS)</v>
      </c>
      <c r="O1210" t="s">
        <v>1310</v>
      </c>
      <c r="P1210">
        <v>0</v>
      </c>
    </row>
    <row r="1211" spans="1:16">
      <c r="A1211" t="str">
        <f t="shared" si="98"/>
        <v>CONTORCIONISTA</v>
      </c>
      <c r="B1211" t="s">
        <v>1311</v>
      </c>
      <c r="C1211">
        <v>0</v>
      </c>
      <c r="D1211">
        <v>0</v>
      </c>
      <c r="E1211">
        <v>0</v>
      </c>
      <c r="F1211">
        <v>0</v>
      </c>
      <c r="G1211">
        <v>0</v>
      </c>
      <c r="J1211" t="str">
        <f t="shared" si="99"/>
        <v>CONTORCIONISTA</v>
      </c>
      <c r="K1211" t="s">
        <v>1311</v>
      </c>
      <c r="L1211">
        <v>0</v>
      </c>
      <c r="N1211" t="str">
        <f t="shared" si="100"/>
        <v>CONTORCIONISTA</v>
      </c>
      <c r="O1211" t="s">
        <v>1311</v>
      </c>
      <c r="P1211">
        <v>0</v>
      </c>
    </row>
    <row r="1212" spans="1:16">
      <c r="A1212" t="str">
        <f t="shared" si="98"/>
        <v>DOMADOR DE ANIMAIS (CIRCENSE)</v>
      </c>
      <c r="B1212" t="s">
        <v>1312</v>
      </c>
      <c r="C1212">
        <v>0</v>
      </c>
      <c r="D1212">
        <v>0</v>
      </c>
      <c r="E1212">
        <v>0</v>
      </c>
      <c r="F1212">
        <v>0</v>
      </c>
      <c r="G1212">
        <v>0</v>
      </c>
      <c r="J1212" t="str">
        <f t="shared" si="99"/>
        <v>DOMADOR DE ANIMAIS (CIRCENSE)</v>
      </c>
      <c r="K1212" t="s">
        <v>1312</v>
      </c>
      <c r="L1212">
        <v>0</v>
      </c>
      <c r="N1212" t="str">
        <f t="shared" si="100"/>
        <v>DOMADOR DE ANIMAIS (CIRCENSE)</v>
      </c>
      <c r="O1212" t="s">
        <v>1312</v>
      </c>
      <c r="P1212">
        <v>0</v>
      </c>
    </row>
    <row r="1213" spans="1:16">
      <c r="A1213" t="str">
        <f t="shared" si="98"/>
        <v>EQUILIBRISTA</v>
      </c>
      <c r="B1213" t="s">
        <v>1313</v>
      </c>
      <c r="C1213">
        <v>0</v>
      </c>
      <c r="D1213">
        <v>0</v>
      </c>
      <c r="E1213">
        <v>0</v>
      </c>
      <c r="F1213">
        <v>0</v>
      </c>
      <c r="G1213">
        <v>0</v>
      </c>
      <c r="J1213" t="str">
        <f t="shared" si="99"/>
        <v>EQUILIBRISTA</v>
      </c>
      <c r="K1213" t="s">
        <v>1313</v>
      </c>
      <c r="L1213">
        <v>0</v>
      </c>
      <c r="N1213" t="str">
        <f t="shared" si="100"/>
        <v>EQUILIBRISTA</v>
      </c>
      <c r="O1213" t="s">
        <v>1313</v>
      </c>
      <c r="P1213">
        <v>0</v>
      </c>
    </row>
    <row r="1214" spans="1:16">
      <c r="A1214" t="str">
        <f t="shared" si="98"/>
        <v>MAGICO</v>
      </c>
      <c r="B1214" t="s">
        <v>1314</v>
      </c>
      <c r="C1214">
        <v>0</v>
      </c>
      <c r="D1214">
        <v>0</v>
      </c>
      <c r="E1214">
        <v>0</v>
      </c>
      <c r="F1214">
        <v>0</v>
      </c>
      <c r="G1214">
        <v>0</v>
      </c>
      <c r="J1214" t="str">
        <f t="shared" si="99"/>
        <v>MAGICO</v>
      </c>
      <c r="K1214" t="s">
        <v>1314</v>
      </c>
      <c r="L1214">
        <v>0</v>
      </c>
      <c r="N1214" t="str">
        <f t="shared" si="100"/>
        <v>MAGICO</v>
      </c>
      <c r="O1214" t="s">
        <v>1314</v>
      </c>
      <c r="P1214">
        <v>0</v>
      </c>
    </row>
    <row r="1215" spans="1:16">
      <c r="A1215" t="str">
        <f t="shared" si="98"/>
        <v>MALABARISTA</v>
      </c>
      <c r="B1215" t="s">
        <v>1315</v>
      </c>
      <c r="C1215">
        <v>0</v>
      </c>
      <c r="D1215">
        <v>0</v>
      </c>
      <c r="E1215">
        <v>0</v>
      </c>
      <c r="F1215">
        <v>0</v>
      </c>
      <c r="G1215">
        <v>0</v>
      </c>
      <c r="J1215" t="str">
        <f t="shared" si="99"/>
        <v>MALABARISTA</v>
      </c>
      <c r="K1215" t="s">
        <v>1315</v>
      </c>
      <c r="L1215">
        <v>0</v>
      </c>
      <c r="N1215" t="str">
        <f t="shared" si="100"/>
        <v>MALABARISTA</v>
      </c>
      <c r="O1215" t="s">
        <v>1315</v>
      </c>
      <c r="P1215">
        <v>0</v>
      </c>
    </row>
    <row r="1216" spans="1:16">
      <c r="A1216" t="str">
        <f t="shared" si="98"/>
        <v>PALHACO</v>
      </c>
      <c r="B1216" t="s">
        <v>1316</v>
      </c>
      <c r="C1216">
        <v>0</v>
      </c>
      <c r="D1216">
        <v>0</v>
      </c>
      <c r="E1216">
        <v>0</v>
      </c>
      <c r="F1216">
        <v>0</v>
      </c>
      <c r="G1216">
        <v>0</v>
      </c>
      <c r="J1216" t="str">
        <f t="shared" si="99"/>
        <v>PALHACO</v>
      </c>
      <c r="K1216" t="s">
        <v>1316</v>
      </c>
      <c r="L1216">
        <v>0</v>
      </c>
      <c r="N1216" t="str">
        <f t="shared" si="100"/>
        <v>PALHACO</v>
      </c>
      <c r="O1216" t="s">
        <v>1316</v>
      </c>
      <c r="P1216">
        <v>0</v>
      </c>
    </row>
    <row r="1217" spans="1:16">
      <c r="A1217" t="str">
        <f t="shared" si="98"/>
        <v>TITERITEIRO</v>
      </c>
      <c r="B1217" t="s">
        <v>1317</v>
      </c>
      <c r="C1217">
        <v>0</v>
      </c>
      <c r="D1217">
        <v>0</v>
      </c>
      <c r="E1217">
        <v>0</v>
      </c>
      <c r="F1217">
        <v>0</v>
      </c>
      <c r="G1217">
        <v>0</v>
      </c>
      <c r="J1217" t="str">
        <f t="shared" si="99"/>
        <v>TITERITEIRO</v>
      </c>
      <c r="K1217" t="s">
        <v>1317</v>
      </c>
      <c r="L1217">
        <v>0</v>
      </c>
      <c r="N1217" t="str">
        <f t="shared" si="100"/>
        <v>TITERITEIRO</v>
      </c>
      <c r="O1217" t="s">
        <v>1317</v>
      </c>
      <c r="P1217">
        <v>0</v>
      </c>
    </row>
    <row r="1218" spans="1:16">
      <c r="A1218" t="str">
        <f t="shared" si="98"/>
        <v>TRAPEZISTA</v>
      </c>
      <c r="B1218" t="s">
        <v>1318</v>
      </c>
      <c r="C1218">
        <v>0</v>
      </c>
      <c r="D1218">
        <v>0</v>
      </c>
      <c r="E1218">
        <v>0</v>
      </c>
      <c r="F1218">
        <v>0</v>
      </c>
      <c r="G1218">
        <v>0</v>
      </c>
      <c r="J1218" t="str">
        <f t="shared" si="99"/>
        <v>TRAPEZISTA</v>
      </c>
      <c r="K1218" t="s">
        <v>1318</v>
      </c>
      <c r="L1218">
        <v>0</v>
      </c>
      <c r="N1218" t="str">
        <f t="shared" si="100"/>
        <v>TRAPEZISTA</v>
      </c>
      <c r="O1218" t="s">
        <v>1318</v>
      </c>
      <c r="P1218">
        <v>0</v>
      </c>
    </row>
    <row r="1219" spans="1:16">
      <c r="A1219" t="str">
        <f t="shared" si="98"/>
        <v>APRESENTADOR DE EVENTOS</v>
      </c>
      <c r="B1219" t="s">
        <v>1319</v>
      </c>
      <c r="C1219">
        <v>0</v>
      </c>
      <c r="D1219">
        <v>0</v>
      </c>
      <c r="E1219">
        <v>0</v>
      </c>
      <c r="F1219">
        <v>0</v>
      </c>
      <c r="G1219">
        <v>0</v>
      </c>
      <c r="J1219" t="str">
        <f t="shared" si="99"/>
        <v>APRESENTADOR DE EVENTOS</v>
      </c>
      <c r="K1219" t="s">
        <v>1319</v>
      </c>
      <c r="L1219">
        <v>0</v>
      </c>
      <c r="N1219" t="str">
        <f t="shared" si="100"/>
        <v>APRESENTADOR DE EVENTOS</v>
      </c>
      <c r="O1219" t="s">
        <v>1319</v>
      </c>
      <c r="P1219">
        <v>0</v>
      </c>
    </row>
    <row r="1220" spans="1:16">
      <c r="A1220" t="str">
        <f t="shared" si="98"/>
        <v>APRESENTADOR DE FESTAS POPULARES</v>
      </c>
      <c r="B1220" t="s">
        <v>1320</v>
      </c>
      <c r="C1220">
        <v>0</v>
      </c>
      <c r="D1220">
        <v>0</v>
      </c>
      <c r="E1220">
        <v>0</v>
      </c>
      <c r="F1220">
        <v>0</v>
      </c>
      <c r="G1220">
        <v>0</v>
      </c>
      <c r="J1220" t="str">
        <f t="shared" si="99"/>
        <v>APRESENTADOR DE FESTAS POPULARES</v>
      </c>
      <c r="K1220" t="s">
        <v>1320</v>
      </c>
      <c r="L1220">
        <v>0</v>
      </c>
      <c r="N1220" t="str">
        <f t="shared" si="100"/>
        <v>APRESENTADOR DE FESTAS POPULARES</v>
      </c>
      <c r="O1220" t="s">
        <v>1320</v>
      </c>
      <c r="P1220">
        <v>0</v>
      </c>
    </row>
    <row r="1221" spans="1:16">
      <c r="A1221" t="str">
        <f t="shared" si="98"/>
        <v>APRESENTADOR DE PROGRAMAS DE RADIO</v>
      </c>
      <c r="B1221" t="s">
        <v>1321</v>
      </c>
      <c r="C1221">
        <v>0</v>
      </c>
      <c r="D1221">
        <v>0</v>
      </c>
      <c r="E1221">
        <v>0</v>
      </c>
      <c r="F1221">
        <v>0</v>
      </c>
      <c r="G1221">
        <v>0</v>
      </c>
      <c r="J1221" t="str">
        <f t="shared" si="99"/>
        <v>APRESENTADOR DE PROGRAMAS DE RADIO</v>
      </c>
      <c r="K1221" t="s">
        <v>1321</v>
      </c>
      <c r="L1221">
        <v>0</v>
      </c>
      <c r="N1221" t="str">
        <f t="shared" si="100"/>
        <v>APRESENTADOR DE PROGRAMAS DE RADIO</v>
      </c>
      <c r="O1221" t="s">
        <v>1321</v>
      </c>
      <c r="P1221">
        <v>0</v>
      </c>
    </row>
    <row r="1222" spans="1:16">
      <c r="A1222" t="str">
        <f t="shared" si="98"/>
        <v>APRESENTADOR DE PROGRAMAS DE TELEVISAO</v>
      </c>
      <c r="B1222" t="s">
        <v>1322</v>
      </c>
      <c r="C1222">
        <v>0</v>
      </c>
      <c r="D1222">
        <v>0</v>
      </c>
      <c r="E1222">
        <v>0</v>
      </c>
      <c r="F1222">
        <v>0</v>
      </c>
      <c r="G1222">
        <v>0</v>
      </c>
      <c r="J1222" t="str">
        <f t="shared" si="99"/>
        <v>APRESENTADOR DE PROGRAMAS DE TELEVISAO</v>
      </c>
      <c r="K1222" t="s">
        <v>1322</v>
      </c>
      <c r="L1222">
        <v>0</v>
      </c>
      <c r="N1222" t="str">
        <f t="shared" si="100"/>
        <v>APRESENTADOR DE PROGRAMAS DE TELEVISAO</v>
      </c>
      <c r="O1222" t="s">
        <v>1322</v>
      </c>
      <c r="P1222">
        <v>0</v>
      </c>
    </row>
    <row r="1223" spans="1:16">
      <c r="A1223" t="str">
        <f t="shared" si="98"/>
        <v>APRESENTADOR DE CIRCO</v>
      </c>
      <c r="B1223" t="s">
        <v>1323</v>
      </c>
      <c r="C1223">
        <v>0</v>
      </c>
      <c r="D1223">
        <v>0</v>
      </c>
      <c r="E1223">
        <v>0</v>
      </c>
      <c r="F1223">
        <v>0</v>
      </c>
      <c r="G1223">
        <v>0</v>
      </c>
      <c r="J1223" t="str">
        <f t="shared" si="99"/>
        <v>APRESENTADOR DE CIRCO</v>
      </c>
      <c r="K1223" t="s">
        <v>1323</v>
      </c>
      <c r="L1223">
        <v>0</v>
      </c>
      <c r="N1223" t="str">
        <f t="shared" si="100"/>
        <v>APRESENTADOR DE CIRCO</v>
      </c>
      <c r="O1223" t="s">
        <v>1323</v>
      </c>
      <c r="P1223">
        <v>0</v>
      </c>
    </row>
    <row r="1224" spans="1:16">
      <c r="A1224" t="str">
        <f t="shared" si="98"/>
        <v>MODELO ARTISTICO</v>
      </c>
      <c r="B1224" t="s">
        <v>1324</v>
      </c>
      <c r="C1224">
        <v>0</v>
      </c>
      <c r="D1224">
        <v>0</v>
      </c>
      <c r="E1224">
        <v>0</v>
      </c>
      <c r="F1224">
        <v>0</v>
      </c>
      <c r="G1224">
        <v>0</v>
      </c>
      <c r="J1224" t="str">
        <f t="shared" si="99"/>
        <v>MODELO ARTISTICO</v>
      </c>
      <c r="K1224" t="s">
        <v>1324</v>
      </c>
      <c r="L1224">
        <v>0</v>
      </c>
      <c r="N1224" t="str">
        <f t="shared" si="100"/>
        <v>MODELO ARTISTICO</v>
      </c>
      <c r="O1224" t="s">
        <v>1324</v>
      </c>
      <c r="P1224">
        <v>0</v>
      </c>
    </row>
    <row r="1225" spans="1:16">
      <c r="A1225" t="str">
        <f t="shared" si="98"/>
        <v>MODELO DE MODAS</v>
      </c>
      <c r="B1225" t="s">
        <v>1325</v>
      </c>
      <c r="C1225">
        <v>0</v>
      </c>
      <c r="D1225">
        <v>0</v>
      </c>
      <c r="E1225">
        <v>0</v>
      </c>
      <c r="F1225">
        <v>0</v>
      </c>
      <c r="G1225">
        <v>0</v>
      </c>
      <c r="J1225" t="str">
        <f t="shared" si="99"/>
        <v>MODELO DE MODAS</v>
      </c>
      <c r="K1225" t="s">
        <v>1325</v>
      </c>
      <c r="L1225">
        <v>0</v>
      </c>
      <c r="N1225" t="str">
        <f t="shared" si="100"/>
        <v>MODELO DE MODAS</v>
      </c>
      <c r="O1225" t="s">
        <v>1325</v>
      </c>
      <c r="P1225">
        <v>0</v>
      </c>
    </row>
    <row r="1226" spans="1:16">
      <c r="A1226" t="str">
        <f t="shared" si="98"/>
        <v>MODELO PUBLICITARIO</v>
      </c>
      <c r="B1226" t="s">
        <v>1326</v>
      </c>
      <c r="C1226">
        <v>0</v>
      </c>
      <c r="D1226">
        <v>0</v>
      </c>
      <c r="E1226">
        <v>0</v>
      </c>
      <c r="F1226">
        <v>0</v>
      </c>
      <c r="G1226">
        <v>0</v>
      </c>
      <c r="J1226" t="str">
        <f t="shared" si="99"/>
        <v>MODELO PUBLICITARIO</v>
      </c>
      <c r="K1226" t="s">
        <v>1326</v>
      </c>
      <c r="L1226">
        <v>0</v>
      </c>
      <c r="N1226" t="str">
        <f t="shared" si="100"/>
        <v>MODELO PUBLICITARIO</v>
      </c>
      <c r="O1226" t="s">
        <v>1326</v>
      </c>
      <c r="P1226">
        <v>0</v>
      </c>
    </row>
    <row r="1227" spans="1:16">
      <c r="A1227" t="str">
        <f t="shared" si="98"/>
        <v>ATLETA PROFISSIONAL (OUTRAS MODALIDADES)</v>
      </c>
      <c r="B1227" t="s">
        <v>1327</v>
      </c>
      <c r="C1227">
        <v>0</v>
      </c>
      <c r="D1227">
        <v>0</v>
      </c>
      <c r="E1227">
        <v>0</v>
      </c>
      <c r="F1227">
        <v>0</v>
      </c>
      <c r="G1227">
        <v>0</v>
      </c>
      <c r="J1227" t="str">
        <f t="shared" si="99"/>
        <v>ATLETA PROFISSIONAL (OUTRAS MODALIDADES)</v>
      </c>
      <c r="K1227" t="s">
        <v>1327</v>
      </c>
      <c r="L1227">
        <v>0</v>
      </c>
      <c r="N1227" t="str">
        <f t="shared" si="100"/>
        <v>ATLETA PROFISSIONAL (OUTRAS MODALIDADES)</v>
      </c>
      <c r="O1227" t="s">
        <v>1327</v>
      </c>
      <c r="P1227">
        <v>0</v>
      </c>
    </row>
    <row r="1228" spans="1:16">
      <c r="A1228" t="str">
        <f t="shared" si="98"/>
        <v>ATLETA PROFISSIONAL DE FUTEBOL</v>
      </c>
      <c r="B1228" t="s">
        <v>1328</v>
      </c>
      <c r="C1228">
        <v>0</v>
      </c>
      <c r="D1228">
        <v>0</v>
      </c>
      <c r="E1228">
        <v>0</v>
      </c>
      <c r="F1228">
        <v>0</v>
      </c>
      <c r="G1228">
        <v>0</v>
      </c>
      <c r="J1228" t="str">
        <f t="shared" si="99"/>
        <v>ATLETA PROFISSIONAL DE FUTEBOL</v>
      </c>
      <c r="K1228" t="s">
        <v>1328</v>
      </c>
      <c r="L1228">
        <v>0</v>
      </c>
      <c r="N1228" t="str">
        <f t="shared" si="100"/>
        <v>ATLETA PROFISSIONAL DE FUTEBOL</v>
      </c>
      <c r="O1228" t="s">
        <v>1328</v>
      </c>
      <c r="P1228">
        <v>0</v>
      </c>
    </row>
    <row r="1229" spans="1:16">
      <c r="A1229" t="str">
        <f t="shared" si="98"/>
        <v>ATLETA PROFISSIONAL DE GOLFE</v>
      </c>
      <c r="B1229" t="s">
        <v>1329</v>
      </c>
      <c r="C1229">
        <v>0</v>
      </c>
      <c r="D1229">
        <v>0</v>
      </c>
      <c r="E1229">
        <v>0</v>
      </c>
      <c r="F1229">
        <v>0</v>
      </c>
      <c r="G1229">
        <v>0</v>
      </c>
      <c r="J1229" t="str">
        <f t="shared" si="99"/>
        <v>ATLETA PROFISSIONAL DE GOLFE</v>
      </c>
      <c r="K1229" t="s">
        <v>1329</v>
      </c>
      <c r="L1229">
        <v>0</v>
      </c>
      <c r="N1229" t="str">
        <f t="shared" si="100"/>
        <v>ATLETA PROFISSIONAL DE GOLFE</v>
      </c>
      <c r="O1229" t="s">
        <v>1329</v>
      </c>
      <c r="P1229">
        <v>0</v>
      </c>
    </row>
    <row r="1230" spans="1:16">
      <c r="A1230" t="str">
        <f t="shared" si="98"/>
        <v>ATLETA PROFISSIONAL DE LUTA</v>
      </c>
      <c r="B1230" t="s">
        <v>1330</v>
      </c>
      <c r="C1230">
        <v>0</v>
      </c>
      <c r="D1230">
        <v>0</v>
      </c>
      <c r="E1230">
        <v>0</v>
      </c>
      <c r="F1230">
        <v>0</v>
      </c>
      <c r="G1230">
        <v>0</v>
      </c>
      <c r="J1230" t="str">
        <f t="shared" si="99"/>
        <v>ATLETA PROFISSIONAL DE LUTA</v>
      </c>
      <c r="K1230" t="s">
        <v>1330</v>
      </c>
      <c r="L1230">
        <v>0</v>
      </c>
      <c r="N1230" t="str">
        <f t="shared" si="100"/>
        <v>ATLETA PROFISSIONAL DE LUTA</v>
      </c>
      <c r="O1230" t="s">
        <v>1330</v>
      </c>
      <c r="P1230">
        <v>0</v>
      </c>
    </row>
    <row r="1231" spans="1:16">
      <c r="A1231" t="str">
        <f t="shared" si="98"/>
        <v>ATLETA PROFISSIONAL DE TENIS</v>
      </c>
      <c r="B1231" t="s">
        <v>1331</v>
      </c>
      <c r="C1231">
        <v>0</v>
      </c>
      <c r="D1231">
        <v>0</v>
      </c>
      <c r="E1231">
        <v>0</v>
      </c>
      <c r="F1231">
        <v>0</v>
      </c>
      <c r="G1231">
        <v>0</v>
      </c>
      <c r="J1231" t="str">
        <f t="shared" si="99"/>
        <v>ATLETA PROFISSIONAL DE TENIS</v>
      </c>
      <c r="K1231" t="s">
        <v>1331</v>
      </c>
      <c r="L1231">
        <v>0</v>
      </c>
      <c r="N1231" t="str">
        <f t="shared" si="100"/>
        <v>ATLETA PROFISSIONAL DE TENIS</v>
      </c>
      <c r="O1231" t="s">
        <v>1331</v>
      </c>
      <c r="P1231">
        <v>0</v>
      </c>
    </row>
    <row r="1232" spans="1:16">
      <c r="A1232" t="str">
        <f t="shared" si="98"/>
        <v>JOQUEI</v>
      </c>
      <c r="B1232" t="s">
        <v>1332</v>
      </c>
      <c r="C1232">
        <v>0</v>
      </c>
      <c r="D1232">
        <v>0</v>
      </c>
      <c r="E1232">
        <v>0</v>
      </c>
      <c r="F1232">
        <v>0</v>
      </c>
      <c r="G1232">
        <v>0</v>
      </c>
      <c r="J1232" t="str">
        <f t="shared" si="99"/>
        <v>JOQUEI</v>
      </c>
      <c r="K1232" t="s">
        <v>1332</v>
      </c>
      <c r="L1232">
        <v>0</v>
      </c>
      <c r="N1232" t="str">
        <f t="shared" si="100"/>
        <v>JOQUEI</v>
      </c>
      <c r="O1232" t="s">
        <v>1332</v>
      </c>
      <c r="P1232">
        <v>0</v>
      </c>
    </row>
    <row r="1233" spans="1:16">
      <c r="A1233" t="str">
        <f t="shared" si="98"/>
        <v>PILOTO DE COMPETICAO AUTOMOBILISTICA</v>
      </c>
      <c r="B1233" t="s">
        <v>1333</v>
      </c>
      <c r="C1233">
        <v>0</v>
      </c>
      <c r="D1233">
        <v>0</v>
      </c>
      <c r="E1233">
        <v>0</v>
      </c>
      <c r="F1233">
        <v>0</v>
      </c>
      <c r="G1233">
        <v>0</v>
      </c>
      <c r="J1233" t="str">
        <f t="shared" si="99"/>
        <v>PILOTO DE COMPETICAO AUTOMOBILISTICA</v>
      </c>
      <c r="K1233" t="s">
        <v>1333</v>
      </c>
      <c r="L1233">
        <v>0</v>
      </c>
      <c r="N1233" t="str">
        <f t="shared" si="100"/>
        <v>PILOTO DE COMPETICAO AUTOMOBILISTICA</v>
      </c>
      <c r="O1233" t="s">
        <v>1333</v>
      </c>
      <c r="P1233">
        <v>0</v>
      </c>
    </row>
    <row r="1234" spans="1:16">
      <c r="A1234" t="str">
        <f t="shared" si="98"/>
        <v>PROFISSIONAL DE ATLETISMO</v>
      </c>
      <c r="B1234" t="s">
        <v>1334</v>
      </c>
      <c r="C1234">
        <v>0</v>
      </c>
      <c r="D1234">
        <v>0</v>
      </c>
      <c r="E1234">
        <v>0</v>
      </c>
      <c r="F1234">
        <v>0</v>
      </c>
      <c r="G1234">
        <v>0</v>
      </c>
      <c r="J1234" t="str">
        <f t="shared" si="99"/>
        <v>PROFISSIONAL DE ATLETISMO</v>
      </c>
      <c r="K1234" t="s">
        <v>1334</v>
      </c>
      <c r="L1234">
        <v>0</v>
      </c>
      <c r="N1234" t="str">
        <f t="shared" si="100"/>
        <v>PROFISSIONAL DE ATLETISMO</v>
      </c>
      <c r="O1234" t="s">
        <v>1334</v>
      </c>
      <c r="P1234">
        <v>0</v>
      </c>
    </row>
    <row r="1235" spans="1:16">
      <c r="A1235" t="str">
        <f t="shared" si="98"/>
        <v>PUGILISTA</v>
      </c>
      <c r="B1235" t="s">
        <v>1335</v>
      </c>
      <c r="C1235">
        <v>0</v>
      </c>
      <c r="D1235">
        <v>0</v>
      </c>
      <c r="E1235">
        <v>0</v>
      </c>
      <c r="F1235">
        <v>0</v>
      </c>
      <c r="G1235">
        <v>0</v>
      </c>
      <c r="J1235" t="str">
        <f t="shared" si="99"/>
        <v>PUGILISTA</v>
      </c>
      <c r="K1235" t="s">
        <v>1335</v>
      </c>
      <c r="L1235">
        <v>0</v>
      </c>
      <c r="N1235" t="str">
        <f t="shared" si="100"/>
        <v>PUGILISTA</v>
      </c>
      <c r="O1235" t="s">
        <v>1335</v>
      </c>
      <c r="P1235">
        <v>0</v>
      </c>
    </row>
    <row r="1236" spans="1:16">
      <c r="A1236" t="str">
        <f t="shared" si="98"/>
        <v>ARBITRO DESPORTIVO</v>
      </c>
      <c r="B1236" t="s">
        <v>1336</v>
      </c>
      <c r="C1236">
        <v>0</v>
      </c>
      <c r="D1236">
        <v>0</v>
      </c>
      <c r="E1236">
        <v>0</v>
      </c>
      <c r="F1236">
        <v>0</v>
      </c>
      <c r="G1236">
        <v>0</v>
      </c>
      <c r="J1236" t="str">
        <f t="shared" si="99"/>
        <v>ARBITRO DESPORTIVO</v>
      </c>
      <c r="K1236" t="s">
        <v>1336</v>
      </c>
      <c r="L1236">
        <v>0</v>
      </c>
      <c r="N1236" t="str">
        <f t="shared" si="100"/>
        <v>ARBITRO DESPORTIVO</v>
      </c>
      <c r="O1236" t="s">
        <v>1336</v>
      </c>
      <c r="P1236">
        <v>0</v>
      </c>
    </row>
    <row r="1237" spans="1:16">
      <c r="A1237" t="str">
        <f t="shared" si="98"/>
        <v>ARBITRO DE ATLETISMO</v>
      </c>
      <c r="B1237" t="s">
        <v>1337</v>
      </c>
      <c r="C1237">
        <v>0</v>
      </c>
      <c r="D1237">
        <v>0</v>
      </c>
      <c r="E1237">
        <v>0</v>
      </c>
      <c r="F1237">
        <v>0</v>
      </c>
      <c r="G1237">
        <v>0</v>
      </c>
      <c r="J1237" t="str">
        <f t="shared" si="99"/>
        <v>ARBITRO DE ATLETISMO</v>
      </c>
      <c r="K1237" t="s">
        <v>1337</v>
      </c>
      <c r="L1237">
        <v>0</v>
      </c>
      <c r="N1237" t="str">
        <f t="shared" si="100"/>
        <v>ARBITRO DE ATLETISMO</v>
      </c>
      <c r="O1237" t="s">
        <v>1337</v>
      </c>
      <c r="P1237">
        <v>0</v>
      </c>
    </row>
    <row r="1238" spans="1:16">
      <c r="A1238" t="str">
        <f t="shared" si="98"/>
        <v>ARBITRO DE BASQUETE</v>
      </c>
      <c r="B1238" t="s">
        <v>1338</v>
      </c>
      <c r="C1238">
        <v>0</v>
      </c>
      <c r="D1238">
        <v>0</v>
      </c>
      <c r="E1238">
        <v>0</v>
      </c>
      <c r="F1238">
        <v>0</v>
      </c>
      <c r="G1238">
        <v>0</v>
      </c>
      <c r="J1238" t="str">
        <f t="shared" si="99"/>
        <v>ARBITRO DE BASQUETE</v>
      </c>
      <c r="K1238" t="s">
        <v>1338</v>
      </c>
      <c r="L1238">
        <v>0</v>
      </c>
      <c r="N1238" t="str">
        <f t="shared" si="100"/>
        <v>ARBITRO DE BASQUETE</v>
      </c>
      <c r="O1238" t="s">
        <v>1338</v>
      </c>
      <c r="P1238">
        <v>0</v>
      </c>
    </row>
    <row r="1239" spans="1:16">
      <c r="A1239" t="str">
        <f t="shared" si="98"/>
        <v>ARBITRO DE FUTEBOL</v>
      </c>
      <c r="B1239" t="s">
        <v>1339</v>
      </c>
      <c r="C1239">
        <v>0</v>
      </c>
      <c r="D1239">
        <v>0</v>
      </c>
      <c r="E1239">
        <v>0</v>
      </c>
      <c r="F1239">
        <v>0</v>
      </c>
      <c r="G1239">
        <v>0</v>
      </c>
      <c r="J1239" t="str">
        <f t="shared" si="99"/>
        <v>ARBITRO DE FUTEBOL</v>
      </c>
      <c r="K1239" t="s">
        <v>1339</v>
      </c>
      <c r="L1239">
        <v>0</v>
      </c>
      <c r="N1239" t="str">
        <f t="shared" si="100"/>
        <v>ARBITRO DE FUTEBOL</v>
      </c>
      <c r="O1239" t="s">
        <v>1339</v>
      </c>
      <c r="P1239">
        <v>0</v>
      </c>
    </row>
    <row r="1240" spans="1:16">
      <c r="A1240" t="str">
        <f t="shared" si="98"/>
        <v>ARBITRO DE FUTEBOL DE SALAO</v>
      </c>
      <c r="B1240" t="s">
        <v>1340</v>
      </c>
      <c r="C1240">
        <v>0</v>
      </c>
      <c r="D1240">
        <v>0</v>
      </c>
      <c r="E1240">
        <v>0</v>
      </c>
      <c r="F1240">
        <v>0</v>
      </c>
      <c r="G1240">
        <v>0</v>
      </c>
      <c r="J1240" t="str">
        <f t="shared" si="99"/>
        <v>ARBITRO DE FUTEBOL DE SALAO</v>
      </c>
      <c r="K1240" t="s">
        <v>1340</v>
      </c>
      <c r="L1240">
        <v>0</v>
      </c>
      <c r="N1240" t="str">
        <f t="shared" si="100"/>
        <v>ARBITRO DE FUTEBOL DE SALAO</v>
      </c>
      <c r="O1240" t="s">
        <v>1340</v>
      </c>
      <c r="P1240">
        <v>0</v>
      </c>
    </row>
    <row r="1241" spans="1:16">
      <c r="A1241" t="str">
        <f t="shared" si="98"/>
        <v>ARBITRO DE JUDO</v>
      </c>
      <c r="B1241" t="s">
        <v>1341</v>
      </c>
      <c r="C1241">
        <v>0</v>
      </c>
      <c r="D1241">
        <v>0</v>
      </c>
      <c r="E1241">
        <v>0</v>
      </c>
      <c r="F1241">
        <v>0</v>
      </c>
      <c r="G1241">
        <v>0</v>
      </c>
      <c r="J1241" t="str">
        <f t="shared" si="99"/>
        <v>ARBITRO DE JUDO</v>
      </c>
      <c r="K1241" t="s">
        <v>1341</v>
      </c>
      <c r="L1241">
        <v>0</v>
      </c>
      <c r="N1241" t="str">
        <f t="shared" si="100"/>
        <v>ARBITRO DE JUDO</v>
      </c>
      <c r="O1241" t="s">
        <v>1341</v>
      </c>
      <c r="P1241">
        <v>0</v>
      </c>
    </row>
    <row r="1242" spans="1:16">
      <c r="A1242" t="str">
        <f t="shared" si="98"/>
        <v>ARBITRO DE KARATE</v>
      </c>
      <c r="B1242" t="s">
        <v>1342</v>
      </c>
      <c r="C1242">
        <v>0</v>
      </c>
      <c r="D1242">
        <v>0</v>
      </c>
      <c r="E1242">
        <v>0</v>
      </c>
      <c r="F1242">
        <v>0</v>
      </c>
      <c r="G1242">
        <v>0</v>
      </c>
      <c r="J1242" t="str">
        <f t="shared" si="99"/>
        <v>ARBITRO DE KARATE</v>
      </c>
      <c r="K1242" t="s">
        <v>1342</v>
      </c>
      <c r="L1242">
        <v>0</v>
      </c>
      <c r="N1242" t="str">
        <f t="shared" si="100"/>
        <v>ARBITRO DE KARATE</v>
      </c>
      <c r="O1242" t="s">
        <v>1342</v>
      </c>
      <c r="P1242">
        <v>0</v>
      </c>
    </row>
    <row r="1243" spans="1:16">
      <c r="A1243" t="str">
        <f t="shared" si="98"/>
        <v>ARBITRO DE POLO AQUATICO</v>
      </c>
      <c r="B1243" t="s">
        <v>1343</v>
      </c>
      <c r="C1243">
        <v>0</v>
      </c>
      <c r="D1243">
        <v>0</v>
      </c>
      <c r="E1243">
        <v>0</v>
      </c>
      <c r="F1243">
        <v>0</v>
      </c>
      <c r="G1243">
        <v>0</v>
      </c>
      <c r="J1243" t="str">
        <f t="shared" si="99"/>
        <v>ARBITRO DE POLO AQUATICO</v>
      </c>
      <c r="K1243" t="s">
        <v>1343</v>
      </c>
      <c r="L1243">
        <v>0</v>
      </c>
      <c r="N1243" t="str">
        <f t="shared" si="100"/>
        <v>ARBITRO DE POLO AQUATICO</v>
      </c>
      <c r="O1243" t="s">
        <v>1343</v>
      </c>
      <c r="P1243">
        <v>0</v>
      </c>
    </row>
    <row r="1244" spans="1:16">
      <c r="A1244" t="str">
        <f t="shared" si="98"/>
        <v>ARBITRO DE VOLEI</v>
      </c>
      <c r="B1244" t="s">
        <v>1344</v>
      </c>
      <c r="C1244">
        <v>0</v>
      </c>
      <c r="D1244">
        <v>0</v>
      </c>
      <c r="E1244">
        <v>0</v>
      </c>
      <c r="F1244">
        <v>0</v>
      </c>
      <c r="G1244">
        <v>0</v>
      </c>
      <c r="J1244" t="str">
        <f t="shared" si="99"/>
        <v>ARBITRO DE VOLEI</v>
      </c>
      <c r="K1244" t="s">
        <v>1344</v>
      </c>
      <c r="L1244">
        <v>0</v>
      </c>
      <c r="N1244" t="str">
        <f t="shared" si="100"/>
        <v>ARBITRO DE VOLEI</v>
      </c>
      <c r="O1244" t="s">
        <v>1344</v>
      </c>
      <c r="P1244">
        <v>0</v>
      </c>
    </row>
    <row r="1245" spans="1:16">
      <c r="A1245" t="str">
        <f t="shared" si="98"/>
        <v>CRONOANALISTA</v>
      </c>
      <c r="B1245" t="s">
        <v>1345</v>
      </c>
      <c r="C1245">
        <v>0</v>
      </c>
      <c r="D1245">
        <v>0</v>
      </c>
      <c r="E1245">
        <v>0</v>
      </c>
      <c r="F1245">
        <v>0</v>
      </c>
      <c r="G1245">
        <v>0</v>
      </c>
      <c r="J1245" t="str">
        <f t="shared" si="99"/>
        <v>CRONOANALISTA</v>
      </c>
      <c r="K1245" t="s">
        <v>1345</v>
      </c>
      <c r="L1245">
        <v>0</v>
      </c>
      <c r="N1245" t="str">
        <f t="shared" si="100"/>
        <v>CRONOANALISTA</v>
      </c>
      <c r="O1245" t="s">
        <v>1345</v>
      </c>
      <c r="P1245">
        <v>0</v>
      </c>
    </row>
    <row r="1246" spans="1:16">
      <c r="A1246" t="str">
        <f t="shared" si="98"/>
        <v>CRONOMETRISTA</v>
      </c>
      <c r="B1246" t="s">
        <v>1346</v>
      </c>
      <c r="C1246">
        <v>0</v>
      </c>
      <c r="D1246">
        <v>0</v>
      </c>
      <c r="E1246">
        <v>0</v>
      </c>
      <c r="F1246">
        <v>0</v>
      </c>
      <c r="G1246">
        <v>0</v>
      </c>
      <c r="J1246" t="str">
        <f t="shared" si="99"/>
        <v>CRONOMETRISTA</v>
      </c>
      <c r="K1246" t="s">
        <v>1346</v>
      </c>
      <c r="L1246">
        <v>0</v>
      </c>
      <c r="N1246" t="str">
        <f t="shared" si="100"/>
        <v>CRONOMETRISTA</v>
      </c>
      <c r="O1246" t="s">
        <v>1346</v>
      </c>
      <c r="P1246">
        <v>0</v>
      </c>
    </row>
    <row r="1247" spans="1:16">
      <c r="A1247" t="str">
        <f t="shared" si="98"/>
        <v>CONTROLADOR DE ENTRADA E SAIDA</v>
      </c>
      <c r="B1247" t="s">
        <v>1347</v>
      </c>
      <c r="C1247">
        <v>0</v>
      </c>
      <c r="D1247">
        <v>0</v>
      </c>
      <c r="E1247">
        <v>0</v>
      </c>
      <c r="F1247">
        <v>0</v>
      </c>
      <c r="G1247">
        <v>0</v>
      </c>
      <c r="J1247" t="str">
        <f t="shared" si="99"/>
        <v>CONTROLADOR DE ENTRADA E SAIDA</v>
      </c>
      <c r="K1247" t="s">
        <v>1347</v>
      </c>
      <c r="L1247">
        <v>0</v>
      </c>
      <c r="N1247" t="str">
        <f t="shared" si="100"/>
        <v>CONTROLADOR DE ENTRADA E SAIDA</v>
      </c>
      <c r="O1247" t="s">
        <v>1347</v>
      </c>
      <c r="P1247">
        <v>0</v>
      </c>
    </row>
    <row r="1248" spans="1:16">
      <c r="A1248" t="str">
        <f t="shared" si="98"/>
        <v>PLANEJISTA</v>
      </c>
      <c r="B1248" t="s">
        <v>1348</v>
      </c>
      <c r="C1248">
        <v>0</v>
      </c>
      <c r="D1248">
        <v>0</v>
      </c>
      <c r="E1248">
        <v>0</v>
      </c>
      <c r="F1248">
        <v>0</v>
      </c>
      <c r="G1248">
        <v>0</v>
      </c>
      <c r="J1248" t="str">
        <f t="shared" si="99"/>
        <v>PLANEJISTA</v>
      </c>
      <c r="K1248" t="s">
        <v>1348</v>
      </c>
      <c r="L1248">
        <v>0</v>
      </c>
      <c r="N1248" t="str">
        <f t="shared" si="100"/>
        <v>PLANEJISTA</v>
      </c>
      <c r="O1248" t="s">
        <v>1348</v>
      </c>
      <c r="P1248">
        <v>0</v>
      </c>
    </row>
    <row r="1249" spans="1:16">
      <c r="A1249" t="str">
        <f t="shared" si="98"/>
        <v>TECNICO DE PLANEJAMENTO DE PRODUCAO</v>
      </c>
      <c r="B1249" t="s">
        <v>1349</v>
      </c>
      <c r="C1249">
        <v>0</v>
      </c>
      <c r="D1249">
        <v>0</v>
      </c>
      <c r="E1249">
        <v>0</v>
      </c>
      <c r="F1249">
        <v>0</v>
      </c>
      <c r="G1249">
        <v>0</v>
      </c>
      <c r="J1249" t="str">
        <f t="shared" si="99"/>
        <v>TECNICO DE PLANEJAMENTO DE PRODUCAO</v>
      </c>
      <c r="K1249" t="s">
        <v>1349</v>
      </c>
      <c r="L1249">
        <v>0</v>
      </c>
      <c r="N1249" t="str">
        <f t="shared" si="100"/>
        <v>TECNICO DE PLANEJAMENTO DE PRODUCAO</v>
      </c>
      <c r="O1249" t="s">
        <v>1349</v>
      </c>
      <c r="P1249">
        <v>0</v>
      </c>
    </row>
    <row r="1250" spans="1:16">
      <c r="A1250" t="str">
        <f t="shared" si="98"/>
        <v>TECNICO DE PLANEJAMENTO E PROGRAMACAO DA MANUTENCAO</v>
      </c>
      <c r="B1250" t="s">
        <v>1350</v>
      </c>
      <c r="C1250">
        <v>0</v>
      </c>
      <c r="D1250">
        <v>0</v>
      </c>
      <c r="E1250">
        <v>0</v>
      </c>
      <c r="F1250">
        <v>0</v>
      </c>
      <c r="G1250">
        <v>0</v>
      </c>
      <c r="J1250" t="str">
        <f t="shared" si="99"/>
        <v>TECNICO DE PLANEJAMENTO E PROGRAMACAO DA MANUTENCAO</v>
      </c>
      <c r="K1250" t="s">
        <v>1350</v>
      </c>
      <c r="L1250">
        <v>0</v>
      </c>
      <c r="N1250" t="str">
        <f t="shared" si="100"/>
        <v>TECNICO DE PLANEJAMENTO E PROGRAMACAO DA MANUTENCAO</v>
      </c>
      <c r="O1250" t="s">
        <v>1350</v>
      </c>
      <c r="P1250">
        <v>0</v>
      </c>
    </row>
    <row r="1251" spans="1:16">
      <c r="A1251" t="str">
        <f t="shared" si="98"/>
        <v>TECNICO DE MATERIA-PRIMA E MATERIAL</v>
      </c>
      <c r="B1251" t="s">
        <v>1351</v>
      </c>
      <c r="C1251">
        <v>0</v>
      </c>
      <c r="D1251">
        <v>0</v>
      </c>
      <c r="E1251">
        <v>0</v>
      </c>
      <c r="F1251">
        <v>0</v>
      </c>
      <c r="G1251">
        <v>0</v>
      </c>
      <c r="J1251" t="str">
        <f t="shared" si="99"/>
        <v>TECNICO DE MATERIA-PRIMA E MATERIAL</v>
      </c>
      <c r="K1251" t="s">
        <v>1351</v>
      </c>
      <c r="L1251">
        <v>0</v>
      </c>
      <c r="N1251" t="str">
        <f t="shared" si="100"/>
        <v>TECNICO DE MATERIA-PRIMA E MATERIAL</v>
      </c>
      <c r="O1251" t="s">
        <v>1351</v>
      </c>
      <c r="P1251">
        <v>0</v>
      </c>
    </row>
    <row r="1252" spans="1:16">
      <c r="A1252" t="str">
        <f t="shared" si="98"/>
        <v>INSPETOR DE QUALIDADE</v>
      </c>
      <c r="B1252" t="s">
        <v>1352</v>
      </c>
      <c r="C1252">
        <v>0</v>
      </c>
      <c r="D1252">
        <v>0</v>
      </c>
      <c r="E1252">
        <v>0</v>
      </c>
      <c r="F1252">
        <v>0</v>
      </c>
      <c r="G1252">
        <v>0</v>
      </c>
      <c r="J1252" t="str">
        <f t="shared" si="99"/>
        <v>INSPETOR DE QUALIDADE</v>
      </c>
      <c r="K1252" t="s">
        <v>1352</v>
      </c>
      <c r="L1252">
        <v>0</v>
      </c>
      <c r="N1252" t="str">
        <f t="shared" si="100"/>
        <v>INSPETOR DE QUALIDADE</v>
      </c>
      <c r="O1252" t="s">
        <v>1352</v>
      </c>
      <c r="P1252">
        <v>0</v>
      </c>
    </row>
    <row r="1253" spans="1:16">
      <c r="A1253" t="str">
        <f t="shared" si="98"/>
        <v>TECNICO DE GARANTIA DA QUALIDADE</v>
      </c>
      <c r="B1253" t="s">
        <v>1353</v>
      </c>
      <c r="C1253">
        <v>0</v>
      </c>
      <c r="D1253">
        <v>0</v>
      </c>
      <c r="E1253">
        <v>0</v>
      </c>
      <c r="F1253">
        <v>0</v>
      </c>
      <c r="G1253">
        <v>0</v>
      </c>
      <c r="J1253" t="str">
        <f t="shared" si="99"/>
        <v>TECNICO DE GARANTIA DA QUALIDADE</v>
      </c>
      <c r="K1253" t="s">
        <v>1353</v>
      </c>
      <c r="L1253">
        <v>0</v>
      </c>
      <c r="N1253" t="str">
        <f t="shared" si="100"/>
        <v>TECNICO DE GARANTIA DA QUALIDADE</v>
      </c>
      <c r="O1253" t="s">
        <v>1353</v>
      </c>
      <c r="P1253">
        <v>0</v>
      </c>
    </row>
    <row r="1254" spans="1:16">
      <c r="A1254" t="str">
        <f t="shared" si="98"/>
        <v>OPERADOR DE INSPECAO DE QUALIDADE</v>
      </c>
      <c r="B1254" t="s">
        <v>1354</v>
      </c>
      <c r="C1254">
        <v>0</v>
      </c>
      <c r="D1254">
        <v>0</v>
      </c>
      <c r="E1254">
        <v>0</v>
      </c>
      <c r="F1254">
        <v>0</v>
      </c>
      <c r="G1254">
        <v>0</v>
      </c>
      <c r="J1254" t="str">
        <f t="shared" si="99"/>
        <v>OPERADOR DE INSPECAO DE QUALIDADE</v>
      </c>
      <c r="K1254" t="s">
        <v>1354</v>
      </c>
      <c r="L1254">
        <v>0</v>
      </c>
      <c r="N1254" t="str">
        <f t="shared" si="100"/>
        <v>OPERADOR DE INSPECAO DE QUALIDADE</v>
      </c>
      <c r="O1254" t="s">
        <v>1354</v>
      </c>
      <c r="P1254">
        <v>0</v>
      </c>
    </row>
    <row r="1255" spans="1:16">
      <c r="A1255" t="str">
        <f t="shared" si="98"/>
        <v>TECNICO DE PAINEL DE CONTROLE</v>
      </c>
      <c r="B1255" t="s">
        <v>1355</v>
      </c>
      <c r="C1255">
        <v>0</v>
      </c>
      <c r="D1255">
        <v>0</v>
      </c>
      <c r="E1255">
        <v>0</v>
      </c>
      <c r="F1255">
        <v>0</v>
      </c>
      <c r="G1255">
        <v>0</v>
      </c>
      <c r="J1255" t="str">
        <f t="shared" si="99"/>
        <v>TECNICO DE PAINEL DE CONTROLE</v>
      </c>
      <c r="K1255" t="s">
        <v>1355</v>
      </c>
      <c r="L1255">
        <v>0</v>
      </c>
      <c r="N1255" t="str">
        <f t="shared" si="100"/>
        <v>TECNICO DE PAINEL DE CONTROLE</v>
      </c>
      <c r="O1255" t="s">
        <v>1355</v>
      </c>
      <c r="P1255">
        <v>0</v>
      </c>
    </row>
    <row r="1256" spans="1:16">
      <c r="A1256" t="str">
        <f t="shared" si="98"/>
        <v>ESCOLHEDOR DE PAPEL</v>
      </c>
      <c r="B1256" t="s">
        <v>1356</v>
      </c>
      <c r="C1256">
        <v>0</v>
      </c>
      <c r="D1256">
        <v>0</v>
      </c>
      <c r="E1256">
        <v>0</v>
      </c>
      <c r="F1256">
        <v>0</v>
      </c>
      <c r="G1256">
        <v>0</v>
      </c>
      <c r="J1256" t="str">
        <f t="shared" si="99"/>
        <v>ESCOLHEDOR DE PAPEL</v>
      </c>
      <c r="K1256" t="s">
        <v>1356</v>
      </c>
      <c r="L1256">
        <v>0</v>
      </c>
      <c r="N1256" t="str">
        <f t="shared" si="100"/>
        <v>ESCOLHEDOR DE PAPEL</v>
      </c>
      <c r="O1256" t="s">
        <v>1356</v>
      </c>
      <c r="P1256">
        <v>0</v>
      </c>
    </row>
    <row r="1257" spans="1:16">
      <c r="A1257" t="str">
        <f t="shared" si="98"/>
        <v>TECNICO OPERACIONAL DE SERVICOS DE CORREIOS</v>
      </c>
      <c r="B1257" t="s">
        <v>1357</v>
      </c>
      <c r="C1257">
        <v>0</v>
      </c>
      <c r="D1257">
        <v>0</v>
      </c>
      <c r="E1257">
        <v>0</v>
      </c>
      <c r="F1257">
        <v>0</v>
      </c>
      <c r="G1257">
        <v>0</v>
      </c>
      <c r="J1257" t="str">
        <f t="shared" si="99"/>
        <v>TECNICO OPERACIONAL DE SERVICOS DE CORREIOS</v>
      </c>
      <c r="K1257" t="s">
        <v>1357</v>
      </c>
      <c r="L1257">
        <v>0</v>
      </c>
      <c r="N1257" t="str">
        <f t="shared" si="100"/>
        <v>TECNICO OPERACIONAL DE SERVICOS DE CORREIOS</v>
      </c>
      <c r="O1257" t="s">
        <v>1357</v>
      </c>
      <c r="P1257">
        <v>0</v>
      </c>
    </row>
    <row r="1258" spans="1:16">
      <c r="A1258" t="str">
        <f t="shared" si="98"/>
        <v>TECNICO DE APOIO EM PESQUISA E DESENVOLVIMENTO (EXCETO AGROPECUARIO E FLORESTAL)</v>
      </c>
      <c r="B1258" t="s">
        <v>1358</v>
      </c>
      <c r="C1258">
        <v>0</v>
      </c>
      <c r="D1258">
        <v>0</v>
      </c>
      <c r="E1258">
        <v>0</v>
      </c>
      <c r="F1258">
        <v>0</v>
      </c>
      <c r="G1258">
        <v>0</v>
      </c>
      <c r="J1258" t="str">
        <f t="shared" si="99"/>
        <v>TECNICO DE APOIO EM PESQUISA E DESENVOLVIMENTO (EXCETO AGROPECUARIO E FLORESTAL)</v>
      </c>
      <c r="K1258" t="s">
        <v>1358</v>
      </c>
      <c r="L1258">
        <v>0</v>
      </c>
      <c r="N1258" t="str">
        <f t="shared" si="100"/>
        <v>TECNICO DE APOIO EM PESQUISA E DESENVOLVIMENTO (EXCETO AGROPECUARIO E FLORESTAL)</v>
      </c>
      <c r="O1258" t="s">
        <v>1358</v>
      </c>
      <c r="P1258">
        <v>0</v>
      </c>
    </row>
    <row r="1259" spans="1:16">
      <c r="A1259" t="str">
        <f t="shared" ref="A1259:A1322" si="101">MID(B1259,8,100)</f>
        <v>TECNICO DE APOIO EM PESQUISA E DESENVOLVIMENTO AGROPECUARIO FLORESTAL</v>
      </c>
      <c r="B1259" t="s">
        <v>1359</v>
      </c>
      <c r="C1259">
        <v>0</v>
      </c>
      <c r="D1259">
        <v>0</v>
      </c>
      <c r="E1259">
        <v>0</v>
      </c>
      <c r="F1259">
        <v>0</v>
      </c>
      <c r="G1259">
        <v>0</v>
      </c>
      <c r="J1259" t="str">
        <f t="shared" ref="J1259:J1322" si="102">MID(K1259,8,100)</f>
        <v>TECNICO DE APOIO EM PESQUISA E DESENVOLVIMENTO AGROPECUARIO FLORESTAL</v>
      </c>
      <c r="K1259" t="s">
        <v>1359</v>
      </c>
      <c r="L1259">
        <v>0</v>
      </c>
      <c r="N1259" t="str">
        <f t="shared" ref="N1259:N1322" si="103">MID(O1259,8,100)</f>
        <v>TECNICO DE APOIO EM PESQUISA E DESENVOLVIMENTO AGROPECUARIO FLORESTAL</v>
      </c>
      <c r="O1259" t="s">
        <v>1359</v>
      </c>
      <c r="P1259">
        <v>0</v>
      </c>
    </row>
    <row r="1260" spans="1:16">
      <c r="A1260" t="str">
        <f t="shared" si="101"/>
        <v>SUPERVISOR ADMINISTRATIVO</v>
      </c>
      <c r="B1260" t="s">
        <v>1360</v>
      </c>
      <c r="C1260">
        <v>0</v>
      </c>
      <c r="D1260">
        <v>0</v>
      </c>
      <c r="E1260">
        <v>0</v>
      </c>
      <c r="F1260">
        <v>1</v>
      </c>
      <c r="G1260">
        <v>1</v>
      </c>
      <c r="J1260" t="str">
        <f t="shared" si="102"/>
        <v>SUPERVISOR ADMINISTRATIVO</v>
      </c>
      <c r="K1260" t="s">
        <v>1360</v>
      </c>
      <c r="L1260">
        <v>0</v>
      </c>
      <c r="N1260" t="str">
        <f t="shared" si="103"/>
        <v>SUPERVISOR ADMINISTRATIVO</v>
      </c>
      <c r="O1260" t="s">
        <v>1360</v>
      </c>
      <c r="P1260">
        <v>1</v>
      </c>
    </row>
    <row r="1261" spans="1:16">
      <c r="A1261" t="str">
        <f t="shared" si="101"/>
        <v>SUPERVISOR DE ALMOXARIFADO</v>
      </c>
      <c r="B1261" t="s">
        <v>1361</v>
      </c>
      <c r="C1261">
        <v>0</v>
      </c>
      <c r="D1261">
        <v>0</v>
      </c>
      <c r="E1261">
        <v>0</v>
      </c>
      <c r="F1261">
        <v>0</v>
      </c>
      <c r="G1261">
        <v>0</v>
      </c>
      <c r="J1261" t="str">
        <f t="shared" si="102"/>
        <v>SUPERVISOR DE ALMOXARIFADO</v>
      </c>
      <c r="K1261" t="s">
        <v>1361</v>
      </c>
      <c r="L1261">
        <v>0</v>
      </c>
      <c r="N1261" t="str">
        <f t="shared" si="103"/>
        <v>SUPERVISOR DE ALMOXARIFADO</v>
      </c>
      <c r="O1261" t="s">
        <v>1361</v>
      </c>
      <c r="P1261">
        <v>0</v>
      </c>
    </row>
    <row r="1262" spans="1:16">
      <c r="A1262" t="str">
        <f t="shared" si="101"/>
        <v>SUPERVISOR DE CAMBIO</v>
      </c>
      <c r="B1262" t="s">
        <v>1362</v>
      </c>
      <c r="C1262">
        <v>0</v>
      </c>
      <c r="D1262">
        <v>0</v>
      </c>
      <c r="E1262">
        <v>0</v>
      </c>
      <c r="F1262">
        <v>0</v>
      </c>
      <c r="G1262">
        <v>0</v>
      </c>
      <c r="J1262" t="str">
        <f t="shared" si="102"/>
        <v>SUPERVISOR DE CAMBIO</v>
      </c>
      <c r="K1262" t="s">
        <v>1362</v>
      </c>
      <c r="L1262">
        <v>0</v>
      </c>
      <c r="N1262" t="str">
        <f t="shared" si="103"/>
        <v>SUPERVISOR DE CAMBIO</v>
      </c>
      <c r="O1262" t="s">
        <v>1362</v>
      </c>
      <c r="P1262">
        <v>0</v>
      </c>
    </row>
    <row r="1263" spans="1:16">
      <c r="A1263" t="str">
        <f t="shared" si="101"/>
        <v>SUPERVISOR DE CONTAS A PAGAR</v>
      </c>
      <c r="B1263" t="s">
        <v>1363</v>
      </c>
      <c r="C1263">
        <v>0</v>
      </c>
      <c r="D1263">
        <v>0</v>
      </c>
      <c r="E1263">
        <v>0</v>
      </c>
      <c r="F1263">
        <v>0</v>
      </c>
      <c r="G1263">
        <v>0</v>
      </c>
      <c r="J1263" t="str">
        <f t="shared" si="102"/>
        <v>SUPERVISOR DE CONTAS A PAGAR</v>
      </c>
      <c r="K1263" t="s">
        <v>1363</v>
      </c>
      <c r="L1263">
        <v>0</v>
      </c>
      <c r="N1263" t="str">
        <f t="shared" si="103"/>
        <v>SUPERVISOR DE CONTAS A PAGAR</v>
      </c>
      <c r="O1263" t="s">
        <v>1363</v>
      </c>
      <c r="P1263">
        <v>0</v>
      </c>
    </row>
    <row r="1264" spans="1:16">
      <c r="A1264" t="str">
        <f t="shared" si="101"/>
        <v>SUPERVISOR DE CONTROLE PATRIMONIAL</v>
      </c>
      <c r="B1264" t="s">
        <v>1364</v>
      </c>
      <c r="C1264">
        <v>0</v>
      </c>
      <c r="D1264">
        <v>0</v>
      </c>
      <c r="E1264">
        <v>0</v>
      </c>
      <c r="F1264">
        <v>0</v>
      </c>
      <c r="G1264">
        <v>0</v>
      </c>
      <c r="J1264" t="str">
        <f t="shared" si="102"/>
        <v>SUPERVISOR DE CONTROLE PATRIMONIAL</v>
      </c>
      <c r="K1264" t="s">
        <v>1364</v>
      </c>
      <c r="L1264">
        <v>0</v>
      </c>
      <c r="N1264" t="str">
        <f t="shared" si="103"/>
        <v>SUPERVISOR DE CONTROLE PATRIMONIAL</v>
      </c>
      <c r="O1264" t="s">
        <v>1364</v>
      </c>
      <c r="P1264">
        <v>0</v>
      </c>
    </row>
    <row r="1265" spans="1:16">
      <c r="A1265" t="str">
        <f t="shared" si="101"/>
        <v>SUPERVISOR DE CREDITO E COBRANCA</v>
      </c>
      <c r="B1265" t="s">
        <v>1365</v>
      </c>
      <c r="C1265">
        <v>0</v>
      </c>
      <c r="D1265">
        <v>0</v>
      </c>
      <c r="E1265">
        <v>0</v>
      </c>
      <c r="F1265">
        <v>0</v>
      </c>
      <c r="G1265">
        <v>0</v>
      </c>
      <c r="J1265" t="str">
        <f t="shared" si="102"/>
        <v>SUPERVISOR DE CREDITO E COBRANCA</v>
      </c>
      <c r="K1265" t="s">
        <v>1365</v>
      </c>
      <c r="L1265">
        <v>0</v>
      </c>
      <c r="N1265" t="str">
        <f t="shared" si="103"/>
        <v>SUPERVISOR DE CREDITO E COBRANCA</v>
      </c>
      <c r="O1265" t="s">
        <v>1365</v>
      </c>
      <c r="P1265">
        <v>0</v>
      </c>
    </row>
    <row r="1266" spans="1:16">
      <c r="A1266" t="str">
        <f t="shared" si="101"/>
        <v>SUPERVISOR DE ORCAMENTO</v>
      </c>
      <c r="B1266" t="s">
        <v>1366</v>
      </c>
      <c r="C1266">
        <v>0</v>
      </c>
      <c r="D1266">
        <v>0</v>
      </c>
      <c r="E1266">
        <v>0</v>
      </c>
      <c r="F1266">
        <v>0</v>
      </c>
      <c r="G1266">
        <v>0</v>
      </c>
      <c r="J1266" t="str">
        <f t="shared" si="102"/>
        <v>SUPERVISOR DE ORCAMENTO</v>
      </c>
      <c r="K1266" t="s">
        <v>1366</v>
      </c>
      <c r="L1266">
        <v>0</v>
      </c>
      <c r="N1266" t="str">
        <f t="shared" si="103"/>
        <v>SUPERVISOR DE ORCAMENTO</v>
      </c>
      <c r="O1266" t="s">
        <v>1366</v>
      </c>
      <c r="P1266">
        <v>0</v>
      </c>
    </row>
    <row r="1267" spans="1:16">
      <c r="A1267" t="str">
        <f t="shared" si="101"/>
        <v>SUPERVISOR DE TESOURARIA</v>
      </c>
      <c r="B1267" t="s">
        <v>1367</v>
      </c>
      <c r="C1267">
        <v>0</v>
      </c>
      <c r="D1267">
        <v>0</v>
      </c>
      <c r="E1267">
        <v>0</v>
      </c>
      <c r="F1267">
        <v>0</v>
      </c>
      <c r="G1267">
        <v>0</v>
      </c>
      <c r="J1267" t="str">
        <f t="shared" si="102"/>
        <v>SUPERVISOR DE TESOURARIA</v>
      </c>
      <c r="K1267" t="s">
        <v>1367</v>
      </c>
      <c r="L1267">
        <v>0</v>
      </c>
      <c r="N1267" t="str">
        <f t="shared" si="103"/>
        <v>SUPERVISOR DE TESOURARIA</v>
      </c>
      <c r="O1267" t="s">
        <v>1367</v>
      </c>
      <c r="P1267">
        <v>0</v>
      </c>
    </row>
    <row r="1268" spans="1:16">
      <c r="A1268" t="str">
        <f t="shared" si="101"/>
        <v>AUXILIAR DE ESCRITORIO, EM GERAL</v>
      </c>
      <c r="B1268" t="s">
        <v>109</v>
      </c>
      <c r="C1268">
        <v>0</v>
      </c>
      <c r="D1268">
        <v>0</v>
      </c>
      <c r="E1268">
        <v>1</v>
      </c>
      <c r="F1268">
        <v>6</v>
      </c>
      <c r="G1268">
        <v>7</v>
      </c>
      <c r="J1268" t="str">
        <f t="shared" si="102"/>
        <v>AUXILIAR DE ESCRITORIO, EM GERAL</v>
      </c>
      <c r="K1268" t="s">
        <v>109</v>
      </c>
      <c r="L1268">
        <v>1</v>
      </c>
      <c r="N1268" t="str">
        <f t="shared" si="103"/>
        <v>AUXILIAR DE ESCRITORIO, EM GERAL</v>
      </c>
      <c r="O1268" t="s">
        <v>109</v>
      </c>
      <c r="P1268">
        <v>6</v>
      </c>
    </row>
    <row r="1269" spans="1:16">
      <c r="A1269" t="str">
        <f t="shared" si="101"/>
        <v>ASSISTENTE ADMINISTRATIVO</v>
      </c>
      <c r="B1269" t="s">
        <v>110</v>
      </c>
      <c r="C1269">
        <v>0</v>
      </c>
      <c r="D1269">
        <v>0</v>
      </c>
      <c r="E1269">
        <v>3</v>
      </c>
      <c r="F1269">
        <v>7</v>
      </c>
      <c r="G1269">
        <v>10</v>
      </c>
      <c r="J1269" t="str">
        <f t="shared" si="102"/>
        <v>ASSISTENTE ADMINISTRATIVO</v>
      </c>
      <c r="K1269" t="s">
        <v>110</v>
      </c>
      <c r="L1269">
        <v>3</v>
      </c>
      <c r="N1269" t="str">
        <f t="shared" si="103"/>
        <v>ASSISTENTE ADMINISTRATIVO</v>
      </c>
      <c r="O1269" t="s">
        <v>110</v>
      </c>
      <c r="P1269">
        <v>7</v>
      </c>
    </row>
    <row r="1270" spans="1:16">
      <c r="A1270" t="str">
        <f t="shared" si="101"/>
        <v>ATENDENTE DE JUDICIARIO</v>
      </c>
      <c r="B1270" t="s">
        <v>1368</v>
      </c>
      <c r="C1270">
        <v>0</v>
      </c>
      <c r="D1270">
        <v>0</v>
      </c>
      <c r="E1270">
        <v>0</v>
      </c>
      <c r="F1270">
        <v>0</v>
      </c>
      <c r="G1270">
        <v>0</v>
      </c>
      <c r="J1270" t="str">
        <f t="shared" si="102"/>
        <v>ATENDENTE DE JUDICIARIO</v>
      </c>
      <c r="K1270" t="s">
        <v>1368</v>
      </c>
      <c r="L1270">
        <v>0</v>
      </c>
      <c r="N1270" t="str">
        <f t="shared" si="103"/>
        <v>ATENDENTE DE JUDICIARIO</v>
      </c>
      <c r="O1270" t="s">
        <v>1368</v>
      </c>
      <c r="P1270">
        <v>0</v>
      </c>
    </row>
    <row r="1271" spans="1:16">
      <c r="A1271" t="str">
        <f t="shared" si="101"/>
        <v>AUXILIAR DE JUDICIARIO</v>
      </c>
      <c r="B1271" t="s">
        <v>1369</v>
      </c>
      <c r="C1271">
        <v>0</v>
      </c>
      <c r="D1271">
        <v>0</v>
      </c>
      <c r="E1271">
        <v>0</v>
      </c>
      <c r="F1271">
        <v>0</v>
      </c>
      <c r="G1271">
        <v>0</v>
      </c>
      <c r="J1271" t="str">
        <f t="shared" si="102"/>
        <v>AUXILIAR DE JUDICIARIO</v>
      </c>
      <c r="K1271" t="s">
        <v>1369</v>
      </c>
      <c r="L1271">
        <v>0</v>
      </c>
      <c r="N1271" t="str">
        <f t="shared" si="103"/>
        <v>AUXILIAR DE JUDICIARIO</v>
      </c>
      <c r="O1271" t="s">
        <v>1369</v>
      </c>
      <c r="P1271">
        <v>0</v>
      </c>
    </row>
    <row r="1272" spans="1:16">
      <c r="A1272" t="str">
        <f t="shared" si="101"/>
        <v>AUXILIAR DE CARTORIO</v>
      </c>
      <c r="B1272" t="s">
        <v>1370</v>
      </c>
      <c r="C1272">
        <v>0</v>
      </c>
      <c r="D1272">
        <v>0</v>
      </c>
      <c r="E1272">
        <v>0</v>
      </c>
      <c r="F1272">
        <v>0</v>
      </c>
      <c r="G1272">
        <v>0</v>
      </c>
      <c r="J1272" t="str">
        <f t="shared" si="102"/>
        <v>AUXILIAR DE CARTORIO</v>
      </c>
      <c r="K1272" t="s">
        <v>1370</v>
      </c>
      <c r="L1272">
        <v>0</v>
      </c>
      <c r="N1272" t="str">
        <f t="shared" si="103"/>
        <v>AUXILIAR DE CARTORIO</v>
      </c>
      <c r="O1272" t="s">
        <v>1370</v>
      </c>
      <c r="P1272">
        <v>0</v>
      </c>
    </row>
    <row r="1273" spans="1:16">
      <c r="A1273" t="str">
        <f t="shared" si="101"/>
        <v>AUXILIAR DE PESSOAL</v>
      </c>
      <c r="B1273" t="s">
        <v>1371</v>
      </c>
      <c r="C1273">
        <v>0</v>
      </c>
      <c r="D1273">
        <v>0</v>
      </c>
      <c r="E1273">
        <v>2</v>
      </c>
      <c r="F1273">
        <v>0</v>
      </c>
      <c r="G1273">
        <v>2</v>
      </c>
      <c r="J1273" t="str">
        <f t="shared" si="102"/>
        <v>AUXILIAR DE PESSOAL</v>
      </c>
      <c r="K1273" t="s">
        <v>1371</v>
      </c>
      <c r="L1273">
        <v>2</v>
      </c>
      <c r="N1273" t="str">
        <f t="shared" si="103"/>
        <v>AUXILIAR DE PESSOAL</v>
      </c>
      <c r="O1273" t="s">
        <v>1371</v>
      </c>
      <c r="P1273">
        <v>0</v>
      </c>
    </row>
    <row r="1274" spans="1:16">
      <c r="A1274" t="str">
        <f t="shared" si="101"/>
        <v>AUXILIAR DE ESTATISTICA</v>
      </c>
      <c r="B1274" t="s">
        <v>1372</v>
      </c>
      <c r="C1274">
        <v>0</v>
      </c>
      <c r="D1274">
        <v>0</v>
      </c>
      <c r="E1274">
        <v>0</v>
      </c>
      <c r="F1274">
        <v>0</v>
      </c>
      <c r="G1274">
        <v>0</v>
      </c>
      <c r="J1274" t="str">
        <f t="shared" si="102"/>
        <v>AUXILIAR DE ESTATISTICA</v>
      </c>
      <c r="K1274" t="s">
        <v>1372</v>
      </c>
      <c r="L1274">
        <v>0</v>
      </c>
      <c r="N1274" t="str">
        <f t="shared" si="103"/>
        <v>AUXILIAR DE ESTATISTICA</v>
      </c>
      <c r="O1274" t="s">
        <v>1372</v>
      </c>
      <c r="P1274">
        <v>0</v>
      </c>
    </row>
    <row r="1275" spans="1:16">
      <c r="A1275" t="str">
        <f t="shared" si="101"/>
        <v>AUXILIAR DE SEGUROS</v>
      </c>
      <c r="B1275" t="s">
        <v>1373</v>
      </c>
      <c r="C1275">
        <v>0</v>
      </c>
      <c r="D1275">
        <v>0</v>
      </c>
      <c r="E1275">
        <v>0</v>
      </c>
      <c r="F1275">
        <v>0</v>
      </c>
      <c r="G1275">
        <v>0</v>
      </c>
      <c r="J1275" t="str">
        <f t="shared" si="102"/>
        <v>AUXILIAR DE SEGUROS</v>
      </c>
      <c r="K1275" t="s">
        <v>1373</v>
      </c>
      <c r="L1275">
        <v>0</v>
      </c>
      <c r="N1275" t="str">
        <f t="shared" si="103"/>
        <v>AUXILIAR DE SEGUROS</v>
      </c>
      <c r="O1275" t="s">
        <v>1373</v>
      </c>
      <c r="P1275">
        <v>0</v>
      </c>
    </row>
    <row r="1276" spans="1:16">
      <c r="A1276" t="str">
        <f t="shared" si="101"/>
        <v>AUXILIAR DE SERVICOS DE IMPORTACAO E EXPORTACAO</v>
      </c>
      <c r="B1276" t="s">
        <v>1374</v>
      </c>
      <c r="C1276">
        <v>0</v>
      </c>
      <c r="D1276">
        <v>0</v>
      </c>
      <c r="E1276">
        <v>0</v>
      </c>
      <c r="F1276">
        <v>0</v>
      </c>
      <c r="G1276">
        <v>0</v>
      </c>
      <c r="J1276" t="str">
        <f t="shared" si="102"/>
        <v>AUXILIAR DE SERVICOS DE IMPORTACAO E EXPORTACAO</v>
      </c>
      <c r="K1276" t="s">
        <v>1374</v>
      </c>
      <c r="L1276">
        <v>0</v>
      </c>
      <c r="N1276" t="str">
        <f t="shared" si="103"/>
        <v>AUXILIAR DE SERVICOS DE IMPORTACAO E EXPORTACAO</v>
      </c>
      <c r="O1276" t="s">
        <v>1374</v>
      </c>
      <c r="P1276">
        <v>0</v>
      </c>
    </row>
    <row r="1277" spans="1:16">
      <c r="A1277" t="str">
        <f t="shared" si="101"/>
        <v>AGENTE DE MICROCREDITO</v>
      </c>
      <c r="B1277" t="s">
        <v>1375</v>
      </c>
      <c r="C1277">
        <v>0</v>
      </c>
      <c r="D1277">
        <v>0</v>
      </c>
      <c r="E1277">
        <v>0</v>
      </c>
      <c r="F1277">
        <v>0</v>
      </c>
      <c r="G1277">
        <v>0</v>
      </c>
      <c r="J1277" t="str">
        <f t="shared" si="102"/>
        <v>AGENTE DE MICROCREDITO</v>
      </c>
      <c r="K1277" t="s">
        <v>1375</v>
      </c>
      <c r="L1277">
        <v>0</v>
      </c>
      <c r="N1277" t="str">
        <f t="shared" si="103"/>
        <v>AGENTE DE MICROCREDITO</v>
      </c>
      <c r="O1277" t="s">
        <v>1375</v>
      </c>
      <c r="P1277">
        <v>0</v>
      </c>
    </row>
    <row r="1278" spans="1:16">
      <c r="A1278" t="str">
        <f t="shared" si="101"/>
        <v>DATILOGRAFO</v>
      </c>
      <c r="B1278" t="s">
        <v>1376</v>
      </c>
      <c r="C1278">
        <v>0</v>
      </c>
      <c r="D1278">
        <v>0</v>
      </c>
      <c r="E1278">
        <v>0</v>
      </c>
      <c r="F1278">
        <v>0</v>
      </c>
      <c r="G1278">
        <v>0</v>
      </c>
      <c r="J1278" t="str">
        <f t="shared" si="102"/>
        <v>DATILOGRAFO</v>
      </c>
      <c r="K1278" t="s">
        <v>1376</v>
      </c>
      <c r="L1278">
        <v>0</v>
      </c>
      <c r="N1278" t="str">
        <f t="shared" si="103"/>
        <v>DATILOGRAFO</v>
      </c>
      <c r="O1278" t="s">
        <v>1376</v>
      </c>
      <c r="P1278">
        <v>0</v>
      </c>
    </row>
    <row r="1279" spans="1:16">
      <c r="A1279" t="str">
        <f t="shared" si="101"/>
        <v>DIGITADOR</v>
      </c>
      <c r="B1279" t="s">
        <v>1377</v>
      </c>
      <c r="C1279">
        <v>0</v>
      </c>
      <c r="D1279">
        <v>0</v>
      </c>
      <c r="E1279">
        <v>1</v>
      </c>
      <c r="F1279">
        <v>0</v>
      </c>
      <c r="G1279">
        <v>1</v>
      </c>
      <c r="J1279" t="str">
        <f t="shared" si="102"/>
        <v>DIGITADOR</v>
      </c>
      <c r="K1279" t="s">
        <v>1377</v>
      </c>
      <c r="L1279">
        <v>1</v>
      </c>
      <c r="N1279" t="str">
        <f t="shared" si="103"/>
        <v>DIGITADOR</v>
      </c>
      <c r="O1279" t="s">
        <v>1377</v>
      </c>
      <c r="P1279">
        <v>0</v>
      </c>
    </row>
    <row r="1280" spans="1:16">
      <c r="A1280" t="str">
        <f t="shared" si="101"/>
        <v>OPERADOR DE MENSAGENS DE TELECOMUNICACOES (CORREIOS)</v>
      </c>
      <c r="B1280" t="s">
        <v>1378</v>
      </c>
      <c r="C1280">
        <v>0</v>
      </c>
      <c r="D1280">
        <v>0</v>
      </c>
      <c r="E1280">
        <v>0</v>
      </c>
      <c r="F1280">
        <v>0</v>
      </c>
      <c r="G1280">
        <v>0</v>
      </c>
      <c r="J1280" t="str">
        <f t="shared" si="102"/>
        <v>OPERADOR DE MENSAGENS DE TELECOMUNICACOES (CORREIOS)</v>
      </c>
      <c r="K1280" t="s">
        <v>1378</v>
      </c>
      <c r="L1280">
        <v>0</v>
      </c>
      <c r="N1280" t="str">
        <f t="shared" si="103"/>
        <v>OPERADOR DE MENSAGENS DE TELECOMUNICACOES (CORREIOS)</v>
      </c>
      <c r="O1280" t="s">
        <v>1378</v>
      </c>
      <c r="P1280">
        <v>0</v>
      </c>
    </row>
    <row r="1281" spans="1:16">
      <c r="A1281" t="str">
        <f t="shared" si="101"/>
        <v>SUPERVISOR DE DIGITACAO E OPERACAO</v>
      </c>
      <c r="B1281" t="s">
        <v>1379</v>
      </c>
      <c r="C1281">
        <v>0</v>
      </c>
      <c r="D1281">
        <v>0</v>
      </c>
      <c r="E1281">
        <v>0</v>
      </c>
      <c r="F1281">
        <v>0</v>
      </c>
      <c r="G1281">
        <v>0</v>
      </c>
      <c r="J1281" t="str">
        <f t="shared" si="102"/>
        <v>SUPERVISOR DE DIGITACAO E OPERACAO</v>
      </c>
      <c r="K1281" t="s">
        <v>1379</v>
      </c>
      <c r="L1281">
        <v>0</v>
      </c>
      <c r="N1281" t="str">
        <f t="shared" si="103"/>
        <v>SUPERVISOR DE DIGITACAO E OPERACAO</v>
      </c>
      <c r="O1281" t="s">
        <v>1379</v>
      </c>
      <c r="P1281">
        <v>0</v>
      </c>
    </row>
    <row r="1282" spans="1:16">
      <c r="A1282" t="str">
        <f t="shared" si="101"/>
        <v>CONTINUO</v>
      </c>
      <c r="B1282" t="s">
        <v>1380</v>
      </c>
      <c r="C1282">
        <v>0</v>
      </c>
      <c r="D1282">
        <v>0</v>
      </c>
      <c r="E1282">
        <v>0</v>
      </c>
      <c r="F1282">
        <v>0</v>
      </c>
      <c r="G1282">
        <v>0</v>
      </c>
      <c r="J1282" t="str">
        <f t="shared" si="102"/>
        <v>CONTINUO</v>
      </c>
      <c r="K1282" t="s">
        <v>1380</v>
      </c>
      <c r="L1282">
        <v>0</v>
      </c>
      <c r="N1282" t="str">
        <f t="shared" si="103"/>
        <v>CONTINUO</v>
      </c>
      <c r="O1282" t="s">
        <v>1380</v>
      </c>
      <c r="P1282">
        <v>0</v>
      </c>
    </row>
    <row r="1283" spans="1:16">
      <c r="A1283" t="str">
        <f t="shared" si="101"/>
        <v>ANALISTA DE FOLHA DE PAGAMENTO</v>
      </c>
      <c r="B1283" t="s">
        <v>1381</v>
      </c>
      <c r="C1283">
        <v>0</v>
      </c>
      <c r="D1283">
        <v>0</v>
      </c>
      <c r="E1283">
        <v>0</v>
      </c>
      <c r="F1283">
        <v>0</v>
      </c>
      <c r="G1283">
        <v>0</v>
      </c>
      <c r="J1283" t="str">
        <f t="shared" si="102"/>
        <v>ANALISTA DE FOLHA DE PAGAMENTO</v>
      </c>
      <c r="K1283" t="s">
        <v>1381</v>
      </c>
      <c r="L1283">
        <v>0</v>
      </c>
      <c r="N1283" t="str">
        <f t="shared" si="103"/>
        <v>ANALISTA DE FOLHA DE PAGAMENTO</v>
      </c>
      <c r="O1283" t="s">
        <v>1381</v>
      </c>
      <c r="P1283">
        <v>0</v>
      </c>
    </row>
    <row r="1284" spans="1:16">
      <c r="A1284" t="str">
        <f t="shared" si="101"/>
        <v>AUXILIAR DE CONTABILIDADE</v>
      </c>
      <c r="B1284" t="s">
        <v>1382</v>
      </c>
      <c r="C1284">
        <v>0</v>
      </c>
      <c r="D1284">
        <v>0</v>
      </c>
      <c r="E1284">
        <v>3</v>
      </c>
      <c r="F1284">
        <v>1</v>
      </c>
      <c r="G1284">
        <v>4</v>
      </c>
      <c r="J1284" t="str">
        <f t="shared" si="102"/>
        <v>AUXILIAR DE CONTABILIDADE</v>
      </c>
      <c r="K1284" t="s">
        <v>1382</v>
      </c>
      <c r="L1284">
        <v>3</v>
      </c>
      <c r="N1284" t="str">
        <f t="shared" si="103"/>
        <v>AUXILIAR DE CONTABILIDADE</v>
      </c>
      <c r="O1284" t="s">
        <v>1382</v>
      </c>
      <c r="P1284">
        <v>1</v>
      </c>
    </row>
    <row r="1285" spans="1:16">
      <c r="A1285" t="str">
        <f t="shared" si="101"/>
        <v>AUXILIAR DE FATURAMENTO</v>
      </c>
      <c r="B1285" t="s">
        <v>1383</v>
      </c>
      <c r="C1285">
        <v>0</v>
      </c>
      <c r="D1285">
        <v>0</v>
      </c>
      <c r="E1285">
        <v>0</v>
      </c>
      <c r="F1285">
        <v>1</v>
      </c>
      <c r="G1285">
        <v>1</v>
      </c>
      <c r="J1285" t="str">
        <f t="shared" si="102"/>
        <v>AUXILIAR DE FATURAMENTO</v>
      </c>
      <c r="K1285" t="s">
        <v>1383</v>
      </c>
      <c r="L1285">
        <v>0</v>
      </c>
      <c r="N1285" t="str">
        <f t="shared" si="103"/>
        <v>AUXILIAR DE FATURAMENTO</v>
      </c>
      <c r="O1285" t="s">
        <v>1383</v>
      </c>
      <c r="P1285">
        <v>1</v>
      </c>
    </row>
    <row r="1286" spans="1:16">
      <c r="A1286" t="str">
        <f t="shared" si="101"/>
        <v>ATENDENTE DE AGENCIA</v>
      </c>
      <c r="B1286" t="s">
        <v>1384</v>
      </c>
      <c r="C1286">
        <v>0</v>
      </c>
      <c r="D1286">
        <v>0</v>
      </c>
      <c r="E1286">
        <v>0</v>
      </c>
      <c r="F1286">
        <v>1</v>
      </c>
      <c r="G1286">
        <v>1</v>
      </c>
      <c r="J1286" t="str">
        <f t="shared" si="102"/>
        <v>ATENDENTE DE AGENCIA</v>
      </c>
      <c r="K1286" t="s">
        <v>1384</v>
      </c>
      <c r="L1286">
        <v>0</v>
      </c>
      <c r="N1286" t="str">
        <f t="shared" si="103"/>
        <v>ATENDENTE DE AGENCIA</v>
      </c>
      <c r="O1286" t="s">
        <v>1384</v>
      </c>
      <c r="P1286">
        <v>1</v>
      </c>
    </row>
    <row r="1287" spans="1:16">
      <c r="A1287" t="str">
        <f t="shared" si="101"/>
        <v>CAIXA DE BANCO</v>
      </c>
      <c r="B1287" t="s">
        <v>1385</v>
      </c>
      <c r="C1287">
        <v>0</v>
      </c>
      <c r="D1287">
        <v>0</v>
      </c>
      <c r="E1287">
        <v>0</v>
      </c>
      <c r="F1287">
        <v>0</v>
      </c>
      <c r="G1287">
        <v>0</v>
      </c>
      <c r="J1287" t="str">
        <f t="shared" si="102"/>
        <v>CAIXA DE BANCO</v>
      </c>
      <c r="K1287" t="s">
        <v>1385</v>
      </c>
      <c r="L1287">
        <v>0</v>
      </c>
      <c r="N1287" t="str">
        <f t="shared" si="103"/>
        <v>CAIXA DE BANCO</v>
      </c>
      <c r="O1287" t="s">
        <v>1385</v>
      </c>
      <c r="P1287">
        <v>0</v>
      </c>
    </row>
    <row r="1288" spans="1:16">
      <c r="A1288" t="str">
        <f t="shared" si="101"/>
        <v>COMPENSADOR DE BANCO</v>
      </c>
      <c r="B1288" t="s">
        <v>1386</v>
      </c>
      <c r="C1288">
        <v>0</v>
      </c>
      <c r="D1288">
        <v>0</v>
      </c>
      <c r="E1288">
        <v>0</v>
      </c>
      <c r="F1288">
        <v>0</v>
      </c>
      <c r="G1288">
        <v>0</v>
      </c>
      <c r="J1288" t="str">
        <f t="shared" si="102"/>
        <v>COMPENSADOR DE BANCO</v>
      </c>
      <c r="K1288" t="s">
        <v>1386</v>
      </c>
      <c r="L1288">
        <v>0</v>
      </c>
      <c r="N1288" t="str">
        <f t="shared" si="103"/>
        <v>COMPENSADOR DE BANCO</v>
      </c>
      <c r="O1288" t="s">
        <v>1386</v>
      </c>
      <c r="P1288">
        <v>0</v>
      </c>
    </row>
    <row r="1289" spans="1:16">
      <c r="A1289" t="str">
        <f t="shared" si="101"/>
        <v>CONFERENTE DE SERVICOS BANCARIOS</v>
      </c>
      <c r="B1289" t="s">
        <v>1387</v>
      </c>
      <c r="C1289">
        <v>0</v>
      </c>
      <c r="D1289">
        <v>0</v>
      </c>
      <c r="E1289">
        <v>0</v>
      </c>
      <c r="F1289">
        <v>0</v>
      </c>
      <c r="G1289">
        <v>0</v>
      </c>
      <c r="J1289" t="str">
        <f t="shared" si="102"/>
        <v>CONFERENTE DE SERVICOS BANCARIOS</v>
      </c>
      <c r="K1289" t="s">
        <v>1387</v>
      </c>
      <c r="L1289">
        <v>0</v>
      </c>
      <c r="N1289" t="str">
        <f t="shared" si="103"/>
        <v>CONFERENTE DE SERVICOS BANCARIOS</v>
      </c>
      <c r="O1289" t="s">
        <v>1387</v>
      </c>
      <c r="P1289">
        <v>0</v>
      </c>
    </row>
    <row r="1290" spans="1:16">
      <c r="A1290" t="str">
        <f t="shared" si="101"/>
        <v>ESCRITURARIO DE BANCO</v>
      </c>
      <c r="B1290" t="s">
        <v>1388</v>
      </c>
      <c r="C1290">
        <v>0</v>
      </c>
      <c r="D1290">
        <v>0</v>
      </c>
      <c r="E1290">
        <v>0</v>
      </c>
      <c r="F1290">
        <v>0</v>
      </c>
      <c r="G1290">
        <v>0</v>
      </c>
      <c r="J1290" t="str">
        <f t="shared" si="102"/>
        <v>ESCRITURARIO DE BANCO</v>
      </c>
      <c r="K1290" t="s">
        <v>1388</v>
      </c>
      <c r="L1290">
        <v>0</v>
      </c>
      <c r="N1290" t="str">
        <f t="shared" si="103"/>
        <v>ESCRITURARIO DE BANCO</v>
      </c>
      <c r="O1290" t="s">
        <v>1388</v>
      </c>
      <c r="P1290">
        <v>0</v>
      </c>
    </row>
    <row r="1291" spans="1:16">
      <c r="A1291" t="str">
        <f t="shared" si="101"/>
        <v>OPERADOR DE COBRANCA BANCARIA</v>
      </c>
      <c r="B1291" t="s">
        <v>1389</v>
      </c>
      <c r="C1291">
        <v>0</v>
      </c>
      <c r="D1291">
        <v>0</v>
      </c>
      <c r="E1291">
        <v>0</v>
      </c>
      <c r="F1291">
        <v>0</v>
      </c>
      <c r="G1291">
        <v>0</v>
      </c>
      <c r="J1291" t="str">
        <f t="shared" si="102"/>
        <v>OPERADOR DE COBRANCA BANCARIA</v>
      </c>
      <c r="K1291" t="s">
        <v>1389</v>
      </c>
      <c r="L1291">
        <v>0</v>
      </c>
      <c r="N1291" t="str">
        <f t="shared" si="103"/>
        <v>OPERADOR DE COBRANCA BANCARIA</v>
      </c>
      <c r="O1291" t="s">
        <v>1389</v>
      </c>
      <c r="P1291">
        <v>0</v>
      </c>
    </row>
    <row r="1292" spans="1:16">
      <c r="A1292" t="str">
        <f t="shared" si="101"/>
        <v>ALMOXARIFE</v>
      </c>
      <c r="B1292" t="s">
        <v>1390</v>
      </c>
      <c r="C1292">
        <v>0</v>
      </c>
      <c r="D1292">
        <v>0</v>
      </c>
      <c r="E1292">
        <v>1</v>
      </c>
      <c r="F1292">
        <v>0</v>
      </c>
      <c r="G1292">
        <v>1</v>
      </c>
      <c r="J1292" t="str">
        <f t="shared" si="102"/>
        <v>ALMOXARIFE</v>
      </c>
      <c r="K1292" t="s">
        <v>1390</v>
      </c>
      <c r="L1292">
        <v>1</v>
      </c>
      <c r="N1292" t="str">
        <f t="shared" si="103"/>
        <v>ALMOXARIFE</v>
      </c>
      <c r="O1292" t="s">
        <v>1390</v>
      </c>
      <c r="P1292">
        <v>0</v>
      </c>
    </row>
    <row r="1293" spans="1:16">
      <c r="A1293" t="str">
        <f t="shared" si="101"/>
        <v>ARMAZENISTA</v>
      </c>
      <c r="B1293" t="s">
        <v>1391</v>
      </c>
      <c r="C1293">
        <v>0</v>
      </c>
      <c r="D1293">
        <v>0</v>
      </c>
      <c r="E1293">
        <v>0</v>
      </c>
      <c r="F1293">
        <v>0</v>
      </c>
      <c r="G1293">
        <v>0</v>
      </c>
      <c r="J1293" t="str">
        <f t="shared" si="102"/>
        <v>ARMAZENISTA</v>
      </c>
      <c r="K1293" t="s">
        <v>1391</v>
      </c>
      <c r="L1293">
        <v>0</v>
      </c>
      <c r="N1293" t="str">
        <f t="shared" si="103"/>
        <v>ARMAZENISTA</v>
      </c>
      <c r="O1293" t="s">
        <v>1391</v>
      </c>
      <c r="P1293">
        <v>0</v>
      </c>
    </row>
    <row r="1294" spans="1:16">
      <c r="A1294" t="str">
        <f t="shared" si="101"/>
        <v>BALANCEIRO</v>
      </c>
      <c r="B1294" t="s">
        <v>1392</v>
      </c>
      <c r="C1294">
        <v>0</v>
      </c>
      <c r="D1294">
        <v>0</v>
      </c>
      <c r="E1294">
        <v>0</v>
      </c>
      <c r="F1294">
        <v>0</v>
      </c>
      <c r="G1294">
        <v>0</v>
      </c>
      <c r="J1294" t="str">
        <f t="shared" si="102"/>
        <v>BALANCEIRO</v>
      </c>
      <c r="K1294" t="s">
        <v>1392</v>
      </c>
      <c r="L1294">
        <v>0</v>
      </c>
      <c r="N1294" t="str">
        <f t="shared" si="103"/>
        <v>BALANCEIRO</v>
      </c>
      <c r="O1294" t="s">
        <v>1392</v>
      </c>
      <c r="P1294">
        <v>0</v>
      </c>
    </row>
    <row r="1295" spans="1:16">
      <c r="A1295" t="str">
        <f t="shared" si="101"/>
        <v>APONTADOR DE MAO-DE-OBRA</v>
      </c>
      <c r="B1295" t="s">
        <v>1393</v>
      </c>
      <c r="C1295">
        <v>0</v>
      </c>
      <c r="D1295">
        <v>0</v>
      </c>
      <c r="E1295">
        <v>0</v>
      </c>
      <c r="F1295">
        <v>0</v>
      </c>
      <c r="G1295">
        <v>0</v>
      </c>
      <c r="J1295" t="str">
        <f t="shared" si="102"/>
        <v>APONTADOR DE MAO-DE-OBRA</v>
      </c>
      <c r="K1295" t="s">
        <v>1393</v>
      </c>
      <c r="L1295">
        <v>0</v>
      </c>
      <c r="N1295" t="str">
        <f t="shared" si="103"/>
        <v>APONTADOR DE MAO-DE-OBRA</v>
      </c>
      <c r="O1295" t="s">
        <v>1393</v>
      </c>
      <c r="P1295">
        <v>0</v>
      </c>
    </row>
    <row r="1296" spans="1:16">
      <c r="A1296" t="str">
        <f t="shared" si="101"/>
        <v>APONTADOR DE PRODUCAO</v>
      </c>
      <c r="B1296" t="s">
        <v>1394</v>
      </c>
      <c r="C1296">
        <v>0</v>
      </c>
      <c r="D1296">
        <v>0</v>
      </c>
      <c r="E1296">
        <v>0</v>
      </c>
      <c r="F1296">
        <v>0</v>
      </c>
      <c r="G1296">
        <v>0</v>
      </c>
      <c r="J1296" t="str">
        <f t="shared" si="102"/>
        <v>APONTADOR DE PRODUCAO</v>
      </c>
      <c r="K1296" t="s">
        <v>1394</v>
      </c>
      <c r="L1296">
        <v>0</v>
      </c>
      <c r="N1296" t="str">
        <f t="shared" si="103"/>
        <v>APONTADOR DE PRODUCAO</v>
      </c>
      <c r="O1296" t="s">
        <v>1394</v>
      </c>
      <c r="P1296">
        <v>0</v>
      </c>
    </row>
    <row r="1297" spans="1:16">
      <c r="A1297" t="str">
        <f t="shared" si="101"/>
        <v>CONFERENTE DE CARGA E DESCARGA</v>
      </c>
      <c r="B1297" t="s">
        <v>1395</v>
      </c>
      <c r="C1297">
        <v>0</v>
      </c>
      <c r="D1297">
        <v>0</v>
      </c>
      <c r="E1297">
        <v>1</v>
      </c>
      <c r="F1297">
        <v>1</v>
      </c>
      <c r="G1297">
        <v>2</v>
      </c>
      <c r="J1297" t="str">
        <f t="shared" si="102"/>
        <v>CONFERENTE DE CARGA E DESCARGA</v>
      </c>
      <c r="K1297" t="s">
        <v>1395</v>
      </c>
      <c r="L1297">
        <v>1</v>
      </c>
      <c r="N1297" t="str">
        <f t="shared" si="103"/>
        <v>CONFERENTE DE CARGA E DESCARGA</v>
      </c>
      <c r="O1297" t="s">
        <v>1395</v>
      </c>
      <c r="P1297">
        <v>1</v>
      </c>
    </row>
    <row r="1298" spans="1:16">
      <c r="A1298" t="str">
        <f t="shared" si="101"/>
        <v>ARQUIVISTA DE DOCUMENTOS</v>
      </c>
      <c r="B1298" t="s">
        <v>1396</v>
      </c>
      <c r="C1298">
        <v>0</v>
      </c>
      <c r="D1298">
        <v>0</v>
      </c>
      <c r="E1298">
        <v>0</v>
      </c>
      <c r="F1298">
        <v>0</v>
      </c>
      <c r="G1298">
        <v>0</v>
      </c>
      <c r="J1298" t="str">
        <f t="shared" si="102"/>
        <v>ARQUIVISTA DE DOCUMENTOS</v>
      </c>
      <c r="K1298" t="s">
        <v>1396</v>
      </c>
      <c r="L1298">
        <v>0</v>
      </c>
      <c r="N1298" t="str">
        <f t="shared" si="103"/>
        <v>ARQUIVISTA DE DOCUMENTOS</v>
      </c>
      <c r="O1298" t="s">
        <v>1396</v>
      </c>
      <c r="P1298">
        <v>0</v>
      </c>
    </row>
    <row r="1299" spans="1:16">
      <c r="A1299" t="str">
        <f t="shared" si="101"/>
        <v>CODIFICADOR DE DADOS</v>
      </c>
      <c r="B1299" t="s">
        <v>1397</v>
      </c>
      <c r="C1299">
        <v>0</v>
      </c>
      <c r="D1299">
        <v>0</v>
      </c>
      <c r="E1299">
        <v>0</v>
      </c>
      <c r="F1299">
        <v>0</v>
      </c>
      <c r="G1299">
        <v>0</v>
      </c>
      <c r="J1299" t="str">
        <f t="shared" si="102"/>
        <v>CODIFICADOR DE DADOS</v>
      </c>
      <c r="K1299" t="s">
        <v>1397</v>
      </c>
      <c r="L1299">
        <v>0</v>
      </c>
      <c r="N1299" t="str">
        <f t="shared" si="103"/>
        <v>CODIFICADOR DE DADOS</v>
      </c>
      <c r="O1299" t="s">
        <v>1397</v>
      </c>
      <c r="P1299">
        <v>0</v>
      </c>
    </row>
    <row r="1300" spans="1:16">
      <c r="A1300" t="str">
        <f t="shared" si="101"/>
        <v>FITOTECARIO</v>
      </c>
      <c r="B1300" t="s">
        <v>1398</v>
      </c>
      <c r="C1300">
        <v>0</v>
      </c>
      <c r="D1300">
        <v>0</v>
      </c>
      <c r="E1300">
        <v>0</v>
      </c>
      <c r="F1300">
        <v>0</v>
      </c>
      <c r="G1300">
        <v>0</v>
      </c>
      <c r="J1300" t="str">
        <f t="shared" si="102"/>
        <v>FITOTECARIO</v>
      </c>
      <c r="K1300" t="s">
        <v>1398</v>
      </c>
      <c r="L1300">
        <v>0</v>
      </c>
      <c r="N1300" t="str">
        <f t="shared" si="103"/>
        <v>FITOTECARIO</v>
      </c>
      <c r="O1300" t="s">
        <v>1398</v>
      </c>
      <c r="P1300">
        <v>0</v>
      </c>
    </row>
    <row r="1301" spans="1:16">
      <c r="A1301" t="str">
        <f t="shared" si="101"/>
        <v>KARDEXISTA</v>
      </c>
      <c r="B1301" t="s">
        <v>1399</v>
      </c>
      <c r="C1301">
        <v>0</v>
      </c>
      <c r="D1301">
        <v>0</v>
      </c>
      <c r="E1301">
        <v>0</v>
      </c>
      <c r="F1301">
        <v>0</v>
      </c>
      <c r="G1301">
        <v>0</v>
      </c>
      <c r="J1301" t="str">
        <f t="shared" si="102"/>
        <v>KARDEXISTA</v>
      </c>
      <c r="K1301" t="s">
        <v>1399</v>
      </c>
      <c r="L1301">
        <v>0</v>
      </c>
      <c r="N1301" t="str">
        <f t="shared" si="103"/>
        <v>KARDEXISTA</v>
      </c>
      <c r="O1301" t="s">
        <v>1399</v>
      </c>
      <c r="P1301">
        <v>0</v>
      </c>
    </row>
    <row r="1302" spans="1:16">
      <c r="A1302" t="str">
        <f t="shared" si="101"/>
        <v>OPERADOR DE MAQUINA COPIADORA (EXCETO OPERADOR DE GRAFICA RAPIDA)</v>
      </c>
      <c r="B1302" t="s">
        <v>1400</v>
      </c>
      <c r="C1302">
        <v>0</v>
      </c>
      <c r="D1302">
        <v>0</v>
      </c>
      <c r="E1302">
        <v>0</v>
      </c>
      <c r="F1302">
        <v>0</v>
      </c>
      <c r="G1302">
        <v>0</v>
      </c>
      <c r="J1302" t="str">
        <f t="shared" si="102"/>
        <v>OPERADOR DE MAQUINA COPIADORA (EXCETO OPERADOR DE GRAFICA RAPIDA)</v>
      </c>
      <c r="K1302" t="s">
        <v>1400</v>
      </c>
      <c r="L1302">
        <v>0</v>
      </c>
      <c r="N1302" t="str">
        <f t="shared" si="103"/>
        <v>OPERADOR DE MAQUINA COPIADORA (EXCETO OPERADOR DE GRAFICA RAPIDA)</v>
      </c>
      <c r="O1302" t="s">
        <v>1400</v>
      </c>
      <c r="P1302">
        <v>0</v>
      </c>
    </row>
    <row r="1303" spans="1:16">
      <c r="A1303" t="str">
        <f t="shared" si="101"/>
        <v>CARTEIRO</v>
      </c>
      <c r="B1303" t="s">
        <v>1401</v>
      </c>
      <c r="C1303">
        <v>0</v>
      </c>
      <c r="D1303">
        <v>0</v>
      </c>
      <c r="E1303">
        <v>0</v>
      </c>
      <c r="F1303">
        <v>0</v>
      </c>
      <c r="G1303">
        <v>0</v>
      </c>
      <c r="J1303" t="str">
        <f t="shared" si="102"/>
        <v>CARTEIRO</v>
      </c>
      <c r="K1303" t="s">
        <v>1401</v>
      </c>
      <c r="L1303">
        <v>0</v>
      </c>
      <c r="N1303" t="str">
        <f t="shared" si="103"/>
        <v>CARTEIRO</v>
      </c>
      <c r="O1303" t="s">
        <v>1401</v>
      </c>
      <c r="P1303">
        <v>0</v>
      </c>
    </row>
    <row r="1304" spans="1:16">
      <c r="A1304" t="str">
        <f t="shared" si="101"/>
        <v>OPERADOR DE TRIAGEM E TRANSBORDO</v>
      </c>
      <c r="B1304" t="s">
        <v>1402</v>
      </c>
      <c r="C1304">
        <v>0</v>
      </c>
      <c r="D1304">
        <v>0</v>
      </c>
      <c r="E1304">
        <v>0</v>
      </c>
      <c r="F1304">
        <v>0</v>
      </c>
      <c r="G1304">
        <v>0</v>
      </c>
      <c r="J1304" t="str">
        <f t="shared" si="102"/>
        <v>OPERADOR DE TRIAGEM E TRANSBORDO</v>
      </c>
      <c r="K1304" t="s">
        <v>1402</v>
      </c>
      <c r="L1304">
        <v>0</v>
      </c>
      <c r="N1304" t="str">
        <f t="shared" si="103"/>
        <v>OPERADOR DE TRIAGEM E TRANSBORDO</v>
      </c>
      <c r="O1304" t="s">
        <v>1402</v>
      </c>
      <c r="P1304">
        <v>0</v>
      </c>
    </row>
    <row r="1305" spans="1:16">
      <c r="A1305" t="str">
        <f t="shared" si="101"/>
        <v>SUPERVISOR DE CAIXAS E BILHETEIROS (EXCETO CAIXA DE BANCO)</v>
      </c>
      <c r="B1305" t="s">
        <v>1403</v>
      </c>
      <c r="C1305">
        <v>0</v>
      </c>
      <c r="D1305">
        <v>0</v>
      </c>
      <c r="E1305">
        <v>0</v>
      </c>
      <c r="F1305">
        <v>0</v>
      </c>
      <c r="G1305">
        <v>0</v>
      </c>
      <c r="J1305" t="str">
        <f t="shared" si="102"/>
        <v>SUPERVISOR DE CAIXAS E BILHETEIROS (EXCETO CAIXA DE BANCO)</v>
      </c>
      <c r="K1305" t="s">
        <v>1403</v>
      </c>
      <c r="L1305">
        <v>0</v>
      </c>
      <c r="N1305" t="str">
        <f t="shared" si="103"/>
        <v>SUPERVISOR DE CAIXAS E BILHETEIROS (EXCETO CAIXA DE BANCO)</v>
      </c>
      <c r="O1305" t="s">
        <v>1403</v>
      </c>
      <c r="P1305">
        <v>0</v>
      </c>
    </row>
    <row r="1306" spans="1:16">
      <c r="A1306" t="str">
        <f t="shared" si="101"/>
        <v>SUPERVISOR DE COBRANCA</v>
      </c>
      <c r="B1306" t="s">
        <v>1404</v>
      </c>
      <c r="C1306">
        <v>0</v>
      </c>
      <c r="D1306">
        <v>0</v>
      </c>
      <c r="E1306">
        <v>0</v>
      </c>
      <c r="F1306">
        <v>0</v>
      </c>
      <c r="G1306">
        <v>0</v>
      </c>
      <c r="J1306" t="str">
        <f t="shared" si="102"/>
        <v>SUPERVISOR DE COBRANCA</v>
      </c>
      <c r="K1306" t="s">
        <v>1404</v>
      </c>
      <c r="L1306">
        <v>0</v>
      </c>
      <c r="N1306" t="str">
        <f t="shared" si="103"/>
        <v>SUPERVISOR DE COBRANCA</v>
      </c>
      <c r="O1306" t="s">
        <v>1404</v>
      </c>
      <c r="P1306">
        <v>0</v>
      </c>
    </row>
    <row r="1307" spans="1:16">
      <c r="A1307" t="str">
        <f t="shared" si="101"/>
        <v>SUPERVISOR DE COLETADORES DE APOSTAS E DE JOGOS</v>
      </c>
      <c r="B1307" t="s">
        <v>1405</v>
      </c>
      <c r="C1307">
        <v>0</v>
      </c>
      <c r="D1307">
        <v>0</v>
      </c>
      <c r="E1307">
        <v>0</v>
      </c>
      <c r="F1307">
        <v>0</v>
      </c>
      <c r="G1307">
        <v>0</v>
      </c>
      <c r="J1307" t="str">
        <f t="shared" si="102"/>
        <v>SUPERVISOR DE COLETADORES DE APOSTAS E DE JOGOS</v>
      </c>
      <c r="K1307" t="s">
        <v>1405</v>
      </c>
      <c r="L1307">
        <v>0</v>
      </c>
      <c r="N1307" t="str">
        <f t="shared" si="103"/>
        <v>SUPERVISOR DE COLETADORES DE APOSTAS E DE JOGOS</v>
      </c>
      <c r="O1307" t="s">
        <v>1405</v>
      </c>
      <c r="P1307">
        <v>0</v>
      </c>
    </row>
    <row r="1308" spans="1:16">
      <c r="A1308" t="str">
        <f t="shared" si="101"/>
        <v>SUPERVISOR DE ENTREVISTADORES E RECENSEADORES</v>
      </c>
      <c r="B1308" t="s">
        <v>1406</v>
      </c>
      <c r="C1308">
        <v>0</v>
      </c>
      <c r="D1308">
        <v>0</v>
      </c>
      <c r="E1308">
        <v>0</v>
      </c>
      <c r="F1308">
        <v>0</v>
      </c>
      <c r="G1308">
        <v>0</v>
      </c>
      <c r="J1308" t="str">
        <f t="shared" si="102"/>
        <v>SUPERVISOR DE ENTREVISTADORES E RECENSEADORES</v>
      </c>
      <c r="K1308" t="s">
        <v>1406</v>
      </c>
      <c r="L1308">
        <v>0</v>
      </c>
      <c r="N1308" t="str">
        <f t="shared" si="103"/>
        <v>SUPERVISOR DE ENTREVISTADORES E RECENSEADORES</v>
      </c>
      <c r="O1308" t="s">
        <v>1406</v>
      </c>
      <c r="P1308">
        <v>0</v>
      </c>
    </row>
    <row r="1309" spans="1:16">
      <c r="A1309" t="str">
        <f t="shared" si="101"/>
        <v>SUPERVISOR DE RECEPCIONISTAS</v>
      </c>
      <c r="B1309" t="s">
        <v>1407</v>
      </c>
      <c r="C1309">
        <v>0</v>
      </c>
      <c r="D1309">
        <v>0</v>
      </c>
      <c r="E1309">
        <v>0</v>
      </c>
      <c r="F1309">
        <v>0</v>
      </c>
      <c r="G1309">
        <v>0</v>
      </c>
      <c r="J1309" t="str">
        <f t="shared" si="102"/>
        <v>SUPERVISOR DE RECEPCIONISTAS</v>
      </c>
      <c r="K1309" t="s">
        <v>1407</v>
      </c>
      <c r="L1309">
        <v>0</v>
      </c>
      <c r="N1309" t="str">
        <f t="shared" si="103"/>
        <v>SUPERVISOR DE RECEPCIONISTAS</v>
      </c>
      <c r="O1309" t="s">
        <v>1407</v>
      </c>
      <c r="P1309">
        <v>0</v>
      </c>
    </row>
    <row r="1310" spans="1:16">
      <c r="A1310" t="str">
        <f t="shared" si="101"/>
        <v>SUPERVISOR DE TELEFONISTAS</v>
      </c>
      <c r="B1310" t="s">
        <v>1408</v>
      </c>
      <c r="C1310">
        <v>0</v>
      </c>
      <c r="D1310">
        <v>0</v>
      </c>
      <c r="E1310">
        <v>0</v>
      </c>
      <c r="F1310">
        <v>0</v>
      </c>
      <c r="G1310">
        <v>0</v>
      </c>
      <c r="J1310" t="str">
        <f t="shared" si="102"/>
        <v>SUPERVISOR DE TELEFONISTAS</v>
      </c>
      <c r="K1310" t="s">
        <v>1408</v>
      </c>
      <c r="L1310">
        <v>0</v>
      </c>
      <c r="N1310" t="str">
        <f t="shared" si="103"/>
        <v>SUPERVISOR DE TELEFONISTAS</v>
      </c>
      <c r="O1310" t="s">
        <v>1408</v>
      </c>
      <c r="P1310">
        <v>0</v>
      </c>
    </row>
    <row r="1311" spans="1:16">
      <c r="A1311" t="str">
        <f t="shared" si="101"/>
        <v>SUPERVISOR DE TELEMARKETING E ATENDIMENTO</v>
      </c>
      <c r="B1311" t="s">
        <v>1409</v>
      </c>
      <c r="C1311">
        <v>0</v>
      </c>
      <c r="D1311">
        <v>0</v>
      </c>
      <c r="E1311">
        <v>0</v>
      </c>
      <c r="F1311">
        <v>0</v>
      </c>
      <c r="G1311">
        <v>0</v>
      </c>
      <c r="J1311" t="str">
        <f t="shared" si="102"/>
        <v>SUPERVISOR DE TELEMARKETING E ATENDIMENTO</v>
      </c>
      <c r="K1311" t="s">
        <v>1409</v>
      </c>
      <c r="L1311">
        <v>0</v>
      </c>
      <c r="N1311" t="str">
        <f t="shared" si="103"/>
        <v>SUPERVISOR DE TELEMARKETING E ATENDIMENTO</v>
      </c>
      <c r="O1311" t="s">
        <v>1409</v>
      </c>
      <c r="P1311">
        <v>0</v>
      </c>
    </row>
    <row r="1312" spans="1:16">
      <c r="A1312" t="str">
        <f t="shared" si="101"/>
        <v>ATENDENTE COMERCIAL (AGENCIA POSTAL)</v>
      </c>
      <c r="B1312" t="s">
        <v>1410</v>
      </c>
      <c r="C1312">
        <v>0</v>
      </c>
      <c r="D1312">
        <v>0</v>
      </c>
      <c r="E1312">
        <v>1</v>
      </c>
      <c r="F1312">
        <v>3</v>
      </c>
      <c r="G1312">
        <v>4</v>
      </c>
      <c r="J1312" t="str">
        <f t="shared" si="102"/>
        <v>ATENDENTE COMERCIAL (AGENCIA POSTAL)</v>
      </c>
      <c r="K1312" t="s">
        <v>1410</v>
      </c>
      <c r="L1312">
        <v>1</v>
      </c>
      <c r="N1312" t="str">
        <f t="shared" si="103"/>
        <v>ATENDENTE COMERCIAL (AGENCIA POSTAL)</v>
      </c>
      <c r="O1312" t="s">
        <v>1410</v>
      </c>
      <c r="P1312">
        <v>3</v>
      </c>
    </row>
    <row r="1313" spans="1:16">
      <c r="A1313" t="str">
        <f t="shared" si="101"/>
        <v>BILHETEIRO DE TRANSPORTES COLETIVOS</v>
      </c>
      <c r="B1313" t="s">
        <v>1411</v>
      </c>
      <c r="C1313">
        <v>0</v>
      </c>
      <c r="D1313">
        <v>0</v>
      </c>
      <c r="E1313">
        <v>0</v>
      </c>
      <c r="F1313">
        <v>0</v>
      </c>
      <c r="G1313">
        <v>0</v>
      </c>
      <c r="J1313" t="str">
        <f t="shared" si="102"/>
        <v>BILHETEIRO DE TRANSPORTES COLETIVOS</v>
      </c>
      <c r="K1313" t="s">
        <v>1411</v>
      </c>
      <c r="L1313">
        <v>0</v>
      </c>
      <c r="N1313" t="str">
        <f t="shared" si="103"/>
        <v>BILHETEIRO DE TRANSPORTES COLETIVOS</v>
      </c>
      <c r="O1313" t="s">
        <v>1411</v>
      </c>
      <c r="P1313">
        <v>0</v>
      </c>
    </row>
    <row r="1314" spans="1:16">
      <c r="A1314" t="str">
        <f t="shared" si="101"/>
        <v>BILHETEIRO NO SERVICO DE DIVERSOES</v>
      </c>
      <c r="B1314" t="s">
        <v>1412</v>
      </c>
      <c r="C1314">
        <v>0</v>
      </c>
      <c r="D1314">
        <v>0</v>
      </c>
      <c r="E1314">
        <v>0</v>
      </c>
      <c r="F1314">
        <v>0</v>
      </c>
      <c r="G1314">
        <v>0</v>
      </c>
      <c r="J1314" t="str">
        <f t="shared" si="102"/>
        <v>BILHETEIRO NO SERVICO DE DIVERSOES</v>
      </c>
      <c r="K1314" t="s">
        <v>1412</v>
      </c>
      <c r="L1314">
        <v>0</v>
      </c>
      <c r="N1314" t="str">
        <f t="shared" si="103"/>
        <v>BILHETEIRO NO SERVICO DE DIVERSOES</v>
      </c>
      <c r="O1314" t="s">
        <v>1412</v>
      </c>
      <c r="P1314">
        <v>0</v>
      </c>
    </row>
    <row r="1315" spans="1:16">
      <c r="A1315" t="str">
        <f t="shared" si="101"/>
        <v>EMISSOR DE PASSAGENS</v>
      </c>
      <c r="B1315" t="s">
        <v>1413</v>
      </c>
      <c r="C1315">
        <v>0</v>
      </c>
      <c r="D1315">
        <v>0</v>
      </c>
      <c r="E1315">
        <v>0</v>
      </c>
      <c r="F1315">
        <v>0</v>
      </c>
      <c r="G1315">
        <v>0</v>
      </c>
      <c r="J1315" t="str">
        <f t="shared" si="102"/>
        <v>EMISSOR DE PASSAGENS</v>
      </c>
      <c r="K1315" t="s">
        <v>1413</v>
      </c>
      <c r="L1315">
        <v>0</v>
      </c>
      <c r="N1315" t="str">
        <f t="shared" si="103"/>
        <v>EMISSOR DE PASSAGENS</v>
      </c>
      <c r="O1315" t="s">
        <v>1413</v>
      </c>
      <c r="P1315">
        <v>0</v>
      </c>
    </row>
    <row r="1316" spans="1:16">
      <c r="A1316" t="str">
        <f t="shared" si="101"/>
        <v>OPERADOR DE CAIXA</v>
      </c>
      <c r="B1316" t="s">
        <v>1414</v>
      </c>
      <c r="C1316">
        <v>0</v>
      </c>
      <c r="D1316">
        <v>0</v>
      </c>
      <c r="E1316">
        <v>0</v>
      </c>
      <c r="F1316">
        <v>1</v>
      </c>
      <c r="G1316">
        <v>1</v>
      </c>
      <c r="J1316" t="str">
        <f t="shared" si="102"/>
        <v>OPERADOR DE CAIXA</v>
      </c>
      <c r="K1316" t="s">
        <v>1414</v>
      </c>
      <c r="L1316">
        <v>0</v>
      </c>
      <c r="N1316" t="str">
        <f t="shared" si="103"/>
        <v>OPERADOR DE CAIXA</v>
      </c>
      <c r="O1316" t="s">
        <v>1414</v>
      </c>
      <c r="P1316">
        <v>1</v>
      </c>
    </row>
    <row r="1317" spans="1:16">
      <c r="A1317" t="str">
        <f t="shared" si="101"/>
        <v>RECEBEDOR DE APOSTAS (LOTERIA)</v>
      </c>
      <c r="B1317" t="s">
        <v>1415</v>
      </c>
      <c r="C1317">
        <v>0</v>
      </c>
      <c r="D1317">
        <v>0</v>
      </c>
      <c r="E1317">
        <v>0</v>
      </c>
      <c r="F1317">
        <v>0</v>
      </c>
      <c r="G1317">
        <v>0</v>
      </c>
      <c r="J1317" t="str">
        <f t="shared" si="102"/>
        <v>RECEBEDOR DE APOSTAS (LOTERIA)</v>
      </c>
      <c r="K1317" t="s">
        <v>1415</v>
      </c>
      <c r="L1317">
        <v>0</v>
      </c>
      <c r="N1317" t="str">
        <f t="shared" si="103"/>
        <v>RECEBEDOR DE APOSTAS (LOTERIA)</v>
      </c>
      <c r="O1317" t="s">
        <v>1415</v>
      </c>
      <c r="P1317">
        <v>0</v>
      </c>
    </row>
    <row r="1318" spans="1:16">
      <c r="A1318" t="str">
        <f t="shared" si="101"/>
        <v>RECEBEDOR DE APOSTAS (TURFE)</v>
      </c>
      <c r="B1318" t="s">
        <v>1416</v>
      </c>
      <c r="C1318">
        <v>0</v>
      </c>
      <c r="D1318">
        <v>0</v>
      </c>
      <c r="E1318">
        <v>0</v>
      </c>
      <c r="F1318">
        <v>0</v>
      </c>
      <c r="G1318">
        <v>0</v>
      </c>
      <c r="J1318" t="str">
        <f t="shared" si="102"/>
        <v>RECEBEDOR DE APOSTAS (TURFE)</v>
      </c>
      <c r="K1318" t="s">
        <v>1416</v>
      </c>
      <c r="L1318">
        <v>0</v>
      </c>
      <c r="N1318" t="str">
        <f t="shared" si="103"/>
        <v>RECEBEDOR DE APOSTAS (TURFE)</v>
      </c>
      <c r="O1318" t="s">
        <v>1416</v>
      </c>
      <c r="P1318">
        <v>0</v>
      </c>
    </row>
    <row r="1319" spans="1:16">
      <c r="A1319" t="str">
        <f t="shared" si="101"/>
        <v>COBRADOR EXTERNO</v>
      </c>
      <c r="B1319" t="s">
        <v>1417</v>
      </c>
      <c r="C1319">
        <v>0</v>
      </c>
      <c r="D1319">
        <v>0</v>
      </c>
      <c r="E1319">
        <v>0</v>
      </c>
      <c r="F1319">
        <v>0</v>
      </c>
      <c r="G1319">
        <v>0</v>
      </c>
      <c r="J1319" t="str">
        <f t="shared" si="102"/>
        <v>COBRADOR EXTERNO</v>
      </c>
      <c r="K1319" t="s">
        <v>1417</v>
      </c>
      <c r="L1319">
        <v>0</v>
      </c>
      <c r="N1319" t="str">
        <f t="shared" si="103"/>
        <v>COBRADOR EXTERNO</v>
      </c>
      <c r="O1319" t="s">
        <v>1417</v>
      </c>
      <c r="P1319">
        <v>0</v>
      </c>
    </row>
    <row r="1320" spans="1:16">
      <c r="A1320" t="str">
        <f t="shared" si="101"/>
        <v>COBRADOR INTERNO</v>
      </c>
      <c r="B1320" t="s">
        <v>1418</v>
      </c>
      <c r="C1320">
        <v>0</v>
      </c>
      <c r="D1320">
        <v>0</v>
      </c>
      <c r="E1320">
        <v>0</v>
      </c>
      <c r="F1320">
        <v>0</v>
      </c>
      <c r="G1320">
        <v>0</v>
      </c>
      <c r="J1320" t="str">
        <f t="shared" si="102"/>
        <v>COBRADOR INTERNO</v>
      </c>
      <c r="K1320" t="s">
        <v>1418</v>
      </c>
      <c r="L1320">
        <v>0</v>
      </c>
      <c r="N1320" t="str">
        <f t="shared" si="103"/>
        <v>COBRADOR INTERNO</v>
      </c>
      <c r="O1320" t="s">
        <v>1418</v>
      </c>
      <c r="P1320">
        <v>0</v>
      </c>
    </row>
    <row r="1321" spans="1:16">
      <c r="A1321" t="str">
        <f t="shared" si="101"/>
        <v>LOCALIZADOR (COBRADOR)</v>
      </c>
      <c r="B1321" t="s">
        <v>1419</v>
      </c>
      <c r="C1321">
        <v>0</v>
      </c>
      <c r="D1321">
        <v>0</v>
      </c>
      <c r="E1321">
        <v>0</v>
      </c>
      <c r="F1321">
        <v>0</v>
      </c>
      <c r="G1321">
        <v>0</v>
      </c>
      <c r="J1321" t="str">
        <f t="shared" si="102"/>
        <v>LOCALIZADOR (COBRADOR)</v>
      </c>
      <c r="K1321" t="s">
        <v>1419</v>
      </c>
      <c r="L1321">
        <v>0</v>
      </c>
      <c r="N1321" t="str">
        <f t="shared" si="103"/>
        <v>LOCALIZADOR (COBRADOR)</v>
      </c>
      <c r="O1321" t="s">
        <v>1419</v>
      </c>
      <c r="P1321">
        <v>0</v>
      </c>
    </row>
    <row r="1322" spans="1:16">
      <c r="A1322" t="str">
        <f t="shared" si="101"/>
        <v>RECEPCIONISTA, EM GERAL</v>
      </c>
      <c r="B1322" t="s">
        <v>1420</v>
      </c>
      <c r="C1322">
        <v>0</v>
      </c>
      <c r="D1322">
        <v>0</v>
      </c>
      <c r="E1322">
        <v>1</v>
      </c>
      <c r="F1322">
        <v>10</v>
      </c>
      <c r="G1322">
        <v>11</v>
      </c>
      <c r="J1322" t="str">
        <f t="shared" si="102"/>
        <v>RECEPCIONISTA, EM GERAL</v>
      </c>
      <c r="K1322" t="s">
        <v>1420</v>
      </c>
      <c r="L1322">
        <v>1</v>
      </c>
      <c r="N1322" t="str">
        <f t="shared" si="103"/>
        <v>RECEPCIONISTA, EM GERAL</v>
      </c>
      <c r="O1322" t="s">
        <v>1420</v>
      </c>
      <c r="P1322">
        <v>10</v>
      </c>
    </row>
    <row r="1323" spans="1:16">
      <c r="A1323" t="str">
        <f t="shared" ref="A1323:A1386" si="104">MID(B1323,8,100)</f>
        <v>RECEPCIONISTA DE CONSULTORIO MEDICO OU DENTARIO</v>
      </c>
      <c r="B1323" t="s">
        <v>1421</v>
      </c>
      <c r="C1323">
        <v>0</v>
      </c>
      <c r="D1323">
        <v>0</v>
      </c>
      <c r="E1323">
        <v>0</v>
      </c>
      <c r="F1323">
        <v>8</v>
      </c>
      <c r="G1323">
        <v>8</v>
      </c>
      <c r="J1323" t="str">
        <f t="shared" ref="J1323:J1386" si="105">MID(K1323,8,100)</f>
        <v>RECEPCIONISTA DE CONSULTORIO MEDICO OU DENTARIO</v>
      </c>
      <c r="K1323" t="s">
        <v>1421</v>
      </c>
      <c r="L1323">
        <v>0</v>
      </c>
      <c r="N1323" t="str">
        <f t="shared" ref="N1323:N1386" si="106">MID(O1323,8,100)</f>
        <v>RECEPCIONISTA DE CONSULTORIO MEDICO OU DENTARIO</v>
      </c>
      <c r="O1323" t="s">
        <v>1421</v>
      </c>
      <c r="P1323">
        <v>8</v>
      </c>
    </row>
    <row r="1324" spans="1:16">
      <c r="A1324" t="str">
        <f t="shared" si="104"/>
        <v>RECEPCIONISTA DE SEGURO SAUDE</v>
      </c>
      <c r="B1324" t="s">
        <v>1422</v>
      </c>
      <c r="C1324">
        <v>0</v>
      </c>
      <c r="D1324">
        <v>0</v>
      </c>
      <c r="E1324">
        <v>0</v>
      </c>
      <c r="F1324">
        <v>0</v>
      </c>
      <c r="G1324">
        <v>0</v>
      </c>
      <c r="J1324" t="str">
        <f t="shared" si="105"/>
        <v>RECEPCIONISTA DE SEGURO SAUDE</v>
      </c>
      <c r="K1324" t="s">
        <v>1422</v>
      </c>
      <c r="L1324">
        <v>0</v>
      </c>
      <c r="N1324" t="str">
        <f t="shared" si="106"/>
        <v>RECEPCIONISTA DE SEGURO SAUDE</v>
      </c>
      <c r="O1324" t="s">
        <v>1422</v>
      </c>
      <c r="P1324">
        <v>0</v>
      </c>
    </row>
    <row r="1325" spans="1:16">
      <c r="A1325" t="str">
        <f t="shared" si="104"/>
        <v>RECEPCIONISTA DE HOTEL</v>
      </c>
      <c r="B1325" t="s">
        <v>1423</v>
      </c>
      <c r="C1325">
        <v>0</v>
      </c>
      <c r="D1325">
        <v>0</v>
      </c>
      <c r="E1325">
        <v>0</v>
      </c>
      <c r="F1325">
        <v>0</v>
      </c>
      <c r="G1325">
        <v>0</v>
      </c>
      <c r="J1325" t="str">
        <f t="shared" si="105"/>
        <v>RECEPCIONISTA DE HOTEL</v>
      </c>
      <c r="K1325" t="s">
        <v>1423</v>
      </c>
      <c r="L1325">
        <v>0</v>
      </c>
      <c r="N1325" t="str">
        <f t="shared" si="106"/>
        <v>RECEPCIONISTA DE HOTEL</v>
      </c>
      <c r="O1325" t="s">
        <v>1423</v>
      </c>
      <c r="P1325">
        <v>0</v>
      </c>
    </row>
    <row r="1326" spans="1:16">
      <c r="A1326" t="str">
        <f t="shared" si="104"/>
        <v>RECEPCIONISTA DE BANCO</v>
      </c>
      <c r="B1326" t="s">
        <v>1424</v>
      </c>
      <c r="C1326">
        <v>0</v>
      </c>
      <c r="D1326">
        <v>0</v>
      </c>
      <c r="E1326">
        <v>0</v>
      </c>
      <c r="F1326">
        <v>0</v>
      </c>
      <c r="G1326">
        <v>0</v>
      </c>
      <c r="J1326" t="str">
        <f t="shared" si="105"/>
        <v>RECEPCIONISTA DE BANCO</v>
      </c>
      <c r="K1326" t="s">
        <v>1424</v>
      </c>
      <c r="L1326">
        <v>0</v>
      </c>
      <c r="N1326" t="str">
        <f t="shared" si="106"/>
        <v>RECEPCIONISTA DE BANCO</v>
      </c>
      <c r="O1326" t="s">
        <v>1424</v>
      </c>
      <c r="P1326">
        <v>0</v>
      </c>
    </row>
    <row r="1327" spans="1:16">
      <c r="A1327" t="str">
        <f t="shared" si="104"/>
        <v>TELEFONISTA</v>
      </c>
      <c r="B1327" t="s">
        <v>1425</v>
      </c>
      <c r="C1327">
        <v>0</v>
      </c>
      <c r="D1327">
        <v>0</v>
      </c>
      <c r="E1327">
        <v>0</v>
      </c>
      <c r="F1327">
        <v>1</v>
      </c>
      <c r="G1327">
        <v>1</v>
      </c>
      <c r="J1327" t="str">
        <f t="shared" si="105"/>
        <v>TELEFONISTA</v>
      </c>
      <c r="K1327" t="s">
        <v>1425</v>
      </c>
      <c r="L1327">
        <v>0</v>
      </c>
      <c r="N1327" t="str">
        <f t="shared" si="106"/>
        <v>TELEFONISTA</v>
      </c>
      <c r="O1327" t="s">
        <v>1425</v>
      </c>
      <c r="P1327">
        <v>1</v>
      </c>
    </row>
    <row r="1328" spans="1:16">
      <c r="A1328" t="str">
        <f t="shared" si="104"/>
        <v>TELEOPERADOR</v>
      </c>
      <c r="B1328" t="s">
        <v>1426</v>
      </c>
      <c r="C1328">
        <v>0</v>
      </c>
      <c r="D1328">
        <v>0</v>
      </c>
      <c r="E1328">
        <v>0</v>
      </c>
      <c r="F1328">
        <v>0</v>
      </c>
      <c r="G1328">
        <v>0</v>
      </c>
      <c r="J1328" t="str">
        <f t="shared" si="105"/>
        <v>TELEOPERADOR</v>
      </c>
      <c r="K1328" t="s">
        <v>1426</v>
      </c>
      <c r="L1328">
        <v>0</v>
      </c>
      <c r="N1328" t="str">
        <f t="shared" si="106"/>
        <v>TELEOPERADOR</v>
      </c>
      <c r="O1328" t="s">
        <v>1426</v>
      </c>
      <c r="P1328">
        <v>0</v>
      </c>
    </row>
    <row r="1329" spans="1:16">
      <c r="A1329" t="str">
        <f t="shared" si="104"/>
        <v>MONITOR DE TELEATENDIMENTO</v>
      </c>
      <c r="B1329" t="s">
        <v>1427</v>
      </c>
      <c r="C1329">
        <v>0</v>
      </c>
      <c r="D1329">
        <v>0</v>
      </c>
      <c r="E1329">
        <v>0</v>
      </c>
      <c r="F1329">
        <v>0</v>
      </c>
      <c r="G1329">
        <v>0</v>
      </c>
      <c r="J1329" t="str">
        <f t="shared" si="105"/>
        <v>MONITOR DE TELEATENDIMENTO</v>
      </c>
      <c r="K1329" t="s">
        <v>1427</v>
      </c>
      <c r="L1329">
        <v>0</v>
      </c>
      <c r="N1329" t="str">
        <f t="shared" si="106"/>
        <v>MONITOR DE TELEATENDIMENTO</v>
      </c>
      <c r="O1329" t="s">
        <v>1427</v>
      </c>
      <c r="P1329">
        <v>0</v>
      </c>
    </row>
    <row r="1330" spans="1:16">
      <c r="A1330" t="str">
        <f t="shared" si="104"/>
        <v>OPERADOR DE RADIO-CHAMADA</v>
      </c>
      <c r="B1330" t="s">
        <v>1428</v>
      </c>
      <c r="C1330">
        <v>0</v>
      </c>
      <c r="D1330">
        <v>0</v>
      </c>
      <c r="E1330">
        <v>0</v>
      </c>
      <c r="F1330">
        <v>0</v>
      </c>
      <c r="G1330">
        <v>0</v>
      </c>
      <c r="J1330" t="str">
        <f t="shared" si="105"/>
        <v>OPERADOR DE RADIO-CHAMADA</v>
      </c>
      <c r="K1330" t="s">
        <v>1428</v>
      </c>
      <c r="L1330">
        <v>0</v>
      </c>
      <c r="N1330" t="str">
        <f t="shared" si="106"/>
        <v>OPERADOR DE RADIO-CHAMADA</v>
      </c>
      <c r="O1330" t="s">
        <v>1428</v>
      </c>
      <c r="P1330">
        <v>0</v>
      </c>
    </row>
    <row r="1331" spans="1:16">
      <c r="A1331" t="str">
        <f t="shared" si="104"/>
        <v>OPERADOR DE TELEMARKETING ATIVO</v>
      </c>
      <c r="B1331" t="s">
        <v>1429</v>
      </c>
      <c r="C1331">
        <v>0</v>
      </c>
      <c r="D1331">
        <v>0</v>
      </c>
      <c r="E1331">
        <v>0</v>
      </c>
      <c r="F1331">
        <v>0</v>
      </c>
      <c r="G1331">
        <v>0</v>
      </c>
      <c r="J1331" t="str">
        <f t="shared" si="105"/>
        <v>OPERADOR DE TELEMARKETING ATIVO</v>
      </c>
      <c r="K1331" t="s">
        <v>1429</v>
      </c>
      <c r="L1331">
        <v>0</v>
      </c>
      <c r="N1331" t="str">
        <f t="shared" si="106"/>
        <v>OPERADOR DE TELEMARKETING ATIVO</v>
      </c>
      <c r="O1331" t="s">
        <v>1429</v>
      </c>
      <c r="P1331">
        <v>0</v>
      </c>
    </row>
    <row r="1332" spans="1:16">
      <c r="A1332" t="str">
        <f t="shared" si="104"/>
        <v>OPERADOR DE TELEMARKETING ATIVO E RECEPTIVO</v>
      </c>
      <c r="B1332" t="s">
        <v>1430</v>
      </c>
      <c r="C1332">
        <v>0</v>
      </c>
      <c r="D1332">
        <v>0</v>
      </c>
      <c r="E1332">
        <v>0</v>
      </c>
      <c r="F1332">
        <v>0</v>
      </c>
      <c r="G1332">
        <v>0</v>
      </c>
      <c r="J1332" t="str">
        <f t="shared" si="105"/>
        <v>OPERADOR DE TELEMARKETING ATIVO E RECEPTIVO</v>
      </c>
      <c r="K1332" t="s">
        <v>1430</v>
      </c>
      <c r="L1332">
        <v>0</v>
      </c>
      <c r="N1332" t="str">
        <f t="shared" si="106"/>
        <v>OPERADOR DE TELEMARKETING ATIVO E RECEPTIVO</v>
      </c>
      <c r="O1332" t="s">
        <v>1430</v>
      </c>
      <c r="P1332">
        <v>0</v>
      </c>
    </row>
    <row r="1333" spans="1:16">
      <c r="A1333" t="str">
        <f t="shared" si="104"/>
        <v>OPERADOR DE TELEMARKETING RECEPTIVO</v>
      </c>
      <c r="B1333" t="s">
        <v>111</v>
      </c>
      <c r="C1333">
        <v>0</v>
      </c>
      <c r="D1333">
        <v>0</v>
      </c>
      <c r="E1333">
        <v>0</v>
      </c>
      <c r="F1333">
        <v>1</v>
      </c>
      <c r="G1333">
        <v>1</v>
      </c>
      <c r="J1333" t="str">
        <f t="shared" si="105"/>
        <v>OPERADOR DE TELEMARKETING RECEPTIVO</v>
      </c>
      <c r="K1333" t="s">
        <v>111</v>
      </c>
      <c r="L1333">
        <v>0</v>
      </c>
      <c r="N1333" t="str">
        <f t="shared" si="106"/>
        <v>OPERADOR DE TELEMARKETING RECEPTIVO</v>
      </c>
      <c r="O1333" t="s">
        <v>111</v>
      </c>
      <c r="P1333">
        <v>1</v>
      </c>
    </row>
    <row r="1334" spans="1:16">
      <c r="A1334" t="str">
        <f t="shared" si="104"/>
        <v>OPERADOR DE TELEMARKETING TECNICO</v>
      </c>
      <c r="B1334" t="s">
        <v>1431</v>
      </c>
      <c r="C1334">
        <v>0</v>
      </c>
      <c r="D1334">
        <v>0</v>
      </c>
      <c r="E1334">
        <v>0</v>
      </c>
      <c r="F1334">
        <v>0</v>
      </c>
      <c r="G1334">
        <v>0</v>
      </c>
      <c r="J1334" t="str">
        <f t="shared" si="105"/>
        <v>OPERADOR DE TELEMARKETING TECNICO</v>
      </c>
      <c r="K1334" t="s">
        <v>1431</v>
      </c>
      <c r="L1334">
        <v>0</v>
      </c>
      <c r="N1334" t="str">
        <f t="shared" si="106"/>
        <v>OPERADOR DE TELEMARKETING TECNICO</v>
      </c>
      <c r="O1334" t="s">
        <v>1431</v>
      </c>
      <c r="P1334">
        <v>0</v>
      </c>
    </row>
    <row r="1335" spans="1:16">
      <c r="A1335" t="str">
        <f t="shared" si="104"/>
        <v>DESPACHANTE DOCUMENTALISTA</v>
      </c>
      <c r="B1335" t="s">
        <v>1432</v>
      </c>
      <c r="C1335">
        <v>0</v>
      </c>
      <c r="D1335">
        <v>0</v>
      </c>
      <c r="E1335">
        <v>0</v>
      </c>
      <c r="F1335">
        <v>0</v>
      </c>
      <c r="G1335">
        <v>0</v>
      </c>
      <c r="J1335" t="str">
        <f t="shared" si="105"/>
        <v>DESPACHANTE DOCUMENTALISTA</v>
      </c>
      <c r="K1335" t="s">
        <v>1432</v>
      </c>
      <c r="L1335">
        <v>0</v>
      </c>
      <c r="N1335" t="str">
        <f t="shared" si="106"/>
        <v>DESPACHANTE DOCUMENTALISTA</v>
      </c>
      <c r="O1335" t="s">
        <v>1432</v>
      </c>
      <c r="P1335">
        <v>0</v>
      </c>
    </row>
    <row r="1336" spans="1:16">
      <c r="A1336" t="str">
        <f t="shared" si="104"/>
        <v>DESPACHANTE DE TRANSITO</v>
      </c>
      <c r="B1336" t="s">
        <v>1433</v>
      </c>
      <c r="C1336">
        <v>0</v>
      </c>
      <c r="D1336">
        <v>0</v>
      </c>
      <c r="E1336">
        <v>0</v>
      </c>
      <c r="F1336">
        <v>0</v>
      </c>
      <c r="G1336">
        <v>0</v>
      </c>
      <c r="J1336" t="str">
        <f t="shared" si="105"/>
        <v>DESPACHANTE DE TRANSITO</v>
      </c>
      <c r="K1336" t="s">
        <v>1433</v>
      </c>
      <c r="L1336">
        <v>0</v>
      </c>
      <c r="N1336" t="str">
        <f t="shared" si="106"/>
        <v>DESPACHANTE DE TRANSITO</v>
      </c>
      <c r="O1336" t="s">
        <v>1433</v>
      </c>
      <c r="P1336">
        <v>0</v>
      </c>
    </row>
    <row r="1337" spans="1:16">
      <c r="A1337" t="str">
        <f t="shared" si="104"/>
        <v>ENTREVISTADOR CENSITARIO E DE PESQUISAS AMOSTRAIS</v>
      </c>
      <c r="B1337" t="s">
        <v>1434</v>
      </c>
      <c r="C1337">
        <v>0</v>
      </c>
      <c r="D1337">
        <v>0</v>
      </c>
      <c r="E1337">
        <v>0</v>
      </c>
      <c r="F1337">
        <v>0</v>
      </c>
      <c r="G1337">
        <v>0</v>
      </c>
      <c r="J1337" t="str">
        <f t="shared" si="105"/>
        <v>ENTREVISTADOR CENSITARIO E DE PESQUISAS AMOSTRAIS</v>
      </c>
      <c r="K1337" t="s">
        <v>1434</v>
      </c>
      <c r="L1337">
        <v>0</v>
      </c>
      <c r="N1337" t="str">
        <f t="shared" si="106"/>
        <v>ENTREVISTADOR CENSITARIO E DE PESQUISAS AMOSTRAIS</v>
      </c>
      <c r="O1337" t="s">
        <v>1434</v>
      </c>
      <c r="P1337">
        <v>0</v>
      </c>
    </row>
    <row r="1338" spans="1:16">
      <c r="A1338" t="str">
        <f t="shared" si="104"/>
        <v>ENTREVISTADOR DE PESQUISA DE OPINIAO E MIDIA</v>
      </c>
      <c r="B1338" t="s">
        <v>1435</v>
      </c>
      <c r="C1338">
        <v>0</v>
      </c>
      <c r="D1338">
        <v>0</v>
      </c>
      <c r="E1338">
        <v>0</v>
      </c>
      <c r="F1338">
        <v>0</v>
      </c>
      <c r="G1338">
        <v>0</v>
      </c>
      <c r="J1338" t="str">
        <f t="shared" si="105"/>
        <v>ENTREVISTADOR DE PESQUISA DE OPINIAO E MIDIA</v>
      </c>
      <c r="K1338" t="s">
        <v>1435</v>
      </c>
      <c r="L1338">
        <v>0</v>
      </c>
      <c r="N1338" t="str">
        <f t="shared" si="106"/>
        <v>ENTREVISTADOR DE PESQUISA DE OPINIAO E MIDIA</v>
      </c>
      <c r="O1338" t="s">
        <v>1435</v>
      </c>
      <c r="P1338">
        <v>0</v>
      </c>
    </row>
    <row r="1339" spans="1:16">
      <c r="A1339" t="str">
        <f t="shared" si="104"/>
        <v>ENTREVISTADOR DE PESQUISAS DE MERCADO</v>
      </c>
      <c r="B1339" t="s">
        <v>1436</v>
      </c>
      <c r="C1339">
        <v>0</v>
      </c>
      <c r="D1339">
        <v>0</v>
      </c>
      <c r="E1339">
        <v>0</v>
      </c>
      <c r="F1339">
        <v>0</v>
      </c>
      <c r="G1339">
        <v>0</v>
      </c>
      <c r="J1339" t="str">
        <f t="shared" si="105"/>
        <v>ENTREVISTADOR DE PESQUISAS DE MERCADO</v>
      </c>
      <c r="K1339" t="s">
        <v>1436</v>
      </c>
      <c r="L1339">
        <v>0</v>
      </c>
      <c r="N1339" t="str">
        <f t="shared" si="106"/>
        <v>ENTREVISTADOR DE PESQUISAS DE MERCADO</v>
      </c>
      <c r="O1339" t="s">
        <v>1436</v>
      </c>
      <c r="P1339">
        <v>0</v>
      </c>
    </row>
    <row r="1340" spans="1:16">
      <c r="A1340" t="str">
        <f t="shared" si="104"/>
        <v>ENTREVISTADOR DE PRECOS</v>
      </c>
      <c r="B1340" t="s">
        <v>1437</v>
      </c>
      <c r="C1340">
        <v>0</v>
      </c>
      <c r="D1340">
        <v>0</v>
      </c>
      <c r="E1340">
        <v>0</v>
      </c>
      <c r="F1340">
        <v>0</v>
      </c>
      <c r="G1340">
        <v>0</v>
      </c>
      <c r="J1340" t="str">
        <f t="shared" si="105"/>
        <v>ENTREVISTADOR DE PRECOS</v>
      </c>
      <c r="K1340" t="s">
        <v>1437</v>
      </c>
      <c r="L1340">
        <v>0</v>
      </c>
      <c r="N1340" t="str">
        <f t="shared" si="106"/>
        <v>ENTREVISTADOR DE PRECOS</v>
      </c>
      <c r="O1340" t="s">
        <v>1437</v>
      </c>
      <c r="P1340">
        <v>0</v>
      </c>
    </row>
    <row r="1341" spans="1:16">
      <c r="A1341" t="str">
        <f t="shared" si="104"/>
        <v>ESCRITURARIO EM ESTATISTICA</v>
      </c>
      <c r="B1341" t="s">
        <v>1438</v>
      </c>
      <c r="C1341">
        <v>0</v>
      </c>
      <c r="D1341">
        <v>0</v>
      </c>
      <c r="E1341">
        <v>0</v>
      </c>
      <c r="F1341">
        <v>0</v>
      </c>
      <c r="G1341">
        <v>0</v>
      </c>
      <c r="J1341" t="str">
        <f t="shared" si="105"/>
        <v>ESCRITURARIO EM ESTATISTICA</v>
      </c>
      <c r="K1341" t="s">
        <v>1438</v>
      </c>
      <c r="L1341">
        <v>0</v>
      </c>
      <c r="N1341" t="str">
        <f t="shared" si="106"/>
        <v>ESCRITURARIO EM ESTATISTICA</v>
      </c>
      <c r="O1341" t="s">
        <v>1438</v>
      </c>
      <c r="P1341">
        <v>0</v>
      </c>
    </row>
    <row r="1342" spans="1:16">
      <c r="A1342" t="str">
        <f t="shared" si="104"/>
        <v>SUPERVISOR DE TRANSPORTES</v>
      </c>
      <c r="B1342" t="s">
        <v>1439</v>
      </c>
      <c r="C1342">
        <v>0</v>
      </c>
      <c r="D1342">
        <v>0</v>
      </c>
      <c r="E1342">
        <v>0</v>
      </c>
      <c r="F1342">
        <v>0</v>
      </c>
      <c r="G1342">
        <v>0</v>
      </c>
      <c r="J1342" t="str">
        <f t="shared" si="105"/>
        <v>SUPERVISOR DE TRANSPORTES</v>
      </c>
      <c r="K1342" t="s">
        <v>1439</v>
      </c>
      <c r="L1342">
        <v>0</v>
      </c>
      <c r="N1342" t="str">
        <f t="shared" si="106"/>
        <v>SUPERVISOR DE TRANSPORTES</v>
      </c>
      <c r="O1342" t="s">
        <v>1439</v>
      </c>
      <c r="P1342">
        <v>0</v>
      </c>
    </row>
    <row r="1343" spans="1:16">
      <c r="A1343" t="str">
        <f t="shared" si="104"/>
        <v>ADMINISTRADOR DE EDIFICIOS</v>
      </c>
      <c r="B1343" t="s">
        <v>1440</v>
      </c>
      <c r="C1343">
        <v>0</v>
      </c>
      <c r="D1343">
        <v>0</v>
      </c>
      <c r="E1343">
        <v>0</v>
      </c>
      <c r="F1343">
        <v>0</v>
      </c>
      <c r="G1343">
        <v>0</v>
      </c>
      <c r="J1343" t="str">
        <f t="shared" si="105"/>
        <v>ADMINISTRADOR DE EDIFICIOS</v>
      </c>
      <c r="K1343" t="s">
        <v>1440</v>
      </c>
      <c r="L1343">
        <v>0</v>
      </c>
      <c r="N1343" t="str">
        <f t="shared" si="106"/>
        <v>ADMINISTRADOR DE EDIFICIOS</v>
      </c>
      <c r="O1343" t="s">
        <v>1440</v>
      </c>
      <c r="P1343">
        <v>0</v>
      </c>
    </row>
    <row r="1344" spans="1:16">
      <c r="A1344" t="str">
        <f t="shared" si="104"/>
        <v>SUPERVISOR DE ANDAR</v>
      </c>
      <c r="B1344" t="s">
        <v>1441</v>
      </c>
      <c r="C1344">
        <v>0</v>
      </c>
      <c r="D1344">
        <v>0</v>
      </c>
      <c r="E1344">
        <v>0</v>
      </c>
      <c r="F1344">
        <v>0</v>
      </c>
      <c r="G1344">
        <v>0</v>
      </c>
      <c r="J1344" t="str">
        <f t="shared" si="105"/>
        <v>SUPERVISOR DE ANDAR</v>
      </c>
      <c r="K1344" t="s">
        <v>1441</v>
      </c>
      <c r="L1344">
        <v>0</v>
      </c>
      <c r="N1344" t="str">
        <f t="shared" si="106"/>
        <v>SUPERVISOR DE ANDAR</v>
      </c>
      <c r="O1344" t="s">
        <v>1441</v>
      </c>
      <c r="P1344">
        <v>0</v>
      </c>
    </row>
    <row r="1345" spans="1:16">
      <c r="A1345" t="str">
        <f t="shared" si="104"/>
        <v>CHEFE DE PORTARIA DE HOTEL</v>
      </c>
      <c r="B1345" t="s">
        <v>1442</v>
      </c>
      <c r="C1345">
        <v>0</v>
      </c>
      <c r="D1345">
        <v>0</v>
      </c>
      <c r="E1345">
        <v>0</v>
      </c>
      <c r="F1345">
        <v>0</v>
      </c>
      <c r="G1345">
        <v>0</v>
      </c>
      <c r="J1345" t="str">
        <f t="shared" si="105"/>
        <v>CHEFE DE PORTARIA DE HOTEL</v>
      </c>
      <c r="K1345" t="s">
        <v>1442</v>
      </c>
      <c r="L1345">
        <v>0</v>
      </c>
      <c r="N1345" t="str">
        <f t="shared" si="106"/>
        <v>CHEFE DE PORTARIA DE HOTEL</v>
      </c>
      <c r="O1345" t="s">
        <v>1442</v>
      </c>
      <c r="P1345">
        <v>0</v>
      </c>
    </row>
    <row r="1346" spans="1:16">
      <c r="A1346" t="str">
        <f t="shared" si="104"/>
        <v>CHEFE DE COZINHA</v>
      </c>
      <c r="B1346" t="s">
        <v>1443</v>
      </c>
      <c r="C1346">
        <v>0</v>
      </c>
      <c r="D1346">
        <v>0</v>
      </c>
      <c r="E1346">
        <v>0</v>
      </c>
      <c r="F1346">
        <v>0</v>
      </c>
      <c r="G1346">
        <v>0</v>
      </c>
      <c r="J1346" t="str">
        <f t="shared" si="105"/>
        <v>CHEFE DE COZINHA</v>
      </c>
      <c r="K1346" t="s">
        <v>1443</v>
      </c>
      <c r="L1346">
        <v>0</v>
      </c>
      <c r="N1346" t="str">
        <f t="shared" si="106"/>
        <v>CHEFE DE COZINHA</v>
      </c>
      <c r="O1346" t="s">
        <v>1443</v>
      </c>
      <c r="P1346">
        <v>0</v>
      </c>
    </row>
    <row r="1347" spans="1:16">
      <c r="A1347" t="str">
        <f t="shared" si="104"/>
        <v>CHEFE DE BAR</v>
      </c>
      <c r="B1347" t="s">
        <v>1444</v>
      </c>
      <c r="C1347">
        <v>0</v>
      </c>
      <c r="D1347">
        <v>0</v>
      </c>
      <c r="E1347">
        <v>0</v>
      </c>
      <c r="F1347">
        <v>0</v>
      </c>
      <c r="G1347">
        <v>0</v>
      </c>
      <c r="J1347" t="str">
        <f t="shared" si="105"/>
        <v>CHEFE DE BAR</v>
      </c>
      <c r="K1347" t="s">
        <v>1444</v>
      </c>
      <c r="L1347">
        <v>0</v>
      </c>
      <c r="N1347" t="str">
        <f t="shared" si="106"/>
        <v>CHEFE DE BAR</v>
      </c>
      <c r="O1347" t="s">
        <v>1444</v>
      </c>
      <c r="P1347">
        <v>0</v>
      </c>
    </row>
    <row r="1348" spans="1:16">
      <c r="A1348" t="str">
        <f t="shared" si="104"/>
        <v>MAITRE</v>
      </c>
      <c r="B1348" t="s">
        <v>1445</v>
      </c>
      <c r="C1348">
        <v>0</v>
      </c>
      <c r="D1348">
        <v>0</v>
      </c>
      <c r="E1348">
        <v>0</v>
      </c>
      <c r="F1348">
        <v>0</v>
      </c>
      <c r="G1348">
        <v>0</v>
      </c>
      <c r="J1348" t="str">
        <f t="shared" si="105"/>
        <v>MAITRE</v>
      </c>
      <c r="K1348" t="s">
        <v>1445</v>
      </c>
      <c r="L1348">
        <v>0</v>
      </c>
      <c r="N1348" t="str">
        <f t="shared" si="106"/>
        <v>MAITRE</v>
      </c>
      <c r="O1348" t="s">
        <v>1445</v>
      </c>
      <c r="P1348">
        <v>0</v>
      </c>
    </row>
    <row r="1349" spans="1:16">
      <c r="A1349" t="str">
        <f t="shared" si="104"/>
        <v>SUPERVISOR DE LAVANDERIA</v>
      </c>
      <c r="B1349" t="s">
        <v>1446</v>
      </c>
      <c r="C1349">
        <v>0</v>
      </c>
      <c r="D1349">
        <v>0</v>
      </c>
      <c r="E1349">
        <v>0</v>
      </c>
      <c r="F1349">
        <v>0</v>
      </c>
      <c r="G1349">
        <v>0</v>
      </c>
      <c r="J1349" t="str">
        <f t="shared" si="105"/>
        <v>SUPERVISOR DE LAVANDERIA</v>
      </c>
      <c r="K1349" t="s">
        <v>1446</v>
      </c>
      <c r="L1349">
        <v>0</v>
      </c>
      <c r="N1349" t="str">
        <f t="shared" si="106"/>
        <v>SUPERVISOR DE LAVANDERIA</v>
      </c>
      <c r="O1349" t="s">
        <v>1446</v>
      </c>
      <c r="P1349">
        <v>0</v>
      </c>
    </row>
    <row r="1350" spans="1:16">
      <c r="A1350" t="str">
        <f t="shared" si="104"/>
        <v>SUPERVISOR DE BOMBEIROS</v>
      </c>
      <c r="B1350" t="s">
        <v>1447</v>
      </c>
      <c r="C1350">
        <v>0</v>
      </c>
      <c r="D1350">
        <v>0</v>
      </c>
      <c r="E1350">
        <v>0</v>
      </c>
      <c r="F1350">
        <v>0</v>
      </c>
      <c r="G1350">
        <v>0</v>
      </c>
      <c r="J1350" t="str">
        <f t="shared" si="105"/>
        <v>SUPERVISOR DE BOMBEIROS</v>
      </c>
      <c r="K1350" t="s">
        <v>1447</v>
      </c>
      <c r="L1350">
        <v>0</v>
      </c>
      <c r="N1350" t="str">
        <f t="shared" si="106"/>
        <v>SUPERVISOR DE BOMBEIROS</v>
      </c>
      <c r="O1350" t="s">
        <v>1447</v>
      </c>
      <c r="P1350">
        <v>0</v>
      </c>
    </row>
    <row r="1351" spans="1:16">
      <c r="A1351" t="str">
        <f t="shared" si="104"/>
        <v>SUPERVISOR DE VIGILANTES</v>
      </c>
      <c r="B1351" t="s">
        <v>1448</v>
      </c>
      <c r="C1351">
        <v>0</v>
      </c>
      <c r="D1351">
        <v>0</v>
      </c>
      <c r="E1351">
        <v>0</v>
      </c>
      <c r="F1351">
        <v>0</v>
      </c>
      <c r="G1351">
        <v>0</v>
      </c>
      <c r="J1351" t="str">
        <f t="shared" si="105"/>
        <v>SUPERVISOR DE VIGILANTES</v>
      </c>
      <c r="K1351" t="s">
        <v>1448</v>
      </c>
      <c r="L1351">
        <v>0</v>
      </c>
      <c r="N1351" t="str">
        <f t="shared" si="106"/>
        <v>SUPERVISOR DE VIGILANTES</v>
      </c>
      <c r="O1351" t="s">
        <v>1448</v>
      </c>
      <c r="P1351">
        <v>0</v>
      </c>
    </row>
    <row r="1352" spans="1:16">
      <c r="A1352" t="str">
        <f t="shared" si="104"/>
        <v>COMISSARIO DE VOO</v>
      </c>
      <c r="B1352" t="s">
        <v>1449</v>
      </c>
      <c r="C1352">
        <v>0</v>
      </c>
      <c r="D1352">
        <v>0</v>
      </c>
      <c r="E1352">
        <v>0</v>
      </c>
      <c r="F1352">
        <v>0</v>
      </c>
      <c r="G1352">
        <v>0</v>
      </c>
      <c r="J1352" t="str">
        <f t="shared" si="105"/>
        <v>COMISSARIO DE VOO</v>
      </c>
      <c r="K1352" t="s">
        <v>1449</v>
      </c>
      <c r="L1352">
        <v>0</v>
      </c>
      <c r="N1352" t="str">
        <f t="shared" si="106"/>
        <v>COMISSARIO DE VOO</v>
      </c>
      <c r="O1352" t="s">
        <v>1449</v>
      </c>
      <c r="P1352">
        <v>0</v>
      </c>
    </row>
    <row r="1353" spans="1:16">
      <c r="A1353" t="str">
        <f t="shared" si="104"/>
        <v>COMISSARIO DE TREM</v>
      </c>
      <c r="B1353" t="s">
        <v>1450</v>
      </c>
      <c r="C1353">
        <v>0</v>
      </c>
      <c r="D1353">
        <v>0</v>
      </c>
      <c r="E1353">
        <v>0</v>
      </c>
      <c r="F1353">
        <v>0</v>
      </c>
      <c r="G1353">
        <v>0</v>
      </c>
      <c r="J1353" t="str">
        <f t="shared" si="105"/>
        <v>COMISSARIO DE TREM</v>
      </c>
      <c r="K1353" t="s">
        <v>1450</v>
      </c>
      <c r="L1353">
        <v>0</v>
      </c>
      <c r="N1353" t="str">
        <f t="shared" si="106"/>
        <v>COMISSARIO DE TREM</v>
      </c>
      <c r="O1353" t="s">
        <v>1450</v>
      </c>
      <c r="P1353">
        <v>0</v>
      </c>
    </row>
    <row r="1354" spans="1:16">
      <c r="A1354" t="str">
        <f t="shared" si="104"/>
        <v>TAIFEIRO</v>
      </c>
      <c r="B1354" t="s">
        <v>1451</v>
      </c>
      <c r="C1354">
        <v>0</v>
      </c>
      <c r="D1354">
        <v>0</v>
      </c>
      <c r="E1354">
        <v>0</v>
      </c>
      <c r="F1354">
        <v>0</v>
      </c>
      <c r="G1354">
        <v>0</v>
      </c>
      <c r="J1354" t="str">
        <f t="shared" si="105"/>
        <v>TAIFEIRO</v>
      </c>
      <c r="K1354" t="s">
        <v>1451</v>
      </c>
      <c r="L1354">
        <v>0</v>
      </c>
      <c r="N1354" t="str">
        <f t="shared" si="106"/>
        <v>TAIFEIRO</v>
      </c>
      <c r="O1354" t="s">
        <v>1451</v>
      </c>
      <c r="P1354">
        <v>0</v>
      </c>
    </row>
    <row r="1355" spans="1:16">
      <c r="A1355" t="str">
        <f t="shared" si="104"/>
        <v>FISCAL DE TRANSPORTES COLETIVOS (EXCETO TREM)</v>
      </c>
      <c r="B1355" t="s">
        <v>1452</v>
      </c>
      <c r="C1355">
        <v>0</v>
      </c>
      <c r="D1355">
        <v>0</v>
      </c>
      <c r="E1355">
        <v>0</v>
      </c>
      <c r="F1355">
        <v>0</v>
      </c>
      <c r="G1355">
        <v>0</v>
      </c>
      <c r="J1355" t="str">
        <f t="shared" si="105"/>
        <v>FISCAL DE TRANSPORTES COLETIVOS (EXCETO TREM)</v>
      </c>
      <c r="K1355" t="s">
        <v>1452</v>
      </c>
      <c r="L1355">
        <v>0</v>
      </c>
      <c r="N1355" t="str">
        <f t="shared" si="106"/>
        <v>FISCAL DE TRANSPORTES COLETIVOS (EXCETO TREM)</v>
      </c>
      <c r="O1355" t="s">
        <v>1452</v>
      </c>
      <c r="P1355">
        <v>0</v>
      </c>
    </row>
    <row r="1356" spans="1:16">
      <c r="A1356" t="str">
        <f t="shared" si="104"/>
        <v>DESPACHANTE DE TRANSPORTES COLETIVOS (EXCETO TREM)</v>
      </c>
      <c r="B1356" t="s">
        <v>1453</v>
      </c>
      <c r="C1356">
        <v>0</v>
      </c>
      <c r="D1356">
        <v>0</v>
      </c>
      <c r="E1356">
        <v>0</v>
      </c>
      <c r="F1356">
        <v>0</v>
      </c>
      <c r="G1356">
        <v>0</v>
      </c>
      <c r="J1356" t="str">
        <f t="shared" si="105"/>
        <v>DESPACHANTE DE TRANSPORTES COLETIVOS (EXCETO TREM)</v>
      </c>
      <c r="K1356" t="s">
        <v>1453</v>
      </c>
      <c r="L1356">
        <v>0</v>
      </c>
      <c r="N1356" t="str">
        <f t="shared" si="106"/>
        <v>DESPACHANTE DE TRANSPORTES COLETIVOS (EXCETO TREM)</v>
      </c>
      <c r="O1356" t="s">
        <v>1453</v>
      </c>
      <c r="P1356">
        <v>0</v>
      </c>
    </row>
    <row r="1357" spans="1:16">
      <c r="A1357" t="str">
        <f t="shared" si="104"/>
        <v>COBRADOR DE TRANSPORTES COLETIVOS (EXCETO TREM)</v>
      </c>
      <c r="B1357" t="s">
        <v>1454</v>
      </c>
      <c r="C1357">
        <v>0</v>
      </c>
      <c r="D1357">
        <v>0</v>
      </c>
      <c r="E1357">
        <v>0</v>
      </c>
      <c r="F1357">
        <v>0</v>
      </c>
      <c r="G1357">
        <v>0</v>
      </c>
      <c r="J1357" t="str">
        <f t="shared" si="105"/>
        <v>COBRADOR DE TRANSPORTES COLETIVOS (EXCETO TREM)</v>
      </c>
      <c r="K1357" t="s">
        <v>1454</v>
      </c>
      <c r="L1357">
        <v>0</v>
      </c>
      <c r="N1357" t="str">
        <f t="shared" si="106"/>
        <v>COBRADOR DE TRANSPORTES COLETIVOS (EXCETO TREM)</v>
      </c>
      <c r="O1357" t="s">
        <v>1454</v>
      </c>
      <c r="P1357">
        <v>0</v>
      </c>
    </row>
    <row r="1358" spans="1:16">
      <c r="A1358" t="str">
        <f t="shared" si="104"/>
        <v>BILHETEIRO (ESTACOES DE METRO, FERROVIARIAS E ASSEMELHADAS)</v>
      </c>
      <c r="B1358" t="s">
        <v>1455</v>
      </c>
      <c r="C1358">
        <v>0</v>
      </c>
      <c r="D1358">
        <v>0</v>
      </c>
      <c r="E1358">
        <v>0</v>
      </c>
      <c r="F1358">
        <v>0</v>
      </c>
      <c r="G1358">
        <v>0</v>
      </c>
      <c r="J1358" t="str">
        <f t="shared" si="105"/>
        <v>BILHETEIRO (ESTACOES DE METRO, FERROVIARIAS E ASSEMELHADAS)</v>
      </c>
      <c r="K1358" t="s">
        <v>1455</v>
      </c>
      <c r="L1358">
        <v>0</v>
      </c>
      <c r="N1358" t="str">
        <f t="shared" si="106"/>
        <v>BILHETEIRO (ESTACOES DE METRO, FERROVIARIAS E ASSEMELHADAS)</v>
      </c>
      <c r="O1358" t="s">
        <v>1455</v>
      </c>
      <c r="P1358">
        <v>0</v>
      </c>
    </row>
    <row r="1359" spans="1:16">
      <c r="A1359" t="str">
        <f t="shared" si="104"/>
        <v>GUIA DE TURISMO</v>
      </c>
      <c r="B1359" t="s">
        <v>1456</v>
      </c>
      <c r="C1359">
        <v>0</v>
      </c>
      <c r="D1359">
        <v>0</v>
      </c>
      <c r="E1359">
        <v>0</v>
      </c>
      <c r="F1359">
        <v>0</v>
      </c>
      <c r="G1359">
        <v>0</v>
      </c>
      <c r="J1359" t="str">
        <f t="shared" si="105"/>
        <v>GUIA DE TURISMO</v>
      </c>
      <c r="K1359" t="s">
        <v>1456</v>
      </c>
      <c r="L1359">
        <v>0</v>
      </c>
      <c r="N1359" t="str">
        <f t="shared" si="106"/>
        <v>GUIA DE TURISMO</v>
      </c>
      <c r="O1359" t="s">
        <v>1456</v>
      </c>
      <c r="P1359">
        <v>0</v>
      </c>
    </row>
    <row r="1360" spans="1:16">
      <c r="A1360" t="str">
        <f t="shared" si="104"/>
        <v>EMPREGADO DOMESTICO NOS SERVICOS GERAIS</v>
      </c>
      <c r="B1360" t="s">
        <v>1457</v>
      </c>
      <c r="C1360">
        <v>0</v>
      </c>
      <c r="D1360">
        <v>0</v>
      </c>
      <c r="E1360">
        <v>0</v>
      </c>
      <c r="F1360">
        <v>0</v>
      </c>
      <c r="G1360">
        <v>0</v>
      </c>
      <c r="J1360" t="str">
        <f t="shared" si="105"/>
        <v>EMPREGADO DOMESTICO NOS SERVICOS GERAIS</v>
      </c>
      <c r="K1360" t="s">
        <v>1457</v>
      </c>
      <c r="L1360">
        <v>0</v>
      </c>
      <c r="N1360" t="str">
        <f t="shared" si="106"/>
        <v>EMPREGADO DOMESTICO NOS SERVICOS GERAIS</v>
      </c>
      <c r="O1360" t="s">
        <v>1457</v>
      </c>
      <c r="P1360">
        <v>0</v>
      </c>
    </row>
    <row r="1361" spans="1:16">
      <c r="A1361" t="str">
        <f t="shared" si="104"/>
        <v>EMPREGADO DOMESTICO ARRUMADOR</v>
      </c>
      <c r="B1361" t="s">
        <v>1458</v>
      </c>
      <c r="C1361">
        <v>0</v>
      </c>
      <c r="D1361">
        <v>0</v>
      </c>
      <c r="E1361">
        <v>0</v>
      </c>
      <c r="F1361">
        <v>0</v>
      </c>
      <c r="G1361">
        <v>0</v>
      </c>
      <c r="J1361" t="str">
        <f t="shared" si="105"/>
        <v>EMPREGADO DOMESTICO ARRUMADOR</v>
      </c>
      <c r="K1361" t="s">
        <v>1458</v>
      </c>
      <c r="L1361">
        <v>0</v>
      </c>
      <c r="N1361" t="str">
        <f t="shared" si="106"/>
        <v>EMPREGADO DOMESTICO ARRUMADOR</v>
      </c>
      <c r="O1361" t="s">
        <v>1458</v>
      </c>
      <c r="P1361">
        <v>0</v>
      </c>
    </row>
    <row r="1362" spans="1:16">
      <c r="A1362" t="str">
        <f t="shared" si="104"/>
        <v>EMPREGADO DOMESTICO FAXINEIRO</v>
      </c>
      <c r="B1362" t="s">
        <v>1459</v>
      </c>
      <c r="C1362">
        <v>0</v>
      </c>
      <c r="D1362">
        <v>0</v>
      </c>
      <c r="E1362">
        <v>0</v>
      </c>
      <c r="F1362">
        <v>1</v>
      </c>
      <c r="G1362">
        <v>1</v>
      </c>
      <c r="J1362" t="str">
        <f t="shared" si="105"/>
        <v>EMPREGADO DOMESTICO FAXINEIRO</v>
      </c>
      <c r="K1362" t="s">
        <v>1459</v>
      </c>
      <c r="L1362">
        <v>0</v>
      </c>
      <c r="N1362" t="str">
        <f t="shared" si="106"/>
        <v>EMPREGADO DOMESTICO FAXINEIRO</v>
      </c>
      <c r="O1362" t="s">
        <v>1459</v>
      </c>
      <c r="P1362">
        <v>1</v>
      </c>
    </row>
    <row r="1363" spans="1:16">
      <c r="A1363" t="str">
        <f t="shared" si="104"/>
        <v>EMPREGADO DOMESTICO DIARISTA</v>
      </c>
      <c r="B1363" t="s">
        <v>1460</v>
      </c>
      <c r="C1363">
        <v>0</v>
      </c>
      <c r="D1363">
        <v>0</v>
      </c>
      <c r="E1363">
        <v>0</v>
      </c>
      <c r="F1363">
        <v>0</v>
      </c>
      <c r="G1363">
        <v>0</v>
      </c>
      <c r="J1363" t="str">
        <f t="shared" si="105"/>
        <v>EMPREGADO DOMESTICO DIARISTA</v>
      </c>
      <c r="K1363" t="s">
        <v>1460</v>
      </c>
      <c r="L1363">
        <v>0</v>
      </c>
      <c r="N1363" t="str">
        <f t="shared" si="106"/>
        <v>EMPREGADO DOMESTICO DIARISTA</v>
      </c>
      <c r="O1363" t="s">
        <v>1460</v>
      </c>
      <c r="P1363">
        <v>0</v>
      </c>
    </row>
    <row r="1364" spans="1:16">
      <c r="A1364" t="str">
        <f t="shared" si="104"/>
        <v>MORDOMO DE RESIDENCIA</v>
      </c>
      <c r="B1364" t="s">
        <v>1461</v>
      </c>
      <c r="C1364">
        <v>0</v>
      </c>
      <c r="D1364">
        <v>0</v>
      </c>
      <c r="E1364">
        <v>0</v>
      </c>
      <c r="F1364">
        <v>0</v>
      </c>
      <c r="G1364">
        <v>0</v>
      </c>
      <c r="J1364" t="str">
        <f t="shared" si="105"/>
        <v>MORDOMO DE RESIDENCIA</v>
      </c>
      <c r="K1364" t="s">
        <v>1461</v>
      </c>
      <c r="L1364">
        <v>0</v>
      </c>
      <c r="N1364" t="str">
        <f t="shared" si="106"/>
        <v>MORDOMO DE RESIDENCIA</v>
      </c>
      <c r="O1364" t="s">
        <v>1461</v>
      </c>
      <c r="P1364">
        <v>0</v>
      </c>
    </row>
    <row r="1365" spans="1:16">
      <c r="A1365" t="str">
        <f t="shared" si="104"/>
        <v>MORDOMO DE HOTELARIA</v>
      </c>
      <c r="B1365" t="s">
        <v>1462</v>
      </c>
      <c r="C1365">
        <v>0</v>
      </c>
      <c r="D1365">
        <v>0</v>
      </c>
      <c r="E1365">
        <v>0</v>
      </c>
      <c r="F1365">
        <v>0</v>
      </c>
      <c r="G1365">
        <v>0</v>
      </c>
      <c r="J1365" t="str">
        <f t="shared" si="105"/>
        <v>MORDOMO DE HOTELARIA</v>
      </c>
      <c r="K1365" t="s">
        <v>1462</v>
      </c>
      <c r="L1365">
        <v>0</v>
      </c>
      <c r="N1365" t="str">
        <f t="shared" si="106"/>
        <v>MORDOMO DE HOTELARIA</v>
      </c>
      <c r="O1365" t="s">
        <v>1462</v>
      </c>
      <c r="P1365">
        <v>0</v>
      </c>
    </row>
    <row r="1366" spans="1:16">
      <c r="A1366" t="str">
        <f t="shared" si="104"/>
        <v>GOVERNANTA DE HOTELARIA</v>
      </c>
      <c r="B1366" t="s">
        <v>1463</v>
      </c>
      <c r="C1366">
        <v>0</v>
      </c>
      <c r="D1366">
        <v>0</v>
      </c>
      <c r="E1366">
        <v>0</v>
      </c>
      <c r="F1366">
        <v>0</v>
      </c>
      <c r="G1366">
        <v>0</v>
      </c>
      <c r="J1366" t="str">
        <f t="shared" si="105"/>
        <v>GOVERNANTA DE HOTELARIA</v>
      </c>
      <c r="K1366" t="s">
        <v>1463</v>
      </c>
      <c r="L1366">
        <v>0</v>
      </c>
      <c r="N1366" t="str">
        <f t="shared" si="106"/>
        <v>GOVERNANTA DE HOTELARIA</v>
      </c>
      <c r="O1366" t="s">
        <v>1463</v>
      </c>
      <c r="P1366">
        <v>0</v>
      </c>
    </row>
    <row r="1367" spans="1:16">
      <c r="A1367" t="str">
        <f t="shared" si="104"/>
        <v>COZINHEIRO GERAL</v>
      </c>
      <c r="B1367" t="s">
        <v>112</v>
      </c>
      <c r="C1367">
        <v>0</v>
      </c>
      <c r="D1367">
        <v>0</v>
      </c>
      <c r="E1367">
        <v>0</v>
      </c>
      <c r="F1367">
        <v>4</v>
      </c>
      <c r="G1367">
        <v>4</v>
      </c>
      <c r="J1367" t="str">
        <f t="shared" si="105"/>
        <v>COZINHEIRO GERAL</v>
      </c>
      <c r="K1367" t="s">
        <v>112</v>
      </c>
      <c r="L1367">
        <v>0</v>
      </c>
      <c r="N1367" t="str">
        <f t="shared" si="106"/>
        <v>COZINHEIRO GERAL</v>
      </c>
      <c r="O1367" t="s">
        <v>112</v>
      </c>
      <c r="P1367">
        <v>4</v>
      </c>
    </row>
    <row r="1368" spans="1:16">
      <c r="A1368" t="str">
        <f t="shared" si="104"/>
        <v>COZINHEIRO DO SERVICO DOMESTICO</v>
      </c>
      <c r="B1368" t="s">
        <v>1464</v>
      </c>
      <c r="C1368">
        <v>0</v>
      </c>
      <c r="D1368">
        <v>0</v>
      </c>
      <c r="E1368">
        <v>0</v>
      </c>
      <c r="F1368">
        <v>0</v>
      </c>
      <c r="G1368">
        <v>0</v>
      </c>
      <c r="J1368" t="str">
        <f t="shared" si="105"/>
        <v>COZINHEIRO DO SERVICO DOMESTICO</v>
      </c>
      <c r="K1368" t="s">
        <v>1464</v>
      </c>
      <c r="L1368">
        <v>0</v>
      </c>
      <c r="N1368" t="str">
        <f t="shared" si="106"/>
        <v>COZINHEIRO DO SERVICO DOMESTICO</v>
      </c>
      <c r="O1368" t="s">
        <v>1464</v>
      </c>
      <c r="P1368">
        <v>0</v>
      </c>
    </row>
    <row r="1369" spans="1:16">
      <c r="A1369" t="str">
        <f t="shared" si="104"/>
        <v>COZINHEIRO INDUSTRIAL</v>
      </c>
      <c r="B1369" t="s">
        <v>1465</v>
      </c>
      <c r="C1369">
        <v>0</v>
      </c>
      <c r="D1369">
        <v>0</v>
      </c>
      <c r="E1369">
        <v>0</v>
      </c>
      <c r="F1369">
        <v>0</v>
      </c>
      <c r="G1369">
        <v>0</v>
      </c>
      <c r="J1369" t="str">
        <f t="shared" si="105"/>
        <v>COZINHEIRO INDUSTRIAL</v>
      </c>
      <c r="K1369" t="s">
        <v>1465</v>
      </c>
      <c r="L1369">
        <v>0</v>
      </c>
      <c r="N1369" t="str">
        <f t="shared" si="106"/>
        <v>COZINHEIRO INDUSTRIAL</v>
      </c>
      <c r="O1369" t="s">
        <v>1465</v>
      </c>
      <c r="P1369">
        <v>0</v>
      </c>
    </row>
    <row r="1370" spans="1:16">
      <c r="A1370" t="str">
        <f t="shared" si="104"/>
        <v>COZINHEIRO DE HOSPITAL</v>
      </c>
      <c r="B1370" t="s">
        <v>1466</v>
      </c>
      <c r="C1370">
        <v>0</v>
      </c>
      <c r="D1370">
        <v>0</v>
      </c>
      <c r="E1370">
        <v>0</v>
      </c>
      <c r="F1370">
        <v>1</v>
      </c>
      <c r="G1370">
        <v>1</v>
      </c>
      <c r="J1370" t="str">
        <f t="shared" si="105"/>
        <v>COZINHEIRO DE HOSPITAL</v>
      </c>
      <c r="K1370" t="s">
        <v>1466</v>
      </c>
      <c r="L1370">
        <v>0</v>
      </c>
      <c r="N1370" t="str">
        <f t="shared" si="106"/>
        <v>COZINHEIRO DE HOSPITAL</v>
      </c>
      <c r="O1370" t="s">
        <v>1466</v>
      </c>
      <c r="P1370">
        <v>1</v>
      </c>
    </row>
    <row r="1371" spans="1:16">
      <c r="A1371" t="str">
        <f t="shared" si="104"/>
        <v>COZINHEIRO DE EMBARCACOES</v>
      </c>
      <c r="B1371" t="s">
        <v>1467</v>
      </c>
      <c r="C1371">
        <v>0</v>
      </c>
      <c r="D1371">
        <v>0</v>
      </c>
      <c r="E1371">
        <v>0</v>
      </c>
      <c r="F1371">
        <v>0</v>
      </c>
      <c r="G1371">
        <v>0</v>
      </c>
      <c r="J1371" t="str">
        <f t="shared" si="105"/>
        <v>COZINHEIRO DE EMBARCACOES</v>
      </c>
      <c r="K1371" t="s">
        <v>1467</v>
      </c>
      <c r="L1371">
        <v>0</v>
      </c>
      <c r="N1371" t="str">
        <f t="shared" si="106"/>
        <v>COZINHEIRO DE EMBARCACOES</v>
      </c>
      <c r="O1371" t="s">
        <v>1467</v>
      </c>
      <c r="P1371">
        <v>0</v>
      </c>
    </row>
    <row r="1372" spans="1:16">
      <c r="A1372" t="str">
        <f t="shared" si="104"/>
        <v>CAMAREIRA DE TEATRO</v>
      </c>
      <c r="B1372" t="s">
        <v>1468</v>
      </c>
      <c r="C1372">
        <v>0</v>
      </c>
      <c r="D1372">
        <v>0</v>
      </c>
      <c r="E1372">
        <v>0</v>
      </c>
      <c r="F1372">
        <v>0</v>
      </c>
      <c r="G1372">
        <v>0</v>
      </c>
      <c r="J1372" t="str">
        <f t="shared" si="105"/>
        <v>CAMAREIRA DE TEATRO</v>
      </c>
      <c r="K1372" t="s">
        <v>1468</v>
      </c>
      <c r="L1372">
        <v>0</v>
      </c>
      <c r="N1372" t="str">
        <f t="shared" si="106"/>
        <v>CAMAREIRA DE TEATRO</v>
      </c>
      <c r="O1372" t="s">
        <v>1468</v>
      </c>
      <c r="P1372">
        <v>0</v>
      </c>
    </row>
    <row r="1373" spans="1:16">
      <c r="A1373" t="str">
        <f t="shared" si="104"/>
        <v>CAMAREIRA DE TELEVISAO</v>
      </c>
      <c r="B1373" t="s">
        <v>1469</v>
      </c>
      <c r="C1373">
        <v>0</v>
      </c>
      <c r="D1373">
        <v>0</v>
      </c>
      <c r="E1373">
        <v>0</v>
      </c>
      <c r="F1373">
        <v>0</v>
      </c>
      <c r="G1373">
        <v>0</v>
      </c>
      <c r="J1373" t="str">
        <f t="shared" si="105"/>
        <v>CAMAREIRA DE TELEVISAO</v>
      </c>
      <c r="K1373" t="s">
        <v>1469</v>
      </c>
      <c r="L1373">
        <v>0</v>
      </c>
      <c r="N1373" t="str">
        <f t="shared" si="106"/>
        <v>CAMAREIRA DE TELEVISAO</v>
      </c>
      <c r="O1373" t="s">
        <v>1469</v>
      </c>
      <c r="P1373">
        <v>0</v>
      </c>
    </row>
    <row r="1374" spans="1:16">
      <c r="A1374" t="str">
        <f t="shared" si="104"/>
        <v>CAMAREIRO DE HOTEL</v>
      </c>
      <c r="B1374" t="s">
        <v>1470</v>
      </c>
      <c r="C1374">
        <v>0</v>
      </c>
      <c r="D1374">
        <v>0</v>
      </c>
      <c r="E1374">
        <v>0</v>
      </c>
      <c r="F1374">
        <v>0</v>
      </c>
      <c r="G1374">
        <v>0</v>
      </c>
      <c r="J1374" t="str">
        <f t="shared" si="105"/>
        <v>CAMAREIRO DE HOTEL</v>
      </c>
      <c r="K1374" t="s">
        <v>1470</v>
      </c>
      <c r="L1374">
        <v>0</v>
      </c>
      <c r="N1374" t="str">
        <f t="shared" si="106"/>
        <v>CAMAREIRO DE HOTEL</v>
      </c>
      <c r="O1374" t="s">
        <v>1470</v>
      </c>
      <c r="P1374">
        <v>0</v>
      </c>
    </row>
    <row r="1375" spans="1:16">
      <c r="A1375" t="str">
        <f t="shared" si="104"/>
        <v>CAMAREIRO DE EMBARCACOES</v>
      </c>
      <c r="B1375" t="s">
        <v>1471</v>
      </c>
      <c r="C1375">
        <v>0</v>
      </c>
      <c r="D1375">
        <v>0</v>
      </c>
      <c r="E1375">
        <v>0</v>
      </c>
      <c r="F1375">
        <v>0</v>
      </c>
      <c r="G1375">
        <v>0</v>
      </c>
      <c r="J1375" t="str">
        <f t="shared" si="105"/>
        <v>CAMAREIRO DE EMBARCACOES</v>
      </c>
      <c r="K1375" t="s">
        <v>1471</v>
      </c>
      <c r="L1375">
        <v>0</v>
      </c>
      <c r="N1375" t="str">
        <f t="shared" si="106"/>
        <v>CAMAREIRO DE EMBARCACOES</v>
      </c>
      <c r="O1375" t="s">
        <v>1471</v>
      </c>
      <c r="P1375">
        <v>0</v>
      </c>
    </row>
    <row r="1376" spans="1:16">
      <c r="A1376" t="str">
        <f t="shared" si="104"/>
        <v>GUARDA-ROUPEIRA DE CINEMA</v>
      </c>
      <c r="B1376" t="s">
        <v>1472</v>
      </c>
      <c r="C1376">
        <v>0</v>
      </c>
      <c r="D1376">
        <v>0</v>
      </c>
      <c r="E1376">
        <v>0</v>
      </c>
      <c r="F1376">
        <v>0</v>
      </c>
      <c r="G1376">
        <v>0</v>
      </c>
      <c r="J1376" t="str">
        <f t="shared" si="105"/>
        <v>GUARDA-ROUPEIRA DE CINEMA</v>
      </c>
      <c r="K1376" t="s">
        <v>1472</v>
      </c>
      <c r="L1376">
        <v>0</v>
      </c>
      <c r="N1376" t="str">
        <f t="shared" si="106"/>
        <v>GUARDA-ROUPEIRA DE CINEMA</v>
      </c>
      <c r="O1376" t="s">
        <v>1472</v>
      </c>
      <c r="P1376">
        <v>0</v>
      </c>
    </row>
    <row r="1377" spans="1:16">
      <c r="A1377" t="str">
        <f t="shared" si="104"/>
        <v>GARCOM</v>
      </c>
      <c r="B1377" t="s">
        <v>1473</v>
      </c>
      <c r="C1377">
        <v>0</v>
      </c>
      <c r="D1377">
        <v>0</v>
      </c>
      <c r="E1377">
        <v>0</v>
      </c>
      <c r="F1377">
        <v>0</v>
      </c>
      <c r="G1377">
        <v>0</v>
      </c>
      <c r="J1377" t="str">
        <f t="shared" si="105"/>
        <v>GARCOM</v>
      </c>
      <c r="K1377" t="s">
        <v>1473</v>
      </c>
      <c r="L1377">
        <v>0</v>
      </c>
      <c r="N1377" t="str">
        <f t="shared" si="106"/>
        <v>GARCOM</v>
      </c>
      <c r="O1377" t="s">
        <v>1473</v>
      </c>
      <c r="P1377">
        <v>0</v>
      </c>
    </row>
    <row r="1378" spans="1:16">
      <c r="A1378" t="str">
        <f t="shared" si="104"/>
        <v>GARCOM (SERVICOS DE VINHOS)</v>
      </c>
      <c r="B1378" t="s">
        <v>1474</v>
      </c>
      <c r="C1378">
        <v>0</v>
      </c>
      <c r="D1378">
        <v>0</v>
      </c>
      <c r="E1378">
        <v>0</v>
      </c>
      <c r="F1378">
        <v>0</v>
      </c>
      <c r="G1378">
        <v>0</v>
      </c>
      <c r="J1378" t="str">
        <f t="shared" si="105"/>
        <v>GARCOM (SERVICOS DE VINHOS)</v>
      </c>
      <c r="K1378" t="s">
        <v>1474</v>
      </c>
      <c r="L1378">
        <v>0</v>
      </c>
      <c r="N1378" t="str">
        <f t="shared" si="106"/>
        <v>GARCOM (SERVICOS DE VINHOS)</v>
      </c>
      <c r="O1378" t="s">
        <v>1474</v>
      </c>
      <c r="P1378">
        <v>0</v>
      </c>
    </row>
    <row r="1379" spans="1:16">
      <c r="A1379" t="str">
        <f t="shared" si="104"/>
        <v>CUMIM</v>
      </c>
      <c r="B1379" t="s">
        <v>1475</v>
      </c>
      <c r="C1379">
        <v>0</v>
      </c>
      <c r="D1379">
        <v>0</v>
      </c>
      <c r="E1379">
        <v>0</v>
      </c>
      <c r="F1379">
        <v>0</v>
      </c>
      <c r="G1379">
        <v>0</v>
      </c>
      <c r="J1379" t="str">
        <f t="shared" si="105"/>
        <v>CUMIM</v>
      </c>
      <c r="K1379" t="s">
        <v>1475</v>
      </c>
      <c r="L1379">
        <v>0</v>
      </c>
      <c r="N1379" t="str">
        <f t="shared" si="106"/>
        <v>CUMIM</v>
      </c>
      <c r="O1379" t="s">
        <v>1475</v>
      </c>
      <c r="P1379">
        <v>0</v>
      </c>
    </row>
    <row r="1380" spans="1:16">
      <c r="A1380" t="str">
        <f t="shared" si="104"/>
        <v>BARMAN</v>
      </c>
      <c r="B1380" t="s">
        <v>1476</v>
      </c>
      <c r="C1380">
        <v>0</v>
      </c>
      <c r="D1380">
        <v>0</v>
      </c>
      <c r="E1380">
        <v>0</v>
      </c>
      <c r="F1380">
        <v>0</v>
      </c>
      <c r="G1380">
        <v>0</v>
      </c>
      <c r="J1380" t="str">
        <f t="shared" si="105"/>
        <v>BARMAN</v>
      </c>
      <c r="K1380" t="s">
        <v>1476</v>
      </c>
      <c r="L1380">
        <v>0</v>
      </c>
      <c r="N1380" t="str">
        <f t="shared" si="106"/>
        <v>BARMAN</v>
      </c>
      <c r="O1380" t="s">
        <v>1476</v>
      </c>
      <c r="P1380">
        <v>0</v>
      </c>
    </row>
    <row r="1381" spans="1:16">
      <c r="A1381" t="str">
        <f t="shared" si="104"/>
        <v>COPEIRO</v>
      </c>
      <c r="B1381" t="s">
        <v>1477</v>
      </c>
      <c r="C1381">
        <v>0</v>
      </c>
      <c r="D1381">
        <v>0</v>
      </c>
      <c r="E1381">
        <v>0</v>
      </c>
      <c r="F1381">
        <v>0</v>
      </c>
      <c r="G1381">
        <v>0</v>
      </c>
      <c r="J1381" t="str">
        <f t="shared" si="105"/>
        <v>COPEIRO</v>
      </c>
      <c r="K1381" t="s">
        <v>1477</v>
      </c>
      <c r="L1381">
        <v>0</v>
      </c>
      <c r="N1381" t="str">
        <f t="shared" si="106"/>
        <v>COPEIRO</v>
      </c>
      <c r="O1381" t="s">
        <v>1477</v>
      </c>
      <c r="P1381">
        <v>0</v>
      </c>
    </row>
    <row r="1382" spans="1:16">
      <c r="A1382" t="str">
        <f t="shared" si="104"/>
        <v>COPEIRO DE HOSPITAL</v>
      </c>
      <c r="B1382" t="s">
        <v>113</v>
      </c>
      <c r="C1382">
        <v>0</v>
      </c>
      <c r="D1382">
        <v>0</v>
      </c>
      <c r="E1382">
        <v>1</v>
      </c>
      <c r="F1382">
        <v>3</v>
      </c>
      <c r="G1382">
        <v>4</v>
      </c>
      <c r="J1382" t="str">
        <f t="shared" si="105"/>
        <v>COPEIRO DE HOSPITAL</v>
      </c>
      <c r="K1382" t="s">
        <v>113</v>
      </c>
      <c r="L1382">
        <v>1</v>
      </c>
      <c r="N1382" t="str">
        <f t="shared" si="106"/>
        <v>COPEIRO DE HOSPITAL</v>
      </c>
      <c r="O1382" t="s">
        <v>113</v>
      </c>
      <c r="P1382">
        <v>3</v>
      </c>
    </row>
    <row r="1383" spans="1:16">
      <c r="A1383" t="str">
        <f t="shared" si="104"/>
        <v>ATENDENTE DE LANCHONETE</v>
      </c>
      <c r="B1383" t="s">
        <v>1478</v>
      </c>
      <c r="C1383">
        <v>0</v>
      </c>
      <c r="D1383">
        <v>0</v>
      </c>
      <c r="E1383">
        <v>0</v>
      </c>
      <c r="F1383">
        <v>0</v>
      </c>
      <c r="G1383">
        <v>0</v>
      </c>
      <c r="J1383" t="str">
        <f t="shared" si="105"/>
        <v>ATENDENTE DE LANCHONETE</v>
      </c>
      <c r="K1383" t="s">
        <v>1478</v>
      </c>
      <c r="L1383">
        <v>0</v>
      </c>
      <c r="N1383" t="str">
        <f t="shared" si="106"/>
        <v>ATENDENTE DE LANCHONETE</v>
      </c>
      <c r="O1383" t="s">
        <v>1478</v>
      </c>
      <c r="P1383">
        <v>0</v>
      </c>
    </row>
    <row r="1384" spans="1:16">
      <c r="A1384" t="str">
        <f t="shared" si="104"/>
        <v>BARISTA</v>
      </c>
      <c r="B1384" t="s">
        <v>1479</v>
      </c>
      <c r="C1384">
        <v>0</v>
      </c>
      <c r="D1384">
        <v>0</v>
      </c>
      <c r="E1384">
        <v>0</v>
      </c>
      <c r="F1384">
        <v>0</v>
      </c>
      <c r="G1384">
        <v>0</v>
      </c>
      <c r="J1384" t="str">
        <f t="shared" si="105"/>
        <v>BARISTA</v>
      </c>
      <c r="K1384" t="s">
        <v>1479</v>
      </c>
      <c r="L1384">
        <v>0</v>
      </c>
      <c r="N1384" t="str">
        <f t="shared" si="106"/>
        <v>BARISTA</v>
      </c>
      <c r="O1384" t="s">
        <v>1479</v>
      </c>
      <c r="P1384">
        <v>0</v>
      </c>
    </row>
    <row r="1385" spans="1:16">
      <c r="A1385" t="str">
        <f t="shared" si="104"/>
        <v>AUXILIAR NOS SERVICOS DE ALIMENTACAO</v>
      </c>
      <c r="B1385" t="s">
        <v>114</v>
      </c>
      <c r="C1385">
        <v>0</v>
      </c>
      <c r="D1385">
        <v>0</v>
      </c>
      <c r="E1385">
        <v>1</v>
      </c>
      <c r="F1385">
        <v>2</v>
      </c>
      <c r="G1385">
        <v>3</v>
      </c>
      <c r="J1385" t="str">
        <f t="shared" si="105"/>
        <v>AUXILIAR NOS SERVICOS DE ALIMENTACAO</v>
      </c>
      <c r="K1385" t="s">
        <v>114</v>
      </c>
      <c r="L1385">
        <v>1</v>
      </c>
      <c r="N1385" t="str">
        <f t="shared" si="106"/>
        <v>AUXILIAR NOS SERVICOS DE ALIMENTACAO</v>
      </c>
      <c r="O1385" t="s">
        <v>114</v>
      </c>
      <c r="P1385">
        <v>2</v>
      </c>
    </row>
    <row r="1386" spans="1:16">
      <c r="A1386" t="str">
        <f t="shared" si="104"/>
        <v>CHURRASQUEIRO</v>
      </c>
      <c r="B1386" t="s">
        <v>1480</v>
      </c>
      <c r="C1386">
        <v>0</v>
      </c>
      <c r="D1386">
        <v>0</v>
      </c>
      <c r="E1386">
        <v>0</v>
      </c>
      <c r="F1386">
        <v>0</v>
      </c>
      <c r="G1386">
        <v>0</v>
      </c>
      <c r="J1386" t="str">
        <f t="shared" si="105"/>
        <v>CHURRASQUEIRO</v>
      </c>
      <c r="K1386" t="s">
        <v>1480</v>
      </c>
      <c r="L1386">
        <v>0</v>
      </c>
      <c r="N1386" t="str">
        <f t="shared" si="106"/>
        <v>CHURRASQUEIRO</v>
      </c>
      <c r="O1386" t="s">
        <v>1480</v>
      </c>
      <c r="P1386">
        <v>0</v>
      </c>
    </row>
    <row r="1387" spans="1:16">
      <c r="A1387" t="str">
        <f t="shared" ref="A1387:A1450" si="107">MID(B1387,8,100)</f>
        <v>PIZZAIOLO</v>
      </c>
      <c r="B1387" t="s">
        <v>1481</v>
      </c>
      <c r="C1387">
        <v>0</v>
      </c>
      <c r="D1387">
        <v>0</v>
      </c>
      <c r="E1387">
        <v>0</v>
      </c>
      <c r="F1387">
        <v>0</v>
      </c>
      <c r="G1387">
        <v>0</v>
      </c>
      <c r="J1387" t="str">
        <f t="shared" ref="J1387:J1450" si="108">MID(K1387,8,100)</f>
        <v>PIZZAIOLO</v>
      </c>
      <c r="K1387" t="s">
        <v>1481</v>
      </c>
      <c r="L1387">
        <v>0</v>
      </c>
      <c r="N1387" t="str">
        <f t="shared" ref="N1387:N1450" si="109">MID(O1387,8,100)</f>
        <v>PIZZAIOLO</v>
      </c>
      <c r="O1387" t="s">
        <v>1481</v>
      </c>
      <c r="P1387">
        <v>0</v>
      </c>
    </row>
    <row r="1388" spans="1:16">
      <c r="A1388" t="str">
        <f t="shared" si="107"/>
        <v>SUSHIMAN</v>
      </c>
      <c r="B1388" t="s">
        <v>1482</v>
      </c>
      <c r="C1388">
        <v>0</v>
      </c>
      <c r="D1388">
        <v>0</v>
      </c>
      <c r="E1388">
        <v>0</v>
      </c>
      <c r="F1388">
        <v>0</v>
      </c>
      <c r="G1388">
        <v>0</v>
      </c>
      <c r="J1388" t="str">
        <f t="shared" si="108"/>
        <v>SUSHIMAN</v>
      </c>
      <c r="K1388" t="s">
        <v>1482</v>
      </c>
      <c r="L1388">
        <v>0</v>
      </c>
      <c r="N1388" t="str">
        <f t="shared" si="109"/>
        <v>SUSHIMAN</v>
      </c>
      <c r="O1388" t="s">
        <v>1482</v>
      </c>
      <c r="P1388">
        <v>0</v>
      </c>
    </row>
    <row r="1389" spans="1:16">
      <c r="A1389" t="str">
        <f t="shared" si="107"/>
        <v>ASCENSORISTA</v>
      </c>
      <c r="B1389" t="s">
        <v>1483</v>
      </c>
      <c r="C1389">
        <v>0</v>
      </c>
      <c r="D1389">
        <v>0</v>
      </c>
      <c r="E1389">
        <v>0</v>
      </c>
      <c r="F1389">
        <v>0</v>
      </c>
      <c r="G1389">
        <v>0</v>
      </c>
      <c r="J1389" t="str">
        <f t="shared" si="108"/>
        <v>ASCENSORISTA</v>
      </c>
      <c r="K1389" t="s">
        <v>1483</v>
      </c>
      <c r="L1389">
        <v>0</v>
      </c>
      <c r="N1389" t="str">
        <f t="shared" si="109"/>
        <v>ASCENSORISTA</v>
      </c>
      <c r="O1389" t="s">
        <v>1483</v>
      </c>
      <c r="P1389">
        <v>0</v>
      </c>
    </row>
    <row r="1390" spans="1:16">
      <c r="A1390" t="str">
        <f t="shared" si="107"/>
        <v>GARAGISTA</v>
      </c>
      <c r="B1390" t="s">
        <v>1484</v>
      </c>
      <c r="C1390">
        <v>0</v>
      </c>
      <c r="D1390">
        <v>0</v>
      </c>
      <c r="E1390">
        <v>0</v>
      </c>
      <c r="F1390">
        <v>0</v>
      </c>
      <c r="G1390">
        <v>0</v>
      </c>
      <c r="J1390" t="str">
        <f t="shared" si="108"/>
        <v>GARAGISTA</v>
      </c>
      <c r="K1390" t="s">
        <v>1484</v>
      </c>
      <c r="L1390">
        <v>0</v>
      </c>
      <c r="N1390" t="str">
        <f t="shared" si="109"/>
        <v>GARAGISTA</v>
      </c>
      <c r="O1390" t="s">
        <v>1484</v>
      </c>
      <c r="P1390">
        <v>0</v>
      </c>
    </row>
    <row r="1391" spans="1:16">
      <c r="A1391" t="str">
        <f t="shared" si="107"/>
        <v>SACRISTAO</v>
      </c>
      <c r="B1391" t="s">
        <v>1485</v>
      </c>
      <c r="C1391">
        <v>0</v>
      </c>
      <c r="D1391">
        <v>0</v>
      </c>
      <c r="E1391">
        <v>0</v>
      </c>
      <c r="F1391">
        <v>0</v>
      </c>
      <c r="G1391">
        <v>0</v>
      </c>
      <c r="J1391" t="str">
        <f t="shared" si="108"/>
        <v>SACRISTAO</v>
      </c>
      <c r="K1391" t="s">
        <v>1485</v>
      </c>
      <c r="L1391">
        <v>0</v>
      </c>
      <c r="N1391" t="str">
        <f t="shared" si="109"/>
        <v>SACRISTAO</v>
      </c>
      <c r="O1391" t="s">
        <v>1485</v>
      </c>
      <c r="P1391">
        <v>0</v>
      </c>
    </row>
    <row r="1392" spans="1:16">
      <c r="A1392" t="str">
        <f t="shared" si="107"/>
        <v>ZELADOR DE EDIFICIO</v>
      </c>
      <c r="B1392" t="s">
        <v>1486</v>
      </c>
      <c r="C1392">
        <v>0</v>
      </c>
      <c r="D1392">
        <v>0</v>
      </c>
      <c r="E1392">
        <v>0</v>
      </c>
      <c r="F1392">
        <v>0</v>
      </c>
      <c r="G1392">
        <v>0</v>
      </c>
      <c r="J1392" t="str">
        <f t="shared" si="108"/>
        <v>ZELADOR DE EDIFICIO</v>
      </c>
      <c r="K1392" t="s">
        <v>1486</v>
      </c>
      <c r="L1392">
        <v>0</v>
      </c>
      <c r="N1392" t="str">
        <f t="shared" si="109"/>
        <v>ZELADOR DE EDIFICIO</v>
      </c>
      <c r="O1392" t="s">
        <v>1486</v>
      </c>
      <c r="P1392">
        <v>0</v>
      </c>
    </row>
    <row r="1393" spans="1:16">
      <c r="A1393" t="str">
        <f t="shared" si="107"/>
        <v>COLETOR DE LIXO</v>
      </c>
      <c r="B1393" t="s">
        <v>1487</v>
      </c>
      <c r="C1393">
        <v>0</v>
      </c>
      <c r="D1393">
        <v>0</v>
      </c>
      <c r="E1393">
        <v>0</v>
      </c>
      <c r="F1393">
        <v>0</v>
      </c>
      <c r="G1393">
        <v>0</v>
      </c>
      <c r="J1393" t="str">
        <f t="shared" si="108"/>
        <v>COLETOR DE LIXO</v>
      </c>
      <c r="K1393" t="s">
        <v>1487</v>
      </c>
      <c r="L1393">
        <v>0</v>
      </c>
      <c r="N1393" t="str">
        <f t="shared" si="109"/>
        <v>COLETOR DE LIXO</v>
      </c>
      <c r="O1393" t="s">
        <v>1487</v>
      </c>
      <c r="P1393">
        <v>0</v>
      </c>
    </row>
    <row r="1394" spans="1:16">
      <c r="A1394" t="str">
        <f t="shared" si="107"/>
        <v>FAXINEIRO</v>
      </c>
      <c r="B1394" t="s">
        <v>115</v>
      </c>
      <c r="C1394">
        <v>0</v>
      </c>
      <c r="D1394">
        <v>0</v>
      </c>
      <c r="E1394">
        <v>2</v>
      </c>
      <c r="F1394">
        <v>15</v>
      </c>
      <c r="G1394">
        <v>17</v>
      </c>
      <c r="J1394" t="str">
        <f t="shared" si="108"/>
        <v>FAXINEIRO</v>
      </c>
      <c r="K1394" t="s">
        <v>115</v>
      </c>
      <c r="L1394">
        <v>2</v>
      </c>
      <c r="N1394" t="str">
        <f t="shared" si="109"/>
        <v>FAXINEIRO</v>
      </c>
      <c r="O1394" t="s">
        <v>115</v>
      </c>
      <c r="P1394">
        <v>15</v>
      </c>
    </row>
    <row r="1395" spans="1:16">
      <c r="A1395" t="str">
        <f t="shared" si="107"/>
        <v>GARI</v>
      </c>
      <c r="B1395" t="s">
        <v>1488</v>
      </c>
      <c r="C1395">
        <v>0</v>
      </c>
      <c r="D1395">
        <v>0</v>
      </c>
      <c r="E1395">
        <v>1</v>
      </c>
      <c r="F1395">
        <v>0</v>
      </c>
      <c r="G1395">
        <v>1</v>
      </c>
      <c r="J1395" t="str">
        <f t="shared" si="108"/>
        <v>GARI</v>
      </c>
      <c r="K1395" t="s">
        <v>1488</v>
      </c>
      <c r="L1395">
        <v>1</v>
      </c>
      <c r="N1395" t="str">
        <f t="shared" si="109"/>
        <v>GARI</v>
      </c>
      <c r="O1395" t="s">
        <v>1488</v>
      </c>
      <c r="P1395">
        <v>0</v>
      </c>
    </row>
    <row r="1396" spans="1:16">
      <c r="A1396" t="str">
        <f t="shared" si="107"/>
        <v>LIMPADOR DE VIDROS</v>
      </c>
      <c r="B1396" t="s">
        <v>1489</v>
      </c>
      <c r="C1396">
        <v>0</v>
      </c>
      <c r="D1396">
        <v>0</v>
      </c>
      <c r="E1396">
        <v>0</v>
      </c>
      <c r="F1396">
        <v>0</v>
      </c>
      <c r="G1396">
        <v>0</v>
      </c>
      <c r="J1396" t="str">
        <f t="shared" si="108"/>
        <v>LIMPADOR DE VIDROS</v>
      </c>
      <c r="K1396" t="s">
        <v>1489</v>
      </c>
      <c r="L1396">
        <v>0</v>
      </c>
      <c r="N1396" t="str">
        <f t="shared" si="109"/>
        <v>LIMPADOR DE VIDROS</v>
      </c>
      <c r="O1396" t="s">
        <v>1489</v>
      </c>
      <c r="P1396">
        <v>0</v>
      </c>
    </row>
    <row r="1397" spans="1:16">
      <c r="A1397" t="str">
        <f t="shared" si="107"/>
        <v>TRABALHADOR DE SERVICOS DE MANUTENCAO DE EDIFICIOS E LOGRADOUROS</v>
      </c>
      <c r="B1397" t="s">
        <v>1490</v>
      </c>
      <c r="C1397">
        <v>0</v>
      </c>
      <c r="D1397">
        <v>0</v>
      </c>
      <c r="E1397">
        <v>0</v>
      </c>
      <c r="F1397">
        <v>0</v>
      </c>
      <c r="G1397">
        <v>0</v>
      </c>
      <c r="J1397" t="str">
        <f t="shared" si="108"/>
        <v>TRABALHADOR DE SERVICOS DE MANUTENCAO DE EDIFICIOS E LOGRADOUROS</v>
      </c>
      <c r="K1397" t="s">
        <v>1490</v>
      </c>
      <c r="L1397">
        <v>0</v>
      </c>
      <c r="N1397" t="str">
        <f t="shared" si="109"/>
        <v>TRABALHADOR DE SERVICOS DE MANUTENCAO DE EDIFICIOS E LOGRADOUROS</v>
      </c>
      <c r="O1397" t="s">
        <v>1490</v>
      </c>
      <c r="P1397">
        <v>0</v>
      </c>
    </row>
    <row r="1398" spans="1:16">
      <c r="A1398" t="str">
        <f t="shared" si="107"/>
        <v>COLETOR DE RESIDUOS SOLIDOS DE SERVICOS DE SAUDE</v>
      </c>
      <c r="B1398" t="s">
        <v>1491</v>
      </c>
      <c r="C1398">
        <v>0</v>
      </c>
      <c r="D1398">
        <v>0</v>
      </c>
      <c r="E1398">
        <v>0</v>
      </c>
      <c r="F1398">
        <v>3</v>
      </c>
      <c r="G1398">
        <v>3</v>
      </c>
      <c r="J1398" t="str">
        <f t="shared" si="108"/>
        <v>COLETOR DE RESIDUOS SOLIDOS DE SERVICOS DE SAUDE</v>
      </c>
      <c r="K1398" t="s">
        <v>1491</v>
      </c>
      <c r="L1398">
        <v>0</v>
      </c>
      <c r="N1398" t="str">
        <f t="shared" si="109"/>
        <v>COLETOR DE RESIDUOS SOLIDOS DE SERVICOS DE SAUDE</v>
      </c>
      <c r="O1398" t="s">
        <v>1491</v>
      </c>
      <c r="P1398">
        <v>3</v>
      </c>
    </row>
    <row r="1399" spans="1:16">
      <c r="A1399" t="str">
        <f t="shared" si="107"/>
        <v>AUXILIAR DE MANUTENCAO PREDIAL</v>
      </c>
      <c r="B1399" t="s">
        <v>1492</v>
      </c>
      <c r="C1399">
        <v>0</v>
      </c>
      <c r="D1399">
        <v>0</v>
      </c>
      <c r="E1399">
        <v>0</v>
      </c>
      <c r="F1399">
        <v>1</v>
      </c>
      <c r="G1399">
        <v>1</v>
      </c>
      <c r="J1399" t="str">
        <f t="shared" si="108"/>
        <v>AUXILIAR DE MANUTENCAO PREDIAL</v>
      </c>
      <c r="K1399" t="s">
        <v>1492</v>
      </c>
      <c r="L1399">
        <v>0</v>
      </c>
      <c r="N1399" t="str">
        <f t="shared" si="109"/>
        <v>AUXILIAR DE MANUTENCAO PREDIAL</v>
      </c>
      <c r="O1399" t="s">
        <v>1492</v>
      </c>
      <c r="P1399">
        <v>1</v>
      </c>
    </row>
    <row r="1400" spans="1:16">
      <c r="A1400" t="str">
        <f t="shared" si="107"/>
        <v>LIMPADOR DE PISCINAS</v>
      </c>
      <c r="B1400" t="s">
        <v>1493</v>
      </c>
      <c r="C1400">
        <v>0</v>
      </c>
      <c r="D1400">
        <v>0</v>
      </c>
      <c r="E1400">
        <v>0</v>
      </c>
      <c r="F1400">
        <v>0</v>
      </c>
      <c r="G1400">
        <v>0</v>
      </c>
      <c r="J1400" t="str">
        <f t="shared" si="108"/>
        <v>LIMPADOR DE PISCINAS</v>
      </c>
      <c r="K1400" t="s">
        <v>1493</v>
      </c>
      <c r="L1400">
        <v>0</v>
      </c>
      <c r="N1400" t="str">
        <f t="shared" si="109"/>
        <v>LIMPADOR DE PISCINAS</v>
      </c>
      <c r="O1400" t="s">
        <v>1493</v>
      </c>
      <c r="P1400">
        <v>0</v>
      </c>
    </row>
    <row r="1401" spans="1:16">
      <c r="A1401" t="str">
        <f t="shared" si="107"/>
        <v>AGENTE COMUNITARIO DE SAUDE</v>
      </c>
      <c r="B1401" t="s">
        <v>116</v>
      </c>
      <c r="C1401">
        <v>0</v>
      </c>
      <c r="D1401">
        <v>0</v>
      </c>
      <c r="E1401">
        <v>1</v>
      </c>
      <c r="F1401">
        <v>10</v>
      </c>
      <c r="G1401">
        <v>11</v>
      </c>
      <c r="J1401" t="str">
        <f t="shared" si="108"/>
        <v>AGENTE COMUNITARIO DE SAUDE</v>
      </c>
      <c r="K1401" t="s">
        <v>116</v>
      </c>
      <c r="L1401">
        <v>1</v>
      </c>
      <c r="N1401" t="str">
        <f t="shared" si="109"/>
        <v>AGENTE COMUNITARIO DE SAUDE</v>
      </c>
      <c r="O1401" t="s">
        <v>116</v>
      </c>
      <c r="P1401">
        <v>10</v>
      </c>
    </row>
    <row r="1402" spans="1:16">
      <c r="A1402" t="str">
        <f t="shared" si="107"/>
        <v>ATENDENTE DE ENFERMAGEM</v>
      </c>
      <c r="B1402" t="s">
        <v>117</v>
      </c>
      <c r="C1402">
        <v>0</v>
      </c>
      <c r="D1402">
        <v>0</v>
      </c>
      <c r="E1402">
        <v>10</v>
      </c>
      <c r="F1402">
        <v>2</v>
      </c>
      <c r="G1402">
        <v>12</v>
      </c>
      <c r="J1402" t="str">
        <f t="shared" si="108"/>
        <v>ATENDENTE DE ENFERMAGEM</v>
      </c>
      <c r="K1402" t="s">
        <v>117</v>
      </c>
      <c r="L1402">
        <v>10</v>
      </c>
      <c r="N1402" t="str">
        <f t="shared" si="109"/>
        <v>ATENDENTE DE ENFERMAGEM</v>
      </c>
      <c r="O1402" t="s">
        <v>117</v>
      </c>
      <c r="P1402">
        <v>2</v>
      </c>
    </row>
    <row r="1403" spans="1:16">
      <c r="A1403" t="str">
        <f t="shared" si="107"/>
        <v>PARTEIRA LEIGA</v>
      </c>
      <c r="B1403" t="s">
        <v>1494</v>
      </c>
      <c r="C1403">
        <v>0</v>
      </c>
      <c r="D1403">
        <v>0</v>
      </c>
      <c r="E1403">
        <v>0</v>
      </c>
      <c r="F1403">
        <v>0</v>
      </c>
      <c r="G1403">
        <v>0</v>
      </c>
      <c r="J1403" t="str">
        <f t="shared" si="108"/>
        <v>PARTEIRA LEIGA</v>
      </c>
      <c r="K1403" t="s">
        <v>1494</v>
      </c>
      <c r="L1403">
        <v>0</v>
      </c>
      <c r="N1403" t="str">
        <f t="shared" si="109"/>
        <v>PARTEIRA LEIGA</v>
      </c>
      <c r="O1403" t="s">
        <v>1494</v>
      </c>
      <c r="P1403">
        <v>0</v>
      </c>
    </row>
    <row r="1404" spans="1:16">
      <c r="A1404" t="str">
        <f t="shared" si="107"/>
        <v>VISITADOR SANITARIO</v>
      </c>
      <c r="B1404" t="s">
        <v>1495</v>
      </c>
      <c r="C1404">
        <v>0</v>
      </c>
      <c r="D1404">
        <v>0</v>
      </c>
      <c r="E1404">
        <v>0</v>
      </c>
      <c r="F1404">
        <v>0</v>
      </c>
      <c r="G1404">
        <v>0</v>
      </c>
      <c r="J1404" t="str">
        <f t="shared" si="108"/>
        <v>VISITADOR SANITARIO</v>
      </c>
      <c r="K1404" t="s">
        <v>1495</v>
      </c>
      <c r="L1404">
        <v>0</v>
      </c>
      <c r="N1404" t="str">
        <f t="shared" si="109"/>
        <v>VISITADOR SANITARIO</v>
      </c>
      <c r="O1404" t="s">
        <v>1495</v>
      </c>
      <c r="P1404">
        <v>0</v>
      </c>
    </row>
    <row r="1405" spans="1:16">
      <c r="A1405" t="str">
        <f t="shared" si="107"/>
        <v>AGENTE INDIGENA DE SAUDE</v>
      </c>
      <c r="B1405" t="s">
        <v>1496</v>
      </c>
      <c r="C1405">
        <v>0</v>
      </c>
      <c r="D1405">
        <v>0</v>
      </c>
      <c r="E1405">
        <v>0</v>
      </c>
      <c r="F1405">
        <v>0</v>
      </c>
      <c r="G1405">
        <v>0</v>
      </c>
      <c r="J1405" t="str">
        <f t="shared" si="108"/>
        <v>AGENTE INDIGENA DE SAUDE</v>
      </c>
      <c r="K1405" t="s">
        <v>1496</v>
      </c>
      <c r="L1405">
        <v>0</v>
      </c>
      <c r="N1405" t="str">
        <f t="shared" si="109"/>
        <v>AGENTE INDIGENA DE SAUDE</v>
      </c>
      <c r="O1405" t="s">
        <v>1496</v>
      </c>
      <c r="P1405">
        <v>0</v>
      </c>
    </row>
    <row r="1406" spans="1:16">
      <c r="A1406" t="str">
        <f t="shared" si="107"/>
        <v>AGENTE INDIGENA DE SANEAMENTO</v>
      </c>
      <c r="B1406" t="s">
        <v>1497</v>
      </c>
      <c r="C1406">
        <v>0</v>
      </c>
      <c r="D1406">
        <v>0</v>
      </c>
      <c r="E1406">
        <v>0</v>
      </c>
      <c r="F1406">
        <v>0</v>
      </c>
      <c r="G1406">
        <v>0</v>
      </c>
      <c r="J1406" t="str">
        <f t="shared" si="108"/>
        <v>AGENTE INDIGENA DE SANEAMENTO</v>
      </c>
      <c r="K1406" t="s">
        <v>1497</v>
      </c>
      <c r="L1406">
        <v>0</v>
      </c>
      <c r="N1406" t="str">
        <f t="shared" si="109"/>
        <v>AGENTE INDIGENA DE SANEAMENTO</v>
      </c>
      <c r="O1406" t="s">
        <v>1497</v>
      </c>
      <c r="P1406">
        <v>0</v>
      </c>
    </row>
    <row r="1407" spans="1:16">
      <c r="A1407" t="str">
        <f t="shared" si="107"/>
        <v>SOCORRISTA (EXCETO MEDICOS E ENFERMEIROS)</v>
      </c>
      <c r="B1407" t="s">
        <v>1498</v>
      </c>
      <c r="C1407">
        <v>0</v>
      </c>
      <c r="D1407">
        <v>0</v>
      </c>
      <c r="E1407">
        <v>0</v>
      </c>
      <c r="F1407">
        <v>0</v>
      </c>
      <c r="G1407">
        <v>0</v>
      </c>
      <c r="J1407" t="str">
        <f t="shared" si="108"/>
        <v>SOCORRISTA (EXCETO MEDICOS E ENFERMEIROS)</v>
      </c>
      <c r="K1407" t="s">
        <v>1498</v>
      </c>
      <c r="L1407">
        <v>0</v>
      </c>
      <c r="N1407" t="str">
        <f t="shared" si="109"/>
        <v>SOCORRISTA (EXCETO MEDICOS E ENFERMEIROS)</v>
      </c>
      <c r="O1407" t="s">
        <v>1498</v>
      </c>
      <c r="P1407">
        <v>0</v>
      </c>
    </row>
    <row r="1408" spans="1:16">
      <c r="A1408" t="str">
        <f t="shared" si="107"/>
        <v>AUXILIAR DE BANCO DE SANGUE</v>
      </c>
      <c r="B1408" t="s">
        <v>1499</v>
      </c>
      <c r="C1408">
        <v>0</v>
      </c>
      <c r="D1408">
        <v>0</v>
      </c>
      <c r="E1408">
        <v>0</v>
      </c>
      <c r="F1408">
        <v>0</v>
      </c>
      <c r="G1408">
        <v>0</v>
      </c>
      <c r="J1408" t="str">
        <f t="shared" si="108"/>
        <v>AUXILIAR DE BANCO DE SANGUE</v>
      </c>
      <c r="K1408" t="s">
        <v>1499</v>
      </c>
      <c r="L1408">
        <v>0</v>
      </c>
      <c r="N1408" t="str">
        <f t="shared" si="109"/>
        <v>AUXILIAR DE BANCO DE SANGUE</v>
      </c>
      <c r="O1408" t="s">
        <v>1499</v>
      </c>
      <c r="P1408">
        <v>0</v>
      </c>
    </row>
    <row r="1409" spans="1:16">
      <c r="A1409" t="str">
        <f t="shared" si="107"/>
        <v>AUXILIAR DE FARMACIA DE MANIPULACAO</v>
      </c>
      <c r="B1409" t="s">
        <v>1500</v>
      </c>
      <c r="C1409">
        <v>0</v>
      </c>
      <c r="D1409">
        <v>0</v>
      </c>
      <c r="E1409">
        <v>0</v>
      </c>
      <c r="F1409">
        <v>2</v>
      </c>
      <c r="G1409">
        <v>2</v>
      </c>
      <c r="J1409" t="str">
        <f t="shared" si="108"/>
        <v>AUXILIAR DE FARMACIA DE MANIPULACAO</v>
      </c>
      <c r="K1409" t="s">
        <v>1500</v>
      </c>
      <c r="L1409">
        <v>0</v>
      </c>
      <c r="N1409" t="str">
        <f t="shared" si="109"/>
        <v>AUXILIAR DE FARMACIA DE MANIPULACAO</v>
      </c>
      <c r="O1409" t="s">
        <v>1500</v>
      </c>
      <c r="P1409">
        <v>2</v>
      </c>
    </row>
    <row r="1410" spans="1:16">
      <c r="A1410" t="str">
        <f t="shared" si="107"/>
        <v>AUXILIAR DE LABORATORIO DE ANALISES CLINICAS</v>
      </c>
      <c r="B1410" t="s">
        <v>118</v>
      </c>
      <c r="C1410">
        <v>0</v>
      </c>
      <c r="D1410">
        <v>0</v>
      </c>
      <c r="E1410">
        <v>1</v>
      </c>
      <c r="F1410">
        <v>5</v>
      </c>
      <c r="G1410">
        <v>6</v>
      </c>
      <c r="J1410" t="str">
        <f t="shared" si="108"/>
        <v>AUXILIAR DE LABORATORIO DE ANALISES CLINICAS</v>
      </c>
      <c r="K1410" t="s">
        <v>118</v>
      </c>
      <c r="L1410">
        <v>1</v>
      </c>
      <c r="N1410" t="str">
        <f t="shared" si="109"/>
        <v>AUXILIAR DE LABORATORIO DE ANALISES CLINICAS</v>
      </c>
      <c r="O1410" t="s">
        <v>118</v>
      </c>
      <c r="P1410">
        <v>5</v>
      </c>
    </row>
    <row r="1411" spans="1:16">
      <c r="A1411" t="str">
        <f t="shared" si="107"/>
        <v>AUXILIAR DE LABORATORIO DE IMUNOBIOLOGICOS</v>
      </c>
      <c r="B1411" t="s">
        <v>1501</v>
      </c>
      <c r="C1411">
        <v>0</v>
      </c>
      <c r="D1411">
        <v>0</v>
      </c>
      <c r="E1411">
        <v>0</v>
      </c>
      <c r="F1411">
        <v>0</v>
      </c>
      <c r="G1411">
        <v>0</v>
      </c>
      <c r="J1411" t="str">
        <f t="shared" si="108"/>
        <v>AUXILIAR DE LABORATORIO DE IMUNOBIOLOGICOS</v>
      </c>
      <c r="K1411" t="s">
        <v>1501</v>
      </c>
      <c r="L1411">
        <v>0</v>
      </c>
      <c r="N1411" t="str">
        <f t="shared" si="109"/>
        <v>AUXILIAR DE LABORATORIO DE IMUNOBIOLOGICOS</v>
      </c>
      <c r="O1411" t="s">
        <v>1501</v>
      </c>
      <c r="P1411">
        <v>0</v>
      </c>
    </row>
    <row r="1412" spans="1:16">
      <c r="A1412" t="str">
        <f t="shared" si="107"/>
        <v>AUXILIAR DE PRODUCAO FARMACEUTICA</v>
      </c>
      <c r="B1412" t="s">
        <v>119</v>
      </c>
      <c r="C1412">
        <v>0</v>
      </c>
      <c r="D1412">
        <v>0</v>
      </c>
      <c r="E1412">
        <v>1</v>
      </c>
      <c r="F1412">
        <v>0</v>
      </c>
      <c r="G1412">
        <v>1</v>
      </c>
      <c r="J1412" t="str">
        <f t="shared" si="108"/>
        <v>AUXILIAR DE PRODUCAO FARMACEUTICA</v>
      </c>
      <c r="K1412" t="s">
        <v>119</v>
      </c>
      <c r="L1412">
        <v>1</v>
      </c>
      <c r="N1412" t="str">
        <f t="shared" si="109"/>
        <v>AUXILIAR DE PRODUCAO FARMACEUTICA</v>
      </c>
      <c r="O1412" t="s">
        <v>119</v>
      </c>
      <c r="P1412">
        <v>0</v>
      </c>
    </row>
    <row r="1413" spans="1:16">
      <c r="A1413" t="str">
        <f t="shared" si="107"/>
        <v>MICROSCOPISTA</v>
      </c>
      <c r="B1413" t="s">
        <v>1502</v>
      </c>
      <c r="C1413">
        <v>0</v>
      </c>
      <c r="D1413">
        <v>0</v>
      </c>
      <c r="E1413">
        <v>0</v>
      </c>
      <c r="F1413">
        <v>0</v>
      </c>
      <c r="G1413">
        <v>0</v>
      </c>
      <c r="J1413" t="str">
        <f t="shared" si="108"/>
        <v>MICROSCOPISTA</v>
      </c>
      <c r="K1413" t="s">
        <v>1502</v>
      </c>
      <c r="L1413">
        <v>0</v>
      </c>
      <c r="N1413" t="str">
        <f t="shared" si="109"/>
        <v>MICROSCOPISTA</v>
      </c>
      <c r="O1413" t="s">
        <v>1502</v>
      </c>
      <c r="P1413">
        <v>0</v>
      </c>
    </row>
    <row r="1414" spans="1:16">
      <c r="A1414" t="str">
        <f t="shared" si="107"/>
        <v>EDUCADOR SOCIAL</v>
      </c>
      <c r="B1414" t="s">
        <v>1503</v>
      </c>
      <c r="C1414">
        <v>0</v>
      </c>
      <c r="D1414">
        <v>0</v>
      </c>
      <c r="E1414">
        <v>0</v>
      </c>
      <c r="F1414">
        <v>0</v>
      </c>
      <c r="G1414">
        <v>0</v>
      </c>
      <c r="J1414" t="str">
        <f t="shared" si="108"/>
        <v>EDUCADOR SOCIAL</v>
      </c>
      <c r="K1414" t="s">
        <v>1503</v>
      </c>
      <c r="L1414">
        <v>0</v>
      </c>
      <c r="N1414" t="str">
        <f t="shared" si="109"/>
        <v>EDUCADOR SOCIAL</v>
      </c>
      <c r="O1414" t="s">
        <v>1503</v>
      </c>
      <c r="P1414">
        <v>0</v>
      </c>
    </row>
    <row r="1415" spans="1:16">
      <c r="A1415" t="str">
        <f t="shared" si="107"/>
        <v>AGENTE DE ACAO SOCIAL</v>
      </c>
      <c r="B1415" t="s">
        <v>1504</v>
      </c>
      <c r="C1415">
        <v>0</v>
      </c>
      <c r="D1415">
        <v>0</v>
      </c>
      <c r="E1415">
        <v>0</v>
      </c>
      <c r="F1415">
        <v>0</v>
      </c>
      <c r="G1415">
        <v>0</v>
      </c>
      <c r="J1415" t="str">
        <f t="shared" si="108"/>
        <v>AGENTE DE ACAO SOCIAL</v>
      </c>
      <c r="K1415" t="s">
        <v>1504</v>
      </c>
      <c r="L1415">
        <v>0</v>
      </c>
      <c r="N1415" t="str">
        <f t="shared" si="109"/>
        <v>AGENTE DE ACAO SOCIAL</v>
      </c>
      <c r="O1415" t="s">
        <v>1504</v>
      </c>
      <c r="P1415">
        <v>0</v>
      </c>
    </row>
    <row r="1416" spans="1:16">
      <c r="A1416" t="str">
        <f t="shared" si="107"/>
        <v>MONITOR DE DEPENDENTE QUIMICO</v>
      </c>
      <c r="B1416" t="s">
        <v>1505</v>
      </c>
      <c r="C1416">
        <v>0</v>
      </c>
      <c r="D1416">
        <v>0</v>
      </c>
      <c r="E1416">
        <v>0</v>
      </c>
      <c r="F1416">
        <v>0</v>
      </c>
      <c r="G1416">
        <v>0</v>
      </c>
      <c r="J1416" t="str">
        <f t="shared" si="108"/>
        <v>MONITOR DE DEPENDENTE QUIMICO</v>
      </c>
      <c r="K1416" t="s">
        <v>1505</v>
      </c>
      <c r="L1416">
        <v>0</v>
      </c>
      <c r="N1416" t="str">
        <f t="shared" si="109"/>
        <v>MONITOR DE DEPENDENTE QUIMICO</v>
      </c>
      <c r="O1416" t="s">
        <v>1505</v>
      </c>
      <c r="P1416">
        <v>0</v>
      </c>
    </row>
    <row r="1417" spans="1:16">
      <c r="A1417" t="str">
        <f t="shared" si="107"/>
        <v>CONSELHEIRO TUTELAR</v>
      </c>
      <c r="B1417" t="s">
        <v>1506</v>
      </c>
      <c r="C1417">
        <v>0</v>
      </c>
      <c r="D1417">
        <v>0</v>
      </c>
      <c r="E1417">
        <v>0</v>
      </c>
      <c r="F1417">
        <v>0</v>
      </c>
      <c r="G1417">
        <v>0</v>
      </c>
      <c r="J1417" t="str">
        <f t="shared" si="108"/>
        <v>CONSELHEIRO TUTELAR</v>
      </c>
      <c r="K1417" t="s">
        <v>1506</v>
      </c>
      <c r="L1417">
        <v>0</v>
      </c>
      <c r="N1417" t="str">
        <f t="shared" si="109"/>
        <v>CONSELHEIRO TUTELAR</v>
      </c>
      <c r="O1417" t="s">
        <v>1506</v>
      </c>
      <c r="P1417">
        <v>0</v>
      </c>
    </row>
    <row r="1418" spans="1:16">
      <c r="A1418" t="str">
        <f t="shared" si="107"/>
        <v>SOCIOEDUCADOR</v>
      </c>
      <c r="B1418" t="s">
        <v>1507</v>
      </c>
      <c r="C1418">
        <v>0</v>
      </c>
      <c r="D1418">
        <v>0</v>
      </c>
      <c r="E1418">
        <v>0</v>
      </c>
      <c r="F1418">
        <v>0</v>
      </c>
      <c r="G1418">
        <v>0</v>
      </c>
      <c r="J1418" t="str">
        <f t="shared" si="108"/>
        <v>SOCIOEDUCADOR</v>
      </c>
      <c r="K1418" t="s">
        <v>1507</v>
      </c>
      <c r="L1418">
        <v>0</v>
      </c>
      <c r="N1418" t="str">
        <f t="shared" si="109"/>
        <v>SOCIOEDUCADOR</v>
      </c>
      <c r="O1418" t="s">
        <v>1507</v>
      </c>
      <c r="P1418">
        <v>0</v>
      </c>
    </row>
    <row r="1419" spans="1:16">
      <c r="A1419" t="str">
        <f t="shared" si="107"/>
        <v>BARBEIRO</v>
      </c>
      <c r="B1419" t="s">
        <v>1508</v>
      </c>
      <c r="C1419">
        <v>0</v>
      </c>
      <c r="D1419">
        <v>0</v>
      </c>
      <c r="E1419">
        <v>0</v>
      </c>
      <c r="F1419">
        <v>0</v>
      </c>
      <c r="G1419">
        <v>0</v>
      </c>
      <c r="J1419" t="str">
        <f t="shared" si="108"/>
        <v>BARBEIRO</v>
      </c>
      <c r="K1419" t="s">
        <v>1508</v>
      </c>
      <c r="L1419">
        <v>0</v>
      </c>
      <c r="N1419" t="str">
        <f t="shared" si="109"/>
        <v>BARBEIRO</v>
      </c>
      <c r="O1419" t="s">
        <v>1508</v>
      </c>
      <c r="P1419">
        <v>0</v>
      </c>
    </row>
    <row r="1420" spans="1:16">
      <c r="A1420" t="str">
        <f t="shared" si="107"/>
        <v>CABELEIREIRO</v>
      </c>
      <c r="B1420" t="s">
        <v>1509</v>
      </c>
      <c r="C1420">
        <v>0</v>
      </c>
      <c r="D1420">
        <v>0</v>
      </c>
      <c r="E1420">
        <v>0</v>
      </c>
      <c r="F1420">
        <v>0</v>
      </c>
      <c r="G1420">
        <v>0</v>
      </c>
      <c r="J1420" t="str">
        <f t="shared" si="108"/>
        <v>CABELEIREIRO</v>
      </c>
      <c r="K1420" t="s">
        <v>1509</v>
      </c>
      <c r="L1420">
        <v>0</v>
      </c>
      <c r="N1420" t="str">
        <f t="shared" si="109"/>
        <v>CABELEIREIRO</v>
      </c>
      <c r="O1420" t="s">
        <v>1509</v>
      </c>
      <c r="P1420">
        <v>0</v>
      </c>
    </row>
    <row r="1421" spans="1:16">
      <c r="A1421" t="str">
        <f t="shared" si="107"/>
        <v>ESTETICISTA</v>
      </c>
      <c r="B1421" t="s">
        <v>1510</v>
      </c>
      <c r="C1421">
        <v>0</v>
      </c>
      <c r="D1421">
        <v>0</v>
      </c>
      <c r="E1421">
        <v>0</v>
      </c>
      <c r="F1421">
        <v>0</v>
      </c>
      <c r="G1421">
        <v>0</v>
      </c>
      <c r="J1421" t="str">
        <f t="shared" si="108"/>
        <v>ESTETICISTA</v>
      </c>
      <c r="K1421" t="s">
        <v>1510</v>
      </c>
      <c r="L1421">
        <v>0</v>
      </c>
      <c r="N1421" t="str">
        <f t="shared" si="109"/>
        <v>ESTETICISTA</v>
      </c>
      <c r="O1421" t="s">
        <v>1510</v>
      </c>
      <c r="P1421">
        <v>0</v>
      </c>
    </row>
    <row r="1422" spans="1:16">
      <c r="A1422" t="str">
        <f t="shared" si="107"/>
        <v>MANICURE</v>
      </c>
      <c r="B1422" t="s">
        <v>1511</v>
      </c>
      <c r="C1422">
        <v>0</v>
      </c>
      <c r="D1422">
        <v>0</v>
      </c>
      <c r="E1422">
        <v>0</v>
      </c>
      <c r="F1422">
        <v>0</v>
      </c>
      <c r="G1422">
        <v>0</v>
      </c>
      <c r="J1422" t="str">
        <f t="shared" si="108"/>
        <v>MANICURE</v>
      </c>
      <c r="K1422" t="s">
        <v>1511</v>
      </c>
      <c r="L1422">
        <v>0</v>
      </c>
      <c r="N1422" t="str">
        <f t="shared" si="109"/>
        <v>MANICURE</v>
      </c>
      <c r="O1422" t="s">
        <v>1511</v>
      </c>
      <c r="P1422">
        <v>0</v>
      </c>
    </row>
    <row r="1423" spans="1:16">
      <c r="A1423" t="str">
        <f t="shared" si="107"/>
        <v>MAQUIADOR</v>
      </c>
      <c r="B1423" t="s">
        <v>1512</v>
      </c>
      <c r="C1423">
        <v>0</v>
      </c>
      <c r="D1423">
        <v>0</v>
      </c>
      <c r="E1423">
        <v>0</v>
      </c>
      <c r="F1423">
        <v>0</v>
      </c>
      <c r="G1423">
        <v>0</v>
      </c>
      <c r="J1423" t="str">
        <f t="shared" si="108"/>
        <v>MAQUIADOR</v>
      </c>
      <c r="K1423" t="s">
        <v>1512</v>
      </c>
      <c r="L1423">
        <v>0</v>
      </c>
      <c r="N1423" t="str">
        <f t="shared" si="109"/>
        <v>MAQUIADOR</v>
      </c>
      <c r="O1423" t="s">
        <v>1512</v>
      </c>
      <c r="P1423">
        <v>0</v>
      </c>
    </row>
    <row r="1424" spans="1:16">
      <c r="A1424" t="str">
        <f t="shared" si="107"/>
        <v>MAQUIADOR DE CARACTERIZACAO</v>
      </c>
      <c r="B1424" t="s">
        <v>1513</v>
      </c>
      <c r="C1424">
        <v>0</v>
      </c>
      <c r="D1424">
        <v>0</v>
      </c>
      <c r="E1424">
        <v>0</v>
      </c>
      <c r="F1424">
        <v>0</v>
      </c>
      <c r="G1424">
        <v>0</v>
      </c>
      <c r="J1424" t="str">
        <f t="shared" si="108"/>
        <v>MAQUIADOR DE CARACTERIZACAO</v>
      </c>
      <c r="K1424" t="s">
        <v>1513</v>
      </c>
      <c r="L1424">
        <v>0</v>
      </c>
      <c r="N1424" t="str">
        <f t="shared" si="109"/>
        <v>MAQUIADOR DE CARACTERIZACAO</v>
      </c>
      <c r="O1424" t="s">
        <v>1513</v>
      </c>
      <c r="P1424">
        <v>0</v>
      </c>
    </row>
    <row r="1425" spans="1:16">
      <c r="A1425" t="str">
        <f t="shared" si="107"/>
        <v>MASSAGISTA</v>
      </c>
      <c r="B1425" t="s">
        <v>1514</v>
      </c>
      <c r="C1425">
        <v>0</v>
      </c>
      <c r="D1425">
        <v>0</v>
      </c>
      <c r="E1425">
        <v>0</v>
      </c>
      <c r="F1425">
        <v>0</v>
      </c>
      <c r="G1425">
        <v>0</v>
      </c>
      <c r="J1425" t="str">
        <f t="shared" si="108"/>
        <v>MASSAGISTA</v>
      </c>
      <c r="K1425" t="s">
        <v>1514</v>
      </c>
      <c r="L1425">
        <v>0</v>
      </c>
      <c r="N1425" t="str">
        <f t="shared" si="109"/>
        <v>MASSAGISTA</v>
      </c>
      <c r="O1425" t="s">
        <v>1514</v>
      </c>
      <c r="P1425">
        <v>0</v>
      </c>
    </row>
    <row r="1426" spans="1:16">
      <c r="A1426" t="str">
        <f t="shared" si="107"/>
        <v>PEDICURE</v>
      </c>
      <c r="B1426" t="s">
        <v>1515</v>
      </c>
      <c r="C1426">
        <v>0</v>
      </c>
      <c r="D1426">
        <v>0</v>
      </c>
      <c r="E1426">
        <v>0</v>
      </c>
      <c r="F1426">
        <v>0</v>
      </c>
      <c r="G1426">
        <v>0</v>
      </c>
      <c r="J1426" t="str">
        <f t="shared" si="108"/>
        <v>PEDICURE</v>
      </c>
      <c r="K1426" t="s">
        <v>1515</v>
      </c>
      <c r="L1426">
        <v>0</v>
      </c>
      <c r="N1426" t="str">
        <f t="shared" si="109"/>
        <v>PEDICURE</v>
      </c>
      <c r="O1426" t="s">
        <v>1515</v>
      </c>
      <c r="P1426">
        <v>0</v>
      </c>
    </row>
    <row r="1427" spans="1:16">
      <c r="A1427" t="str">
        <f t="shared" si="107"/>
        <v>BABA</v>
      </c>
      <c r="B1427" t="s">
        <v>1516</v>
      </c>
      <c r="C1427">
        <v>0</v>
      </c>
      <c r="D1427">
        <v>0</v>
      </c>
      <c r="E1427">
        <v>0</v>
      </c>
      <c r="F1427">
        <v>4</v>
      </c>
      <c r="G1427">
        <v>4</v>
      </c>
      <c r="J1427" t="str">
        <f t="shared" si="108"/>
        <v>BABA</v>
      </c>
      <c r="K1427" t="s">
        <v>1516</v>
      </c>
      <c r="L1427">
        <v>0</v>
      </c>
      <c r="N1427" t="str">
        <f t="shared" si="109"/>
        <v>BABA</v>
      </c>
      <c r="O1427" t="s">
        <v>1516</v>
      </c>
      <c r="P1427">
        <v>4</v>
      </c>
    </row>
    <row r="1428" spans="1:16">
      <c r="A1428" t="str">
        <f t="shared" si="107"/>
        <v>CUIDADOR DE IDOSOS</v>
      </c>
      <c r="B1428" t="s">
        <v>120</v>
      </c>
      <c r="C1428">
        <v>0</v>
      </c>
      <c r="D1428">
        <v>0</v>
      </c>
      <c r="E1428">
        <v>0</v>
      </c>
      <c r="F1428">
        <v>4</v>
      </c>
      <c r="G1428">
        <v>4</v>
      </c>
      <c r="J1428" t="str">
        <f t="shared" si="108"/>
        <v>CUIDADOR DE IDOSOS</v>
      </c>
      <c r="K1428" t="s">
        <v>120</v>
      </c>
      <c r="L1428">
        <v>0</v>
      </c>
      <c r="N1428" t="str">
        <f t="shared" si="109"/>
        <v>CUIDADOR DE IDOSOS</v>
      </c>
      <c r="O1428" t="s">
        <v>120</v>
      </c>
      <c r="P1428">
        <v>4</v>
      </c>
    </row>
    <row r="1429" spans="1:16">
      <c r="A1429" t="str">
        <f t="shared" si="107"/>
        <v>MAE SOCIAL</v>
      </c>
      <c r="B1429" t="s">
        <v>1517</v>
      </c>
      <c r="C1429">
        <v>0</v>
      </c>
      <c r="D1429">
        <v>0</v>
      </c>
      <c r="E1429">
        <v>0</v>
      </c>
      <c r="F1429">
        <v>0</v>
      </c>
      <c r="G1429">
        <v>0</v>
      </c>
      <c r="J1429" t="str">
        <f t="shared" si="108"/>
        <v>MAE SOCIAL</v>
      </c>
      <c r="K1429" t="s">
        <v>1517</v>
      </c>
      <c r="L1429">
        <v>0</v>
      </c>
      <c r="N1429" t="str">
        <f t="shared" si="109"/>
        <v>MAE SOCIAL</v>
      </c>
      <c r="O1429" t="s">
        <v>1517</v>
      </c>
      <c r="P1429">
        <v>0</v>
      </c>
    </row>
    <row r="1430" spans="1:16">
      <c r="A1430" t="str">
        <f t="shared" si="107"/>
        <v>CUIDADOR EM SAUDE</v>
      </c>
      <c r="B1430" t="s">
        <v>121</v>
      </c>
      <c r="C1430">
        <v>0</v>
      </c>
      <c r="D1430">
        <v>0</v>
      </c>
      <c r="E1430">
        <v>0</v>
      </c>
      <c r="F1430">
        <v>1</v>
      </c>
      <c r="G1430">
        <v>1</v>
      </c>
      <c r="J1430" t="str">
        <f t="shared" si="108"/>
        <v>CUIDADOR EM SAUDE</v>
      </c>
      <c r="K1430" t="s">
        <v>121</v>
      </c>
      <c r="L1430">
        <v>0</v>
      </c>
      <c r="N1430" t="str">
        <f t="shared" si="109"/>
        <v>CUIDADOR EM SAUDE</v>
      </c>
      <c r="O1430" t="s">
        <v>121</v>
      </c>
      <c r="P1430">
        <v>1</v>
      </c>
    </row>
    <row r="1431" spans="1:16">
      <c r="A1431" t="str">
        <f t="shared" si="107"/>
        <v>LAVADEIRO, EM GERAL</v>
      </c>
      <c r="B1431" t="s">
        <v>1518</v>
      </c>
      <c r="C1431">
        <v>0</v>
      </c>
      <c r="D1431">
        <v>0</v>
      </c>
      <c r="E1431">
        <v>0</v>
      </c>
      <c r="F1431">
        <v>1</v>
      </c>
      <c r="G1431">
        <v>1</v>
      </c>
      <c r="J1431" t="str">
        <f t="shared" si="108"/>
        <v>LAVADEIRO, EM GERAL</v>
      </c>
      <c r="K1431" t="s">
        <v>1518</v>
      </c>
      <c r="L1431">
        <v>0</v>
      </c>
      <c r="N1431" t="str">
        <f t="shared" si="109"/>
        <v>LAVADEIRO, EM GERAL</v>
      </c>
      <c r="O1431" t="s">
        <v>1518</v>
      </c>
      <c r="P1431">
        <v>1</v>
      </c>
    </row>
    <row r="1432" spans="1:16">
      <c r="A1432" t="str">
        <f t="shared" si="107"/>
        <v>LAVADOR DE ROUPAS A MAQUINA</v>
      </c>
      <c r="B1432" t="s">
        <v>1519</v>
      </c>
      <c r="C1432">
        <v>0</v>
      </c>
      <c r="D1432">
        <v>0</v>
      </c>
      <c r="E1432">
        <v>0</v>
      </c>
      <c r="F1432">
        <v>0</v>
      </c>
      <c r="G1432">
        <v>0</v>
      </c>
      <c r="J1432" t="str">
        <f t="shared" si="108"/>
        <v>LAVADOR DE ROUPAS A MAQUINA</v>
      </c>
      <c r="K1432" t="s">
        <v>1519</v>
      </c>
      <c r="L1432">
        <v>0</v>
      </c>
      <c r="N1432" t="str">
        <f t="shared" si="109"/>
        <v>LAVADOR DE ROUPAS A MAQUINA</v>
      </c>
      <c r="O1432" t="s">
        <v>1519</v>
      </c>
      <c r="P1432">
        <v>0</v>
      </c>
    </row>
    <row r="1433" spans="1:16">
      <c r="A1433" t="str">
        <f t="shared" si="107"/>
        <v>LAVADOR DE ARTEFATOS DE TAPECARIA</v>
      </c>
      <c r="B1433" t="s">
        <v>1520</v>
      </c>
      <c r="C1433">
        <v>0</v>
      </c>
      <c r="D1433">
        <v>0</v>
      </c>
      <c r="E1433">
        <v>0</v>
      </c>
      <c r="F1433">
        <v>0</v>
      </c>
      <c r="G1433">
        <v>0</v>
      </c>
      <c r="J1433" t="str">
        <f t="shared" si="108"/>
        <v>LAVADOR DE ARTEFATOS DE TAPECARIA</v>
      </c>
      <c r="K1433" t="s">
        <v>1520</v>
      </c>
      <c r="L1433">
        <v>0</v>
      </c>
      <c r="N1433" t="str">
        <f t="shared" si="109"/>
        <v>LAVADOR DE ARTEFATOS DE TAPECARIA</v>
      </c>
      <c r="O1433" t="s">
        <v>1520</v>
      </c>
      <c r="P1433">
        <v>0</v>
      </c>
    </row>
    <row r="1434" spans="1:16">
      <c r="A1434" t="str">
        <f t="shared" si="107"/>
        <v>LIMPADOR A SECO, A MAQUINA</v>
      </c>
      <c r="B1434" t="s">
        <v>1521</v>
      </c>
      <c r="C1434">
        <v>0</v>
      </c>
      <c r="D1434">
        <v>0</v>
      </c>
      <c r="E1434">
        <v>0</v>
      </c>
      <c r="F1434">
        <v>0</v>
      </c>
      <c r="G1434">
        <v>0</v>
      </c>
      <c r="J1434" t="str">
        <f t="shared" si="108"/>
        <v>LIMPADOR A SECO, A MAQUINA</v>
      </c>
      <c r="K1434" t="s">
        <v>1521</v>
      </c>
      <c r="L1434">
        <v>0</v>
      </c>
      <c r="N1434" t="str">
        <f t="shared" si="109"/>
        <v>LIMPADOR A SECO, A MAQUINA</v>
      </c>
      <c r="O1434" t="s">
        <v>1521</v>
      </c>
      <c r="P1434">
        <v>0</v>
      </c>
    </row>
    <row r="1435" spans="1:16">
      <c r="A1435" t="str">
        <f t="shared" si="107"/>
        <v>PASSADOR DE ROUPAS EM GERAL</v>
      </c>
      <c r="B1435" t="s">
        <v>1522</v>
      </c>
      <c r="C1435">
        <v>0</v>
      </c>
      <c r="D1435">
        <v>0</v>
      </c>
      <c r="E1435">
        <v>0</v>
      </c>
      <c r="F1435">
        <v>0</v>
      </c>
      <c r="G1435">
        <v>0</v>
      </c>
      <c r="J1435" t="str">
        <f t="shared" si="108"/>
        <v>PASSADOR DE ROUPAS EM GERAL</v>
      </c>
      <c r="K1435" t="s">
        <v>1522</v>
      </c>
      <c r="L1435">
        <v>0</v>
      </c>
      <c r="N1435" t="str">
        <f t="shared" si="109"/>
        <v>PASSADOR DE ROUPAS EM GERAL</v>
      </c>
      <c r="O1435" t="s">
        <v>1522</v>
      </c>
      <c r="P1435">
        <v>0</v>
      </c>
    </row>
    <row r="1436" spans="1:16">
      <c r="A1436" t="str">
        <f t="shared" si="107"/>
        <v>TINGIDOR DE ROUPAS</v>
      </c>
      <c r="B1436" t="s">
        <v>1523</v>
      </c>
      <c r="C1436">
        <v>0</v>
      </c>
      <c r="D1436">
        <v>0</v>
      </c>
      <c r="E1436">
        <v>0</v>
      </c>
      <c r="F1436">
        <v>0</v>
      </c>
      <c r="G1436">
        <v>0</v>
      </c>
      <c r="J1436" t="str">
        <f t="shared" si="108"/>
        <v>TINGIDOR DE ROUPAS</v>
      </c>
      <c r="K1436" t="s">
        <v>1523</v>
      </c>
      <c r="L1436">
        <v>0</v>
      </c>
      <c r="N1436" t="str">
        <f t="shared" si="109"/>
        <v>TINGIDOR DE ROUPAS</v>
      </c>
      <c r="O1436" t="s">
        <v>1523</v>
      </c>
      <c r="P1436">
        <v>0</v>
      </c>
    </row>
    <row r="1437" spans="1:16">
      <c r="A1437" t="str">
        <f t="shared" si="107"/>
        <v>CONFERENTE-EXPEDIDOR DE ROUPAS (LAVANDERIAS)</v>
      </c>
      <c r="B1437" t="s">
        <v>1524</v>
      </c>
      <c r="C1437">
        <v>0</v>
      </c>
      <c r="D1437">
        <v>0</v>
      </c>
      <c r="E1437">
        <v>0</v>
      </c>
      <c r="F1437">
        <v>0</v>
      </c>
      <c r="G1437">
        <v>0</v>
      </c>
      <c r="J1437" t="str">
        <f t="shared" si="108"/>
        <v>CONFERENTE-EXPEDIDOR DE ROUPAS (LAVANDERIAS)</v>
      </c>
      <c r="K1437" t="s">
        <v>1524</v>
      </c>
      <c r="L1437">
        <v>0</v>
      </c>
      <c r="N1437" t="str">
        <f t="shared" si="109"/>
        <v>CONFERENTE-EXPEDIDOR DE ROUPAS (LAVANDERIAS)</v>
      </c>
      <c r="O1437" t="s">
        <v>1524</v>
      </c>
      <c r="P1437">
        <v>0</v>
      </c>
    </row>
    <row r="1438" spans="1:16">
      <c r="A1438" t="str">
        <f t="shared" si="107"/>
        <v>ATENDENTE DE LAVANDERIA</v>
      </c>
      <c r="B1438" t="s">
        <v>1525</v>
      </c>
      <c r="C1438">
        <v>0</v>
      </c>
      <c r="D1438">
        <v>0</v>
      </c>
      <c r="E1438">
        <v>0</v>
      </c>
      <c r="F1438">
        <v>0</v>
      </c>
      <c r="G1438">
        <v>0</v>
      </c>
      <c r="J1438" t="str">
        <f t="shared" si="108"/>
        <v>ATENDENTE DE LAVANDERIA</v>
      </c>
      <c r="K1438" t="s">
        <v>1525</v>
      </c>
      <c r="L1438">
        <v>0</v>
      </c>
      <c r="N1438" t="str">
        <f t="shared" si="109"/>
        <v>ATENDENTE DE LAVANDERIA</v>
      </c>
      <c r="O1438" t="s">
        <v>1525</v>
      </c>
      <c r="P1438">
        <v>0</v>
      </c>
    </row>
    <row r="1439" spans="1:16">
      <c r="A1439" t="str">
        <f t="shared" si="107"/>
        <v>AUXILIAR DE LAVANDERIA</v>
      </c>
      <c r="B1439" t="s">
        <v>1526</v>
      </c>
      <c r="C1439">
        <v>0</v>
      </c>
      <c r="D1439">
        <v>0</v>
      </c>
      <c r="E1439">
        <v>0</v>
      </c>
      <c r="F1439">
        <v>3</v>
      </c>
      <c r="G1439">
        <v>3</v>
      </c>
      <c r="J1439" t="str">
        <f t="shared" si="108"/>
        <v>AUXILIAR DE LAVANDERIA</v>
      </c>
      <c r="K1439" t="s">
        <v>1526</v>
      </c>
      <c r="L1439">
        <v>0</v>
      </c>
      <c r="N1439" t="str">
        <f t="shared" si="109"/>
        <v>AUXILIAR DE LAVANDERIA</v>
      </c>
      <c r="O1439" t="s">
        <v>1526</v>
      </c>
      <c r="P1439">
        <v>3</v>
      </c>
    </row>
    <row r="1440" spans="1:16">
      <c r="A1440" t="str">
        <f t="shared" si="107"/>
        <v>LAVADOR DE ROUPAS</v>
      </c>
      <c r="B1440" t="s">
        <v>1527</v>
      </c>
      <c r="C1440">
        <v>0</v>
      </c>
      <c r="D1440">
        <v>0</v>
      </c>
      <c r="E1440">
        <v>0</v>
      </c>
      <c r="F1440">
        <v>0</v>
      </c>
      <c r="G1440">
        <v>0</v>
      </c>
      <c r="J1440" t="str">
        <f t="shared" si="108"/>
        <v>LAVADOR DE ROUPAS</v>
      </c>
      <c r="K1440" t="s">
        <v>1527</v>
      </c>
      <c r="L1440">
        <v>0</v>
      </c>
      <c r="N1440" t="str">
        <f t="shared" si="109"/>
        <v>LAVADOR DE ROUPAS</v>
      </c>
      <c r="O1440" t="s">
        <v>1527</v>
      </c>
      <c r="P1440">
        <v>0</v>
      </c>
    </row>
    <row r="1441" spans="1:16">
      <c r="A1441" t="str">
        <f t="shared" si="107"/>
        <v>LIMPADOR DE ROUPAS A SECO, A MAO</v>
      </c>
      <c r="B1441" t="s">
        <v>1528</v>
      </c>
      <c r="C1441">
        <v>0</v>
      </c>
      <c r="D1441">
        <v>0</v>
      </c>
      <c r="E1441">
        <v>0</v>
      </c>
      <c r="F1441">
        <v>0</v>
      </c>
      <c r="G1441">
        <v>0</v>
      </c>
      <c r="J1441" t="str">
        <f t="shared" si="108"/>
        <v>LIMPADOR DE ROUPAS A SECO, A MAO</v>
      </c>
      <c r="K1441" t="s">
        <v>1528</v>
      </c>
      <c r="L1441">
        <v>0</v>
      </c>
      <c r="N1441" t="str">
        <f t="shared" si="109"/>
        <v>LIMPADOR DE ROUPAS A SECO, A MAO</v>
      </c>
      <c r="O1441" t="s">
        <v>1528</v>
      </c>
      <c r="P1441">
        <v>0</v>
      </c>
    </row>
    <row r="1442" spans="1:16">
      <c r="A1442" t="str">
        <f t="shared" si="107"/>
        <v>PASSADOR DE ROUPAS, A MAO</v>
      </c>
      <c r="B1442" t="s">
        <v>1529</v>
      </c>
      <c r="C1442">
        <v>0</v>
      </c>
      <c r="D1442">
        <v>0</v>
      </c>
      <c r="E1442">
        <v>0</v>
      </c>
      <c r="F1442">
        <v>0</v>
      </c>
      <c r="G1442">
        <v>0</v>
      </c>
      <c r="J1442" t="str">
        <f t="shared" si="108"/>
        <v>PASSADOR DE ROUPAS, A MAO</v>
      </c>
      <c r="K1442" t="s">
        <v>1529</v>
      </c>
      <c r="L1442">
        <v>0</v>
      </c>
      <c r="N1442" t="str">
        <f t="shared" si="109"/>
        <v>PASSADOR DE ROUPAS, A MAO</v>
      </c>
      <c r="O1442" t="s">
        <v>1529</v>
      </c>
      <c r="P1442">
        <v>0</v>
      </c>
    </row>
    <row r="1443" spans="1:16">
      <c r="A1443" t="str">
        <f t="shared" si="107"/>
        <v>AGENTE FUNERARIO</v>
      </c>
      <c r="B1443" t="s">
        <v>1530</v>
      </c>
      <c r="C1443">
        <v>0</v>
      </c>
      <c r="D1443">
        <v>0</v>
      </c>
      <c r="E1443">
        <v>1</v>
      </c>
      <c r="F1443">
        <v>0</v>
      </c>
      <c r="G1443">
        <v>1</v>
      </c>
      <c r="J1443" t="str">
        <f t="shared" si="108"/>
        <v>AGENTE FUNERARIO</v>
      </c>
      <c r="K1443" t="s">
        <v>1530</v>
      </c>
      <c r="L1443">
        <v>1</v>
      </c>
      <c r="N1443" t="str">
        <f t="shared" si="109"/>
        <v>AGENTE FUNERARIO</v>
      </c>
      <c r="O1443" t="s">
        <v>1530</v>
      </c>
      <c r="P1443">
        <v>0</v>
      </c>
    </row>
    <row r="1444" spans="1:16">
      <c r="A1444" t="str">
        <f t="shared" si="107"/>
        <v>OPERADOR DE FORNO (SERVICOS FUNERARIOS)</v>
      </c>
      <c r="B1444" t="s">
        <v>1531</v>
      </c>
      <c r="C1444">
        <v>0</v>
      </c>
      <c r="D1444">
        <v>0</v>
      </c>
      <c r="E1444">
        <v>0</v>
      </c>
      <c r="F1444">
        <v>0</v>
      </c>
      <c r="G1444">
        <v>0</v>
      </c>
      <c r="J1444" t="str">
        <f t="shared" si="108"/>
        <v>OPERADOR DE FORNO (SERVICOS FUNERARIOS)</v>
      </c>
      <c r="K1444" t="s">
        <v>1531</v>
      </c>
      <c r="L1444">
        <v>0</v>
      </c>
      <c r="N1444" t="str">
        <f t="shared" si="109"/>
        <v>OPERADOR DE FORNO (SERVICOS FUNERARIOS)</v>
      </c>
      <c r="O1444" t="s">
        <v>1531</v>
      </c>
      <c r="P1444">
        <v>0</v>
      </c>
    </row>
    <row r="1445" spans="1:16">
      <c r="A1445" t="str">
        <f t="shared" si="107"/>
        <v>SEPULTADOR</v>
      </c>
      <c r="B1445" t="s">
        <v>1532</v>
      </c>
      <c r="C1445">
        <v>0</v>
      </c>
      <c r="D1445">
        <v>0</v>
      </c>
      <c r="E1445">
        <v>0</v>
      </c>
      <c r="F1445">
        <v>0</v>
      </c>
      <c r="G1445">
        <v>0</v>
      </c>
      <c r="J1445" t="str">
        <f t="shared" si="108"/>
        <v>SEPULTADOR</v>
      </c>
      <c r="K1445" t="s">
        <v>1532</v>
      </c>
      <c r="L1445">
        <v>0</v>
      </c>
      <c r="N1445" t="str">
        <f t="shared" si="109"/>
        <v>SEPULTADOR</v>
      </c>
      <c r="O1445" t="s">
        <v>1532</v>
      </c>
      <c r="P1445">
        <v>0</v>
      </c>
    </row>
    <row r="1446" spans="1:16">
      <c r="A1446" t="str">
        <f t="shared" si="107"/>
        <v>ASTROLOGO</v>
      </c>
      <c r="B1446" t="s">
        <v>1533</v>
      </c>
      <c r="C1446">
        <v>0</v>
      </c>
      <c r="D1446">
        <v>0</v>
      </c>
      <c r="E1446">
        <v>0</v>
      </c>
      <c r="F1446">
        <v>0</v>
      </c>
      <c r="G1446">
        <v>0</v>
      </c>
      <c r="J1446" t="str">
        <f t="shared" si="108"/>
        <v>ASTROLOGO</v>
      </c>
      <c r="K1446" t="s">
        <v>1533</v>
      </c>
      <c r="L1446">
        <v>0</v>
      </c>
      <c r="N1446" t="str">
        <f t="shared" si="109"/>
        <v>ASTROLOGO</v>
      </c>
      <c r="O1446" t="s">
        <v>1533</v>
      </c>
      <c r="P1446">
        <v>0</v>
      </c>
    </row>
    <row r="1447" spans="1:16">
      <c r="A1447" t="str">
        <f t="shared" si="107"/>
        <v>NUMEROLOGO</v>
      </c>
      <c r="B1447" t="s">
        <v>1534</v>
      </c>
      <c r="C1447">
        <v>0</v>
      </c>
      <c r="D1447">
        <v>0</v>
      </c>
      <c r="E1447">
        <v>0</v>
      </c>
      <c r="F1447">
        <v>0</v>
      </c>
      <c r="G1447">
        <v>0</v>
      </c>
      <c r="J1447" t="str">
        <f t="shared" si="108"/>
        <v>NUMEROLOGO</v>
      </c>
      <c r="K1447" t="s">
        <v>1534</v>
      </c>
      <c r="L1447">
        <v>0</v>
      </c>
      <c r="N1447" t="str">
        <f t="shared" si="109"/>
        <v>NUMEROLOGO</v>
      </c>
      <c r="O1447" t="s">
        <v>1534</v>
      </c>
      <c r="P1447">
        <v>0</v>
      </c>
    </row>
    <row r="1448" spans="1:16">
      <c r="A1448" t="str">
        <f t="shared" si="107"/>
        <v>ESOTERICO</v>
      </c>
      <c r="B1448" t="s">
        <v>1535</v>
      </c>
      <c r="C1448">
        <v>0</v>
      </c>
      <c r="D1448">
        <v>0</v>
      </c>
      <c r="E1448">
        <v>0</v>
      </c>
      <c r="F1448">
        <v>0</v>
      </c>
      <c r="G1448">
        <v>0</v>
      </c>
      <c r="J1448" t="str">
        <f t="shared" si="108"/>
        <v>ESOTERICO</v>
      </c>
      <c r="K1448" t="s">
        <v>1535</v>
      </c>
      <c r="L1448">
        <v>0</v>
      </c>
      <c r="N1448" t="str">
        <f t="shared" si="109"/>
        <v>ESOTERICO</v>
      </c>
      <c r="O1448" t="s">
        <v>1535</v>
      </c>
      <c r="P1448">
        <v>0</v>
      </c>
    </row>
    <row r="1449" spans="1:16">
      <c r="A1449" t="str">
        <f t="shared" si="107"/>
        <v>PARANORMAL</v>
      </c>
      <c r="B1449" t="s">
        <v>1536</v>
      </c>
      <c r="C1449">
        <v>0</v>
      </c>
      <c r="D1449">
        <v>0</v>
      </c>
      <c r="E1449">
        <v>0</v>
      </c>
      <c r="F1449">
        <v>0</v>
      </c>
      <c r="G1449">
        <v>0</v>
      </c>
      <c r="J1449" t="str">
        <f t="shared" si="108"/>
        <v>PARANORMAL</v>
      </c>
      <c r="K1449" t="s">
        <v>1536</v>
      </c>
      <c r="L1449">
        <v>0</v>
      </c>
      <c r="N1449" t="str">
        <f t="shared" si="109"/>
        <v>PARANORMAL</v>
      </c>
      <c r="O1449" t="s">
        <v>1536</v>
      </c>
      <c r="P1449">
        <v>0</v>
      </c>
    </row>
    <row r="1450" spans="1:16">
      <c r="A1450" t="str">
        <f t="shared" si="107"/>
        <v>BOMBEIRO DE AERODROMO</v>
      </c>
      <c r="B1450" t="s">
        <v>1537</v>
      </c>
      <c r="C1450">
        <v>0</v>
      </c>
      <c r="D1450">
        <v>0</v>
      </c>
      <c r="E1450">
        <v>0</v>
      </c>
      <c r="F1450">
        <v>0</v>
      </c>
      <c r="G1450">
        <v>0</v>
      </c>
      <c r="J1450" t="str">
        <f t="shared" si="108"/>
        <v>BOMBEIRO DE AERODROMO</v>
      </c>
      <c r="K1450" t="s">
        <v>1537</v>
      </c>
      <c r="L1450">
        <v>0</v>
      </c>
      <c r="N1450" t="str">
        <f t="shared" si="109"/>
        <v>BOMBEIRO DE AERODROMO</v>
      </c>
      <c r="O1450" t="s">
        <v>1537</v>
      </c>
      <c r="P1450">
        <v>0</v>
      </c>
    </row>
    <row r="1451" spans="1:16">
      <c r="A1451" t="str">
        <f t="shared" ref="A1451:A1514" si="110">MID(B1451,8,100)</f>
        <v>BOMBEIRO DE SEGURANCA DO TRABALHO</v>
      </c>
      <c r="B1451" t="s">
        <v>1538</v>
      </c>
      <c r="C1451">
        <v>0</v>
      </c>
      <c r="D1451">
        <v>0</v>
      </c>
      <c r="E1451">
        <v>0</v>
      </c>
      <c r="F1451">
        <v>0</v>
      </c>
      <c r="G1451">
        <v>0</v>
      </c>
      <c r="J1451" t="str">
        <f t="shared" ref="J1451:J1514" si="111">MID(K1451,8,100)</f>
        <v>BOMBEIRO DE SEGURANCA DO TRABALHO</v>
      </c>
      <c r="K1451" t="s">
        <v>1538</v>
      </c>
      <c r="L1451">
        <v>0</v>
      </c>
      <c r="N1451" t="str">
        <f t="shared" ref="N1451:N1514" si="112">MID(O1451,8,100)</f>
        <v>BOMBEIRO DE SEGURANCA DO TRABALHO</v>
      </c>
      <c r="O1451" t="s">
        <v>1538</v>
      </c>
      <c r="P1451">
        <v>0</v>
      </c>
    </row>
    <row r="1452" spans="1:16">
      <c r="A1452" t="str">
        <f t="shared" si="110"/>
        <v>SALVA-VIDAS</v>
      </c>
      <c r="B1452" t="s">
        <v>1539</v>
      </c>
      <c r="C1452">
        <v>0</v>
      </c>
      <c r="D1452">
        <v>0</v>
      </c>
      <c r="E1452">
        <v>0</v>
      </c>
      <c r="F1452">
        <v>0</v>
      </c>
      <c r="G1452">
        <v>0</v>
      </c>
      <c r="J1452" t="str">
        <f t="shared" si="111"/>
        <v>SALVA-VIDAS</v>
      </c>
      <c r="K1452" t="s">
        <v>1539</v>
      </c>
      <c r="L1452">
        <v>0</v>
      </c>
      <c r="N1452" t="str">
        <f t="shared" si="112"/>
        <v>SALVA-VIDAS</v>
      </c>
      <c r="O1452" t="s">
        <v>1539</v>
      </c>
      <c r="P1452">
        <v>0</v>
      </c>
    </row>
    <row r="1453" spans="1:16">
      <c r="A1453" t="str">
        <f t="shared" si="110"/>
        <v>AGENTE DE POLICIA FEDERAL</v>
      </c>
      <c r="B1453" t="s">
        <v>1540</v>
      </c>
      <c r="C1453">
        <v>0</v>
      </c>
      <c r="D1453">
        <v>0</v>
      </c>
      <c r="E1453">
        <v>1</v>
      </c>
      <c r="F1453">
        <v>0</v>
      </c>
      <c r="G1453">
        <v>1</v>
      </c>
      <c r="J1453" t="str">
        <f t="shared" si="111"/>
        <v>AGENTE DE POLICIA FEDERAL</v>
      </c>
      <c r="K1453" t="s">
        <v>1540</v>
      </c>
      <c r="L1453">
        <v>1</v>
      </c>
      <c r="N1453" t="str">
        <f t="shared" si="112"/>
        <v>AGENTE DE POLICIA FEDERAL</v>
      </c>
      <c r="O1453" t="s">
        <v>1540</v>
      </c>
      <c r="P1453">
        <v>0</v>
      </c>
    </row>
    <row r="1454" spans="1:16">
      <c r="A1454" t="str">
        <f t="shared" si="110"/>
        <v>POLICIAL RODOVIARIO FEDERAL</v>
      </c>
      <c r="B1454" t="s">
        <v>1541</v>
      </c>
      <c r="C1454">
        <v>0</v>
      </c>
      <c r="D1454">
        <v>0</v>
      </c>
      <c r="E1454">
        <v>1</v>
      </c>
      <c r="F1454">
        <v>0</v>
      </c>
      <c r="G1454">
        <v>1</v>
      </c>
      <c r="J1454" t="str">
        <f t="shared" si="111"/>
        <v>POLICIAL RODOVIARIO FEDERAL</v>
      </c>
      <c r="K1454" t="s">
        <v>1541</v>
      </c>
      <c r="L1454">
        <v>1</v>
      </c>
      <c r="N1454" t="str">
        <f t="shared" si="112"/>
        <v>POLICIAL RODOVIARIO FEDERAL</v>
      </c>
      <c r="O1454" t="s">
        <v>1541</v>
      </c>
      <c r="P1454">
        <v>0</v>
      </c>
    </row>
    <row r="1455" spans="1:16">
      <c r="A1455" t="str">
        <f t="shared" si="110"/>
        <v>GUARDA-CIVIL MUNICIPAL</v>
      </c>
      <c r="B1455" t="s">
        <v>1542</v>
      </c>
      <c r="C1455">
        <v>0</v>
      </c>
      <c r="D1455">
        <v>0</v>
      </c>
      <c r="E1455">
        <v>2</v>
      </c>
      <c r="F1455">
        <v>0</v>
      </c>
      <c r="G1455">
        <v>2</v>
      </c>
      <c r="J1455" t="str">
        <f t="shared" si="111"/>
        <v>GUARDA-CIVIL MUNICIPAL</v>
      </c>
      <c r="K1455" t="s">
        <v>1542</v>
      </c>
      <c r="L1455">
        <v>2</v>
      </c>
      <c r="N1455" t="str">
        <f t="shared" si="112"/>
        <v>GUARDA-CIVIL MUNICIPAL</v>
      </c>
      <c r="O1455" t="s">
        <v>1542</v>
      </c>
      <c r="P1455">
        <v>0</v>
      </c>
    </row>
    <row r="1456" spans="1:16">
      <c r="A1456" t="str">
        <f t="shared" si="110"/>
        <v>AGENTE DE TRANSITO</v>
      </c>
      <c r="B1456" t="s">
        <v>1543</v>
      </c>
      <c r="C1456">
        <v>0</v>
      </c>
      <c r="D1456">
        <v>0</v>
      </c>
      <c r="E1456">
        <v>0</v>
      </c>
      <c r="F1456">
        <v>0</v>
      </c>
      <c r="G1456">
        <v>0</v>
      </c>
      <c r="J1456" t="str">
        <f t="shared" si="111"/>
        <v>AGENTE DE TRANSITO</v>
      </c>
      <c r="K1456" t="s">
        <v>1543</v>
      </c>
      <c r="L1456">
        <v>0</v>
      </c>
      <c r="N1456" t="str">
        <f t="shared" si="112"/>
        <v>AGENTE DE TRANSITO</v>
      </c>
      <c r="O1456" t="s">
        <v>1543</v>
      </c>
      <c r="P1456">
        <v>0</v>
      </c>
    </row>
    <row r="1457" spans="1:16">
      <c r="A1457" t="str">
        <f t="shared" si="110"/>
        <v>AGENTE DE PROTECAO DE AEROPORTO</v>
      </c>
      <c r="B1457" t="s">
        <v>1544</v>
      </c>
      <c r="C1457">
        <v>0</v>
      </c>
      <c r="D1457">
        <v>0</v>
      </c>
      <c r="E1457">
        <v>0</v>
      </c>
      <c r="F1457">
        <v>0</v>
      </c>
      <c r="G1457">
        <v>0</v>
      </c>
      <c r="J1457" t="str">
        <f t="shared" si="111"/>
        <v>AGENTE DE PROTECAO DE AEROPORTO</v>
      </c>
      <c r="K1457" t="s">
        <v>1544</v>
      </c>
      <c r="L1457">
        <v>0</v>
      </c>
      <c r="N1457" t="str">
        <f t="shared" si="112"/>
        <v>AGENTE DE PROTECAO DE AEROPORTO</v>
      </c>
      <c r="O1457" t="s">
        <v>1544</v>
      </c>
      <c r="P1457">
        <v>0</v>
      </c>
    </row>
    <row r="1458" spans="1:16">
      <c r="A1458" t="str">
        <f t="shared" si="110"/>
        <v>AGENTE DE SEGURANCA</v>
      </c>
      <c r="B1458" t="s">
        <v>1545</v>
      </c>
      <c r="C1458">
        <v>0</v>
      </c>
      <c r="D1458">
        <v>0</v>
      </c>
      <c r="E1458">
        <v>2</v>
      </c>
      <c r="F1458">
        <v>0</v>
      </c>
      <c r="G1458">
        <v>2</v>
      </c>
      <c r="J1458" t="str">
        <f t="shared" si="111"/>
        <v>AGENTE DE SEGURANCA</v>
      </c>
      <c r="K1458" t="s">
        <v>1545</v>
      </c>
      <c r="L1458">
        <v>2</v>
      </c>
      <c r="N1458" t="str">
        <f t="shared" si="112"/>
        <v>AGENTE DE SEGURANCA</v>
      </c>
      <c r="O1458" t="s">
        <v>1545</v>
      </c>
      <c r="P1458">
        <v>0</v>
      </c>
    </row>
    <row r="1459" spans="1:16">
      <c r="A1459" t="str">
        <f t="shared" si="110"/>
        <v>AGENTE DE SEGURANCA PENITENCIARIA</v>
      </c>
      <c r="B1459" t="s">
        <v>1546</v>
      </c>
      <c r="C1459">
        <v>0</v>
      </c>
      <c r="D1459">
        <v>0</v>
      </c>
      <c r="E1459">
        <v>0</v>
      </c>
      <c r="F1459">
        <v>0</v>
      </c>
      <c r="G1459">
        <v>0</v>
      </c>
      <c r="J1459" t="str">
        <f t="shared" si="111"/>
        <v>AGENTE DE SEGURANCA PENITENCIARIA</v>
      </c>
      <c r="K1459" t="s">
        <v>1546</v>
      </c>
      <c r="L1459">
        <v>0</v>
      </c>
      <c r="N1459" t="str">
        <f t="shared" si="112"/>
        <v>AGENTE DE SEGURANCA PENITENCIARIA</v>
      </c>
      <c r="O1459" t="s">
        <v>1546</v>
      </c>
      <c r="P1459">
        <v>0</v>
      </c>
    </row>
    <row r="1460" spans="1:16">
      <c r="A1460" t="str">
        <f t="shared" si="110"/>
        <v>VIGIA FLORESTAL</v>
      </c>
      <c r="B1460" t="s">
        <v>1547</v>
      </c>
      <c r="C1460">
        <v>0</v>
      </c>
      <c r="D1460">
        <v>0</v>
      </c>
      <c r="E1460">
        <v>0</v>
      </c>
      <c r="F1460">
        <v>0</v>
      </c>
      <c r="G1460">
        <v>0</v>
      </c>
      <c r="J1460" t="str">
        <f t="shared" si="111"/>
        <v>VIGIA FLORESTAL</v>
      </c>
      <c r="K1460" t="s">
        <v>1547</v>
      </c>
      <c r="L1460">
        <v>0</v>
      </c>
      <c r="N1460" t="str">
        <f t="shared" si="112"/>
        <v>VIGIA FLORESTAL</v>
      </c>
      <c r="O1460" t="s">
        <v>1547</v>
      </c>
      <c r="P1460">
        <v>0</v>
      </c>
    </row>
    <row r="1461" spans="1:16">
      <c r="A1461" t="str">
        <f t="shared" si="110"/>
        <v>VIGIA PORTUARIO</v>
      </c>
      <c r="B1461" t="s">
        <v>1548</v>
      </c>
      <c r="C1461">
        <v>0</v>
      </c>
      <c r="D1461">
        <v>0</v>
      </c>
      <c r="E1461">
        <v>0</v>
      </c>
      <c r="F1461">
        <v>0</v>
      </c>
      <c r="G1461">
        <v>0</v>
      </c>
      <c r="J1461" t="str">
        <f t="shared" si="111"/>
        <v>VIGIA PORTUARIO</v>
      </c>
      <c r="K1461" t="s">
        <v>1548</v>
      </c>
      <c r="L1461">
        <v>0</v>
      </c>
      <c r="N1461" t="str">
        <f t="shared" si="112"/>
        <v>VIGIA PORTUARIO</v>
      </c>
      <c r="O1461" t="s">
        <v>1548</v>
      </c>
      <c r="P1461">
        <v>0</v>
      </c>
    </row>
    <row r="1462" spans="1:16">
      <c r="A1462" t="str">
        <f t="shared" si="110"/>
        <v>VIGILANTE</v>
      </c>
      <c r="B1462" t="s">
        <v>1549</v>
      </c>
      <c r="C1462">
        <v>0</v>
      </c>
      <c r="D1462">
        <v>0</v>
      </c>
      <c r="E1462">
        <v>0</v>
      </c>
      <c r="F1462">
        <v>0</v>
      </c>
      <c r="G1462">
        <v>0</v>
      </c>
      <c r="J1462" t="str">
        <f t="shared" si="111"/>
        <v>VIGILANTE</v>
      </c>
      <c r="K1462" t="s">
        <v>1549</v>
      </c>
      <c r="L1462">
        <v>0</v>
      </c>
      <c r="N1462" t="str">
        <f t="shared" si="112"/>
        <v>VIGILANTE</v>
      </c>
      <c r="O1462" t="s">
        <v>1549</v>
      </c>
      <c r="P1462">
        <v>0</v>
      </c>
    </row>
    <row r="1463" spans="1:16">
      <c r="A1463" t="str">
        <f t="shared" si="110"/>
        <v>GUARDA PORTUARIO</v>
      </c>
      <c r="B1463" t="s">
        <v>1550</v>
      </c>
      <c r="C1463">
        <v>0</v>
      </c>
      <c r="D1463">
        <v>0</v>
      </c>
      <c r="E1463">
        <v>0</v>
      </c>
      <c r="F1463">
        <v>0</v>
      </c>
      <c r="G1463">
        <v>0</v>
      </c>
      <c r="J1463" t="str">
        <f t="shared" si="111"/>
        <v>GUARDA PORTUARIO</v>
      </c>
      <c r="K1463" t="s">
        <v>1550</v>
      </c>
      <c r="L1463">
        <v>0</v>
      </c>
      <c r="N1463" t="str">
        <f t="shared" si="112"/>
        <v>GUARDA PORTUARIO</v>
      </c>
      <c r="O1463" t="s">
        <v>1550</v>
      </c>
      <c r="P1463">
        <v>0</v>
      </c>
    </row>
    <row r="1464" spans="1:16">
      <c r="A1464" t="str">
        <f t="shared" si="110"/>
        <v>PORTEIRO (HOTEL)</v>
      </c>
      <c r="B1464" t="s">
        <v>1551</v>
      </c>
      <c r="C1464">
        <v>0</v>
      </c>
      <c r="D1464">
        <v>0</v>
      </c>
      <c r="E1464">
        <v>0</v>
      </c>
      <c r="F1464">
        <v>0</v>
      </c>
      <c r="G1464">
        <v>0</v>
      </c>
      <c r="J1464" t="str">
        <f t="shared" si="111"/>
        <v>PORTEIRO (HOTEL)</v>
      </c>
      <c r="K1464" t="s">
        <v>1551</v>
      </c>
      <c r="L1464">
        <v>0</v>
      </c>
      <c r="N1464" t="str">
        <f t="shared" si="112"/>
        <v>PORTEIRO (HOTEL)</v>
      </c>
      <c r="O1464" t="s">
        <v>1551</v>
      </c>
      <c r="P1464">
        <v>0</v>
      </c>
    </row>
    <row r="1465" spans="1:16">
      <c r="A1465" t="str">
        <f t="shared" si="110"/>
        <v>PORTEIRO DE EDIFICIOS</v>
      </c>
      <c r="B1465" t="s">
        <v>1552</v>
      </c>
      <c r="C1465">
        <v>0</v>
      </c>
      <c r="D1465">
        <v>0</v>
      </c>
      <c r="E1465">
        <v>1</v>
      </c>
      <c r="F1465">
        <v>0</v>
      </c>
      <c r="G1465">
        <v>1</v>
      </c>
      <c r="J1465" t="str">
        <f t="shared" si="111"/>
        <v>PORTEIRO DE EDIFICIOS</v>
      </c>
      <c r="K1465" t="s">
        <v>1552</v>
      </c>
      <c r="L1465">
        <v>1</v>
      </c>
      <c r="N1465" t="str">
        <f t="shared" si="112"/>
        <v>PORTEIRO DE EDIFICIOS</v>
      </c>
      <c r="O1465" t="s">
        <v>1552</v>
      </c>
      <c r="P1465">
        <v>0</v>
      </c>
    </row>
    <row r="1466" spans="1:16">
      <c r="A1466" t="str">
        <f t="shared" si="110"/>
        <v>PORTEIRO DE LOCAIS DE DIVERSAO</v>
      </c>
      <c r="B1466" t="s">
        <v>1553</v>
      </c>
      <c r="C1466">
        <v>0</v>
      </c>
      <c r="D1466">
        <v>0</v>
      </c>
      <c r="E1466">
        <v>1</v>
      </c>
      <c r="F1466">
        <v>0</v>
      </c>
      <c r="G1466">
        <v>1</v>
      </c>
      <c r="J1466" t="str">
        <f t="shared" si="111"/>
        <v>PORTEIRO DE LOCAIS DE DIVERSAO</v>
      </c>
      <c r="K1466" t="s">
        <v>1553</v>
      </c>
      <c r="L1466">
        <v>1</v>
      </c>
      <c r="N1466" t="str">
        <f t="shared" si="112"/>
        <v>PORTEIRO DE LOCAIS DE DIVERSAO</v>
      </c>
      <c r="O1466" t="s">
        <v>1553</v>
      </c>
      <c r="P1466">
        <v>0</v>
      </c>
    </row>
    <row r="1467" spans="1:16">
      <c r="A1467" t="str">
        <f t="shared" si="110"/>
        <v>VIGIA</v>
      </c>
      <c r="B1467" t="s">
        <v>1554</v>
      </c>
      <c r="C1467">
        <v>0</v>
      </c>
      <c r="D1467">
        <v>0</v>
      </c>
      <c r="E1467">
        <v>2</v>
      </c>
      <c r="F1467">
        <v>0</v>
      </c>
      <c r="G1467">
        <v>2</v>
      </c>
      <c r="J1467" t="str">
        <f t="shared" si="111"/>
        <v>VIGIA</v>
      </c>
      <c r="K1467" t="s">
        <v>1554</v>
      </c>
      <c r="L1467">
        <v>2</v>
      </c>
      <c r="N1467" t="str">
        <f t="shared" si="112"/>
        <v>VIGIA</v>
      </c>
      <c r="O1467" t="s">
        <v>1554</v>
      </c>
      <c r="P1467">
        <v>0</v>
      </c>
    </row>
    <row r="1468" spans="1:16">
      <c r="A1468" t="str">
        <f t="shared" si="110"/>
        <v>CICLISTA MENSAGEIRO</v>
      </c>
      <c r="B1468" t="s">
        <v>1555</v>
      </c>
      <c r="C1468">
        <v>0</v>
      </c>
      <c r="D1468">
        <v>0</v>
      </c>
      <c r="E1468">
        <v>0</v>
      </c>
      <c r="F1468">
        <v>0</v>
      </c>
      <c r="G1468">
        <v>0</v>
      </c>
      <c r="J1468" t="str">
        <f t="shared" si="111"/>
        <v>CICLISTA MENSAGEIRO</v>
      </c>
      <c r="K1468" t="s">
        <v>1555</v>
      </c>
      <c r="L1468">
        <v>0</v>
      </c>
      <c r="N1468" t="str">
        <f t="shared" si="112"/>
        <v>CICLISTA MENSAGEIRO</v>
      </c>
      <c r="O1468" t="s">
        <v>1555</v>
      </c>
      <c r="P1468">
        <v>0</v>
      </c>
    </row>
    <row r="1469" spans="1:16">
      <c r="A1469" t="str">
        <f t="shared" si="110"/>
        <v>MOTOCICLISTA NO TRANSPORTE DE DOCUMENTOS E PEQUENOS VOLUMES</v>
      </c>
      <c r="B1469" t="s">
        <v>1556</v>
      </c>
      <c r="C1469">
        <v>0</v>
      </c>
      <c r="D1469">
        <v>0</v>
      </c>
      <c r="E1469">
        <v>1</v>
      </c>
      <c r="F1469">
        <v>0</v>
      </c>
      <c r="G1469">
        <v>1</v>
      </c>
      <c r="J1469" t="str">
        <f t="shared" si="111"/>
        <v>MOTOCICLISTA NO TRANSPORTE DE DOCUMENTOS E PEQUENOS VOLUMES</v>
      </c>
      <c r="K1469" t="s">
        <v>1556</v>
      </c>
      <c r="L1469">
        <v>1</v>
      </c>
      <c r="N1469" t="str">
        <f t="shared" si="112"/>
        <v>MOTOCICLISTA NO TRANSPORTE DE DOCUMENTOS E PEQUENOS VOLUMES</v>
      </c>
      <c r="O1469" t="s">
        <v>1556</v>
      </c>
      <c r="P1469">
        <v>0</v>
      </c>
    </row>
    <row r="1470" spans="1:16">
      <c r="A1470" t="str">
        <f t="shared" si="110"/>
        <v>CATADOR DE MATERIAL RECICLAVEL</v>
      </c>
      <c r="B1470" t="s">
        <v>1557</v>
      </c>
      <c r="C1470">
        <v>0</v>
      </c>
      <c r="D1470">
        <v>0</v>
      </c>
      <c r="E1470">
        <v>0</v>
      </c>
      <c r="F1470">
        <v>0</v>
      </c>
      <c r="G1470">
        <v>0</v>
      </c>
      <c r="J1470" t="str">
        <f t="shared" si="111"/>
        <v>CATADOR DE MATERIAL RECICLAVEL</v>
      </c>
      <c r="K1470" t="s">
        <v>1557</v>
      </c>
      <c r="L1470">
        <v>0</v>
      </c>
      <c r="N1470" t="str">
        <f t="shared" si="112"/>
        <v>CATADOR DE MATERIAL RECICLAVEL</v>
      </c>
      <c r="O1470" t="s">
        <v>1557</v>
      </c>
      <c r="P1470">
        <v>0</v>
      </c>
    </row>
    <row r="1471" spans="1:16">
      <c r="A1471" t="str">
        <f t="shared" si="110"/>
        <v>SELECIONADOR DE MATERIAL RECICLAVEL</v>
      </c>
      <c r="B1471" t="s">
        <v>1558</v>
      </c>
      <c r="C1471">
        <v>0</v>
      </c>
      <c r="D1471">
        <v>0</v>
      </c>
      <c r="E1471">
        <v>0</v>
      </c>
      <c r="F1471">
        <v>0</v>
      </c>
      <c r="G1471">
        <v>0</v>
      </c>
      <c r="J1471" t="str">
        <f t="shared" si="111"/>
        <v>SELECIONADOR DE MATERIAL RECICLAVEL</v>
      </c>
      <c r="K1471" t="s">
        <v>1558</v>
      </c>
      <c r="L1471">
        <v>0</v>
      </c>
      <c r="N1471" t="str">
        <f t="shared" si="112"/>
        <v>SELECIONADOR DE MATERIAL RECICLAVEL</v>
      </c>
      <c r="O1471" t="s">
        <v>1558</v>
      </c>
      <c r="P1471">
        <v>0</v>
      </c>
    </row>
    <row r="1472" spans="1:16">
      <c r="A1472" t="str">
        <f t="shared" si="110"/>
        <v>OPERADOR DE PRENSA DE MATERIAL RECICLAVEL</v>
      </c>
      <c r="B1472" t="s">
        <v>1559</v>
      </c>
      <c r="C1472">
        <v>0</v>
      </c>
      <c r="D1472">
        <v>0</v>
      </c>
      <c r="E1472">
        <v>0</v>
      </c>
      <c r="F1472">
        <v>0</v>
      </c>
      <c r="G1472">
        <v>0</v>
      </c>
      <c r="J1472" t="str">
        <f t="shared" si="111"/>
        <v>OPERADOR DE PRENSA DE MATERIAL RECICLAVEL</v>
      </c>
      <c r="K1472" t="s">
        <v>1559</v>
      </c>
      <c r="L1472">
        <v>0</v>
      </c>
      <c r="N1472" t="str">
        <f t="shared" si="112"/>
        <v>OPERADOR DE PRENSA DE MATERIAL RECICLAVEL</v>
      </c>
      <c r="O1472" t="s">
        <v>1559</v>
      </c>
      <c r="P1472">
        <v>0</v>
      </c>
    </row>
    <row r="1473" spans="1:16">
      <c r="A1473" t="str">
        <f t="shared" si="110"/>
        <v>ENFERMEIRO VETERINARIO</v>
      </c>
      <c r="B1473" t="s">
        <v>1560</v>
      </c>
      <c r="C1473">
        <v>0</v>
      </c>
      <c r="D1473">
        <v>0</v>
      </c>
      <c r="E1473">
        <v>0</v>
      </c>
      <c r="F1473">
        <v>0</v>
      </c>
      <c r="G1473">
        <v>0</v>
      </c>
      <c r="J1473" t="str">
        <f t="shared" si="111"/>
        <v>ENFERMEIRO VETERINARIO</v>
      </c>
      <c r="K1473" t="s">
        <v>1560</v>
      </c>
      <c r="L1473">
        <v>0</v>
      </c>
      <c r="N1473" t="str">
        <f t="shared" si="112"/>
        <v>ENFERMEIRO VETERINARIO</v>
      </c>
      <c r="O1473" t="s">
        <v>1560</v>
      </c>
      <c r="P1473">
        <v>0</v>
      </c>
    </row>
    <row r="1474" spans="1:16">
      <c r="A1474" t="str">
        <f t="shared" si="110"/>
        <v>ESTETICISTA DE ANIMAIS DOMESTICOS</v>
      </c>
      <c r="B1474" t="s">
        <v>1561</v>
      </c>
      <c r="C1474">
        <v>0</v>
      </c>
      <c r="D1474">
        <v>0</v>
      </c>
      <c r="E1474">
        <v>0</v>
      </c>
      <c r="F1474">
        <v>0</v>
      </c>
      <c r="G1474">
        <v>0</v>
      </c>
      <c r="J1474" t="str">
        <f t="shared" si="111"/>
        <v>ESTETICISTA DE ANIMAIS DOMESTICOS</v>
      </c>
      <c r="K1474" t="s">
        <v>1561</v>
      </c>
      <c r="L1474">
        <v>0</v>
      </c>
      <c r="N1474" t="str">
        <f t="shared" si="112"/>
        <v>ESTETICISTA DE ANIMAIS DOMESTICOS</v>
      </c>
      <c r="O1474" t="s">
        <v>1561</v>
      </c>
      <c r="P1474">
        <v>0</v>
      </c>
    </row>
    <row r="1475" spans="1:16">
      <c r="A1475" t="str">
        <f t="shared" si="110"/>
        <v>BANHISTA DE ANIMAIS DOMESTICOS</v>
      </c>
      <c r="B1475" t="s">
        <v>1562</v>
      </c>
      <c r="C1475">
        <v>0</v>
      </c>
      <c r="D1475">
        <v>0</v>
      </c>
      <c r="E1475">
        <v>0</v>
      </c>
      <c r="F1475">
        <v>0</v>
      </c>
      <c r="G1475">
        <v>0</v>
      </c>
      <c r="J1475" t="str">
        <f t="shared" si="111"/>
        <v>BANHISTA DE ANIMAIS DOMESTICOS</v>
      </c>
      <c r="K1475" t="s">
        <v>1562</v>
      </c>
      <c r="L1475">
        <v>0</v>
      </c>
      <c r="N1475" t="str">
        <f t="shared" si="112"/>
        <v>BANHISTA DE ANIMAIS DOMESTICOS</v>
      </c>
      <c r="O1475" t="s">
        <v>1562</v>
      </c>
      <c r="P1475">
        <v>0</v>
      </c>
    </row>
    <row r="1476" spans="1:16">
      <c r="A1476" t="str">
        <f t="shared" si="110"/>
        <v>TOSADOR DE ANIMAIS DOMESTICOS</v>
      </c>
      <c r="B1476" t="s">
        <v>1563</v>
      </c>
      <c r="C1476">
        <v>0</v>
      </c>
      <c r="D1476">
        <v>0</v>
      </c>
      <c r="E1476">
        <v>0</v>
      </c>
      <c r="F1476">
        <v>0</v>
      </c>
      <c r="G1476">
        <v>0</v>
      </c>
      <c r="J1476" t="str">
        <f t="shared" si="111"/>
        <v>TOSADOR DE ANIMAIS DOMESTICOS</v>
      </c>
      <c r="K1476" t="s">
        <v>1563</v>
      </c>
      <c r="L1476">
        <v>0</v>
      </c>
      <c r="N1476" t="str">
        <f t="shared" si="112"/>
        <v>TOSADOR DE ANIMAIS DOMESTICOS</v>
      </c>
      <c r="O1476" t="s">
        <v>1563</v>
      </c>
      <c r="P1476">
        <v>0</v>
      </c>
    </row>
    <row r="1477" spans="1:16">
      <c r="A1477" t="str">
        <f t="shared" si="110"/>
        <v>PROFISSIONAL DO SEXO</v>
      </c>
      <c r="B1477" t="s">
        <v>1564</v>
      </c>
      <c r="C1477">
        <v>0</v>
      </c>
      <c r="D1477">
        <v>0</v>
      </c>
      <c r="E1477">
        <v>0</v>
      </c>
      <c r="F1477">
        <v>0</v>
      </c>
      <c r="G1477">
        <v>0</v>
      </c>
      <c r="J1477" t="str">
        <f t="shared" si="111"/>
        <v>PROFISSIONAL DO SEXO</v>
      </c>
      <c r="K1477" t="s">
        <v>1564</v>
      </c>
      <c r="L1477">
        <v>0</v>
      </c>
      <c r="N1477" t="str">
        <f t="shared" si="112"/>
        <v>PROFISSIONAL DO SEXO</v>
      </c>
      <c r="O1477" t="s">
        <v>1564</v>
      </c>
      <c r="P1477">
        <v>0</v>
      </c>
    </row>
    <row r="1478" spans="1:16">
      <c r="A1478" t="str">
        <f t="shared" si="110"/>
        <v>CARTAZEIRO</v>
      </c>
      <c r="B1478" t="s">
        <v>1565</v>
      </c>
      <c r="C1478">
        <v>0</v>
      </c>
      <c r="D1478">
        <v>0</v>
      </c>
      <c r="E1478">
        <v>0</v>
      </c>
      <c r="F1478">
        <v>0</v>
      </c>
      <c r="G1478">
        <v>0</v>
      </c>
      <c r="J1478" t="str">
        <f t="shared" si="111"/>
        <v>CARTAZEIRO</v>
      </c>
      <c r="K1478" t="s">
        <v>1565</v>
      </c>
      <c r="L1478">
        <v>0</v>
      </c>
      <c r="N1478" t="str">
        <f t="shared" si="112"/>
        <v>CARTAZEIRO</v>
      </c>
      <c r="O1478" t="s">
        <v>1565</v>
      </c>
      <c r="P1478">
        <v>0</v>
      </c>
    </row>
    <row r="1479" spans="1:16">
      <c r="A1479" t="str">
        <f t="shared" si="110"/>
        <v>CONTROLADOR DE PRAGAS</v>
      </c>
      <c r="B1479" t="s">
        <v>1566</v>
      </c>
      <c r="C1479">
        <v>0</v>
      </c>
      <c r="D1479">
        <v>0</v>
      </c>
      <c r="E1479">
        <v>0</v>
      </c>
      <c r="F1479">
        <v>0</v>
      </c>
      <c r="G1479">
        <v>0</v>
      </c>
      <c r="J1479" t="str">
        <f t="shared" si="111"/>
        <v>CONTROLADOR DE PRAGAS</v>
      </c>
      <c r="K1479" t="s">
        <v>1566</v>
      </c>
      <c r="L1479">
        <v>0</v>
      </c>
      <c r="N1479" t="str">
        <f t="shared" si="112"/>
        <v>CONTROLADOR DE PRAGAS</v>
      </c>
      <c r="O1479" t="s">
        <v>1566</v>
      </c>
      <c r="P1479">
        <v>0</v>
      </c>
    </row>
    <row r="1480" spans="1:16">
      <c r="A1480" t="str">
        <f t="shared" si="110"/>
        <v>ENGRAXATE</v>
      </c>
      <c r="B1480" t="s">
        <v>1567</v>
      </c>
      <c r="C1480">
        <v>0</v>
      </c>
      <c r="D1480">
        <v>0</v>
      </c>
      <c r="E1480">
        <v>0</v>
      </c>
      <c r="F1480">
        <v>0</v>
      </c>
      <c r="G1480">
        <v>0</v>
      </c>
      <c r="J1480" t="str">
        <f t="shared" si="111"/>
        <v>ENGRAXATE</v>
      </c>
      <c r="K1480" t="s">
        <v>1567</v>
      </c>
      <c r="L1480">
        <v>0</v>
      </c>
      <c r="N1480" t="str">
        <f t="shared" si="112"/>
        <v>ENGRAXATE</v>
      </c>
      <c r="O1480" t="s">
        <v>1567</v>
      </c>
      <c r="P1480">
        <v>0</v>
      </c>
    </row>
    <row r="1481" spans="1:16">
      <c r="A1481" t="str">
        <f t="shared" si="110"/>
        <v>GANDULA</v>
      </c>
      <c r="B1481" t="s">
        <v>1568</v>
      </c>
      <c r="C1481">
        <v>0</v>
      </c>
      <c r="D1481">
        <v>0</v>
      </c>
      <c r="E1481">
        <v>0</v>
      </c>
      <c r="F1481">
        <v>0</v>
      </c>
      <c r="G1481">
        <v>0</v>
      </c>
      <c r="J1481" t="str">
        <f t="shared" si="111"/>
        <v>GANDULA</v>
      </c>
      <c r="K1481" t="s">
        <v>1568</v>
      </c>
      <c r="L1481">
        <v>0</v>
      </c>
      <c r="N1481" t="str">
        <f t="shared" si="112"/>
        <v>GANDULA</v>
      </c>
      <c r="O1481" t="s">
        <v>1568</v>
      </c>
      <c r="P1481">
        <v>0</v>
      </c>
    </row>
    <row r="1482" spans="1:16">
      <c r="A1482" t="str">
        <f t="shared" si="110"/>
        <v>GUARDADOR DE VEICULOS</v>
      </c>
      <c r="B1482" t="s">
        <v>1569</v>
      </c>
      <c r="C1482">
        <v>0</v>
      </c>
      <c r="D1482">
        <v>0</v>
      </c>
      <c r="E1482">
        <v>0</v>
      </c>
      <c r="F1482">
        <v>0</v>
      </c>
      <c r="G1482">
        <v>0</v>
      </c>
      <c r="J1482" t="str">
        <f t="shared" si="111"/>
        <v>GUARDADOR DE VEICULOS</v>
      </c>
      <c r="K1482" t="s">
        <v>1569</v>
      </c>
      <c r="L1482">
        <v>0</v>
      </c>
      <c r="N1482" t="str">
        <f t="shared" si="112"/>
        <v>GUARDADOR DE VEICULOS</v>
      </c>
      <c r="O1482" t="s">
        <v>1569</v>
      </c>
      <c r="P1482">
        <v>0</v>
      </c>
    </row>
    <row r="1483" spans="1:16">
      <c r="A1483" t="str">
        <f t="shared" si="110"/>
        <v>LAVADOR DE GARRAFAS, VIDROS E OUTROS UTENSILIOS</v>
      </c>
      <c r="B1483" t="s">
        <v>1570</v>
      </c>
      <c r="C1483">
        <v>0</v>
      </c>
      <c r="D1483">
        <v>0</v>
      </c>
      <c r="E1483">
        <v>0</v>
      </c>
      <c r="F1483">
        <v>0</v>
      </c>
      <c r="G1483">
        <v>0</v>
      </c>
      <c r="J1483" t="str">
        <f t="shared" si="111"/>
        <v>LAVADOR DE GARRAFAS, VIDROS E OUTROS UTENSILIOS</v>
      </c>
      <c r="K1483" t="s">
        <v>1570</v>
      </c>
      <c r="L1483">
        <v>0</v>
      </c>
      <c r="N1483" t="str">
        <f t="shared" si="112"/>
        <v>LAVADOR DE GARRAFAS, VIDROS E OUTROS UTENSILIOS</v>
      </c>
      <c r="O1483" t="s">
        <v>1570</v>
      </c>
      <c r="P1483">
        <v>0</v>
      </c>
    </row>
    <row r="1484" spans="1:16">
      <c r="A1484" t="str">
        <f t="shared" si="110"/>
        <v>LAVADOR DE VEICULOS</v>
      </c>
      <c r="B1484" t="s">
        <v>1571</v>
      </c>
      <c r="C1484">
        <v>0</v>
      </c>
      <c r="D1484">
        <v>0</v>
      </c>
      <c r="E1484">
        <v>0</v>
      </c>
      <c r="F1484">
        <v>0</v>
      </c>
      <c r="G1484">
        <v>0</v>
      </c>
      <c r="J1484" t="str">
        <f t="shared" si="111"/>
        <v>LAVADOR DE VEICULOS</v>
      </c>
      <c r="K1484" t="s">
        <v>1571</v>
      </c>
      <c r="L1484">
        <v>0</v>
      </c>
      <c r="N1484" t="str">
        <f t="shared" si="112"/>
        <v>LAVADOR DE VEICULOS</v>
      </c>
      <c r="O1484" t="s">
        <v>1571</v>
      </c>
      <c r="P1484">
        <v>0</v>
      </c>
    </row>
    <row r="1485" spans="1:16">
      <c r="A1485" t="str">
        <f t="shared" si="110"/>
        <v>LEITURISTA</v>
      </c>
      <c r="B1485" t="s">
        <v>1572</v>
      </c>
      <c r="C1485">
        <v>0</v>
      </c>
      <c r="D1485">
        <v>0</v>
      </c>
      <c r="E1485">
        <v>0</v>
      </c>
      <c r="F1485">
        <v>0</v>
      </c>
      <c r="G1485">
        <v>0</v>
      </c>
      <c r="J1485" t="str">
        <f t="shared" si="111"/>
        <v>LEITURISTA</v>
      </c>
      <c r="K1485" t="s">
        <v>1572</v>
      </c>
      <c r="L1485">
        <v>0</v>
      </c>
      <c r="N1485" t="str">
        <f t="shared" si="112"/>
        <v>LEITURISTA</v>
      </c>
      <c r="O1485" t="s">
        <v>1572</v>
      </c>
      <c r="P1485">
        <v>0</v>
      </c>
    </row>
    <row r="1486" spans="1:16">
      <c r="A1486" t="str">
        <f t="shared" si="110"/>
        <v>RECEPCIONISTA DE CASAS DE ESPETACULOS</v>
      </c>
      <c r="B1486" t="s">
        <v>1573</v>
      </c>
      <c r="C1486">
        <v>0</v>
      </c>
      <c r="D1486">
        <v>0</v>
      </c>
      <c r="E1486">
        <v>0</v>
      </c>
      <c r="F1486">
        <v>0</v>
      </c>
      <c r="G1486">
        <v>0</v>
      </c>
      <c r="J1486" t="str">
        <f t="shared" si="111"/>
        <v>RECEPCIONISTA DE CASAS DE ESPETACULOS</v>
      </c>
      <c r="K1486" t="s">
        <v>1573</v>
      </c>
      <c r="L1486">
        <v>0</v>
      </c>
      <c r="N1486" t="str">
        <f t="shared" si="112"/>
        <v>RECEPCIONISTA DE CASAS DE ESPETACULOS</v>
      </c>
      <c r="O1486" t="s">
        <v>1573</v>
      </c>
      <c r="P1486">
        <v>0</v>
      </c>
    </row>
    <row r="1487" spans="1:16">
      <c r="A1487" t="str">
        <f t="shared" si="110"/>
        <v>SUPERVISOR DE VENDAS DE SERVICOS</v>
      </c>
      <c r="B1487" t="s">
        <v>1574</v>
      </c>
      <c r="C1487">
        <v>0</v>
      </c>
      <c r="D1487">
        <v>0</v>
      </c>
      <c r="E1487">
        <v>0</v>
      </c>
      <c r="F1487">
        <v>1</v>
      </c>
      <c r="G1487">
        <v>1</v>
      </c>
      <c r="J1487" t="str">
        <f t="shared" si="111"/>
        <v>SUPERVISOR DE VENDAS DE SERVICOS</v>
      </c>
      <c r="K1487" t="s">
        <v>1574</v>
      </c>
      <c r="L1487">
        <v>0</v>
      </c>
      <c r="N1487" t="str">
        <f t="shared" si="112"/>
        <v>SUPERVISOR DE VENDAS DE SERVICOS</v>
      </c>
      <c r="O1487" t="s">
        <v>1574</v>
      </c>
      <c r="P1487">
        <v>1</v>
      </c>
    </row>
    <row r="1488" spans="1:16">
      <c r="A1488" t="str">
        <f t="shared" si="110"/>
        <v>SUPERVISOR DE VENDAS COMERCIAL</v>
      </c>
      <c r="B1488" t="s">
        <v>1575</v>
      </c>
      <c r="C1488">
        <v>0</v>
      </c>
      <c r="D1488">
        <v>0</v>
      </c>
      <c r="E1488">
        <v>0</v>
      </c>
      <c r="F1488">
        <v>0</v>
      </c>
      <c r="G1488">
        <v>0</v>
      </c>
      <c r="J1488" t="str">
        <f t="shared" si="111"/>
        <v>SUPERVISOR DE VENDAS COMERCIAL</v>
      </c>
      <c r="K1488" t="s">
        <v>1575</v>
      </c>
      <c r="L1488">
        <v>0</v>
      </c>
      <c r="N1488" t="str">
        <f t="shared" si="112"/>
        <v>SUPERVISOR DE VENDAS COMERCIAL</v>
      </c>
      <c r="O1488" t="s">
        <v>1575</v>
      </c>
      <c r="P1488">
        <v>0</v>
      </c>
    </row>
    <row r="1489" spans="1:16">
      <c r="A1489" t="str">
        <f t="shared" si="110"/>
        <v>VENDEDOR EM COMERCIO ATACADISTA</v>
      </c>
      <c r="B1489" t="s">
        <v>1576</v>
      </c>
      <c r="C1489">
        <v>0</v>
      </c>
      <c r="D1489">
        <v>0</v>
      </c>
      <c r="E1489">
        <v>0</v>
      </c>
      <c r="F1489">
        <v>0</v>
      </c>
      <c r="G1489">
        <v>0</v>
      </c>
      <c r="J1489" t="str">
        <f t="shared" si="111"/>
        <v>VENDEDOR EM COMERCIO ATACADISTA</v>
      </c>
      <c r="K1489" t="s">
        <v>1576</v>
      </c>
      <c r="L1489">
        <v>0</v>
      </c>
      <c r="N1489" t="str">
        <f t="shared" si="112"/>
        <v>VENDEDOR EM COMERCIO ATACADISTA</v>
      </c>
      <c r="O1489" t="s">
        <v>1576</v>
      </c>
      <c r="P1489">
        <v>0</v>
      </c>
    </row>
    <row r="1490" spans="1:16">
      <c r="A1490" t="str">
        <f t="shared" si="110"/>
        <v>VENDEDOR DE COMERCIO VAREJISTA</v>
      </c>
      <c r="B1490" t="s">
        <v>1577</v>
      </c>
      <c r="C1490">
        <v>0</v>
      </c>
      <c r="D1490">
        <v>0</v>
      </c>
      <c r="E1490">
        <v>2</v>
      </c>
      <c r="F1490">
        <v>2</v>
      </c>
      <c r="G1490">
        <v>4</v>
      </c>
      <c r="J1490" t="str">
        <f t="shared" si="111"/>
        <v>VENDEDOR DE COMERCIO VAREJISTA</v>
      </c>
      <c r="K1490" t="s">
        <v>1577</v>
      </c>
      <c r="L1490">
        <v>2</v>
      </c>
      <c r="N1490" t="str">
        <f t="shared" si="112"/>
        <v>VENDEDOR DE COMERCIO VAREJISTA</v>
      </c>
      <c r="O1490" t="s">
        <v>1577</v>
      </c>
      <c r="P1490">
        <v>2</v>
      </c>
    </row>
    <row r="1491" spans="1:16">
      <c r="A1491" t="str">
        <f t="shared" si="110"/>
        <v>PROMOTOR DE VENDAS</v>
      </c>
      <c r="B1491" t="s">
        <v>1578</v>
      </c>
      <c r="C1491">
        <v>0</v>
      </c>
      <c r="D1491">
        <v>0</v>
      </c>
      <c r="E1491">
        <v>0</v>
      </c>
      <c r="F1491">
        <v>0</v>
      </c>
      <c r="G1491">
        <v>0</v>
      </c>
      <c r="J1491" t="str">
        <f t="shared" si="111"/>
        <v>PROMOTOR DE VENDAS</v>
      </c>
      <c r="K1491" t="s">
        <v>1578</v>
      </c>
      <c r="L1491">
        <v>0</v>
      </c>
      <c r="N1491" t="str">
        <f t="shared" si="112"/>
        <v>PROMOTOR DE VENDAS</v>
      </c>
      <c r="O1491" t="s">
        <v>1578</v>
      </c>
      <c r="P1491">
        <v>0</v>
      </c>
    </row>
    <row r="1492" spans="1:16">
      <c r="A1492" t="str">
        <f t="shared" si="110"/>
        <v>DEMONSTRADOR DE MERCADORIAS</v>
      </c>
      <c r="B1492" t="s">
        <v>1579</v>
      </c>
      <c r="C1492">
        <v>0</v>
      </c>
      <c r="D1492">
        <v>0</v>
      </c>
      <c r="E1492">
        <v>0</v>
      </c>
      <c r="F1492">
        <v>0</v>
      </c>
      <c r="G1492">
        <v>0</v>
      </c>
      <c r="J1492" t="str">
        <f t="shared" si="111"/>
        <v>DEMONSTRADOR DE MERCADORIAS</v>
      </c>
      <c r="K1492" t="s">
        <v>1579</v>
      </c>
      <c r="L1492">
        <v>0</v>
      </c>
      <c r="N1492" t="str">
        <f t="shared" si="112"/>
        <v>DEMONSTRADOR DE MERCADORIAS</v>
      </c>
      <c r="O1492" t="s">
        <v>1579</v>
      </c>
      <c r="P1492">
        <v>0</v>
      </c>
    </row>
    <row r="1493" spans="1:16">
      <c r="A1493" t="str">
        <f t="shared" si="110"/>
        <v>REPOSITOR DE MERCADORIAS</v>
      </c>
      <c r="B1493" t="s">
        <v>1580</v>
      </c>
      <c r="C1493">
        <v>0</v>
      </c>
      <c r="D1493">
        <v>0</v>
      </c>
      <c r="E1493">
        <v>0</v>
      </c>
      <c r="F1493">
        <v>0</v>
      </c>
      <c r="G1493">
        <v>0</v>
      </c>
      <c r="J1493" t="str">
        <f t="shared" si="111"/>
        <v>REPOSITOR DE MERCADORIAS</v>
      </c>
      <c r="K1493" t="s">
        <v>1580</v>
      </c>
      <c r="L1493">
        <v>0</v>
      </c>
      <c r="N1493" t="str">
        <f t="shared" si="112"/>
        <v>REPOSITOR DE MERCADORIAS</v>
      </c>
      <c r="O1493" t="s">
        <v>1580</v>
      </c>
      <c r="P1493">
        <v>0</v>
      </c>
    </row>
    <row r="1494" spans="1:16">
      <c r="A1494" t="str">
        <f t="shared" si="110"/>
        <v>ATENDENTE DE FARMACIA - BALCONISTA</v>
      </c>
      <c r="B1494" t="s">
        <v>1581</v>
      </c>
      <c r="C1494">
        <v>0</v>
      </c>
      <c r="D1494">
        <v>0</v>
      </c>
      <c r="E1494">
        <v>1</v>
      </c>
      <c r="F1494">
        <v>1</v>
      </c>
      <c r="G1494">
        <v>2</v>
      </c>
      <c r="J1494" t="str">
        <f t="shared" si="111"/>
        <v>ATENDENTE DE FARMACIA - BALCONISTA</v>
      </c>
      <c r="K1494" t="s">
        <v>1581</v>
      </c>
      <c r="L1494">
        <v>1</v>
      </c>
      <c r="N1494" t="str">
        <f t="shared" si="112"/>
        <v>ATENDENTE DE FARMACIA - BALCONISTA</v>
      </c>
      <c r="O1494" t="s">
        <v>1581</v>
      </c>
      <c r="P1494">
        <v>1</v>
      </c>
    </row>
    <row r="1495" spans="1:16">
      <c r="A1495" t="str">
        <f t="shared" si="110"/>
        <v>FRENTISTA</v>
      </c>
      <c r="B1495" t="s">
        <v>1582</v>
      </c>
      <c r="C1495">
        <v>0</v>
      </c>
      <c r="D1495">
        <v>0</v>
      </c>
      <c r="E1495">
        <v>0</v>
      </c>
      <c r="F1495">
        <v>0</v>
      </c>
      <c r="G1495">
        <v>0</v>
      </c>
      <c r="J1495" t="str">
        <f t="shared" si="111"/>
        <v>FRENTISTA</v>
      </c>
      <c r="K1495" t="s">
        <v>1582</v>
      </c>
      <c r="L1495">
        <v>0</v>
      </c>
      <c r="N1495" t="str">
        <f t="shared" si="112"/>
        <v>FRENTISTA</v>
      </c>
      <c r="O1495" t="s">
        <v>1582</v>
      </c>
      <c r="P1495">
        <v>0</v>
      </c>
    </row>
    <row r="1496" spans="1:16">
      <c r="A1496" t="str">
        <f t="shared" si="110"/>
        <v>INSTALADOR DE CORTINAS E PERSIANAS, PORTAS SANFONADAS E BOXE</v>
      </c>
      <c r="B1496" t="s">
        <v>1583</v>
      </c>
      <c r="C1496">
        <v>0</v>
      </c>
      <c r="D1496">
        <v>0</v>
      </c>
      <c r="E1496">
        <v>0</v>
      </c>
      <c r="F1496">
        <v>0</v>
      </c>
      <c r="G1496">
        <v>0</v>
      </c>
      <c r="J1496" t="str">
        <f t="shared" si="111"/>
        <v>INSTALADOR DE CORTINAS E PERSIANAS, PORTAS SANFONADAS E BOXE</v>
      </c>
      <c r="K1496" t="s">
        <v>1583</v>
      </c>
      <c r="L1496">
        <v>0</v>
      </c>
      <c r="N1496" t="str">
        <f t="shared" si="112"/>
        <v>INSTALADOR DE CORTINAS E PERSIANAS, PORTAS SANFONADAS E BOXE</v>
      </c>
      <c r="O1496" t="s">
        <v>1583</v>
      </c>
      <c r="P1496">
        <v>0</v>
      </c>
    </row>
    <row r="1497" spans="1:16">
      <c r="A1497" t="str">
        <f t="shared" si="110"/>
        <v>INSTALADOR DE SOM E ACESSORIOS DE VEICULOS</v>
      </c>
      <c r="B1497" t="s">
        <v>1584</v>
      </c>
      <c r="C1497">
        <v>0</v>
      </c>
      <c r="D1497">
        <v>0</v>
      </c>
      <c r="E1497">
        <v>0</v>
      </c>
      <c r="F1497">
        <v>0</v>
      </c>
      <c r="G1497">
        <v>0</v>
      </c>
      <c r="J1497" t="str">
        <f t="shared" si="111"/>
        <v>INSTALADOR DE SOM E ACESSORIOS DE VEICULOS</v>
      </c>
      <c r="K1497" t="s">
        <v>1584</v>
      </c>
      <c r="L1497">
        <v>0</v>
      </c>
      <c r="N1497" t="str">
        <f t="shared" si="112"/>
        <v>INSTALADOR DE SOM E ACESSORIOS DE VEICULOS</v>
      </c>
      <c r="O1497" t="s">
        <v>1584</v>
      </c>
      <c r="P1497">
        <v>0</v>
      </c>
    </row>
    <row r="1498" spans="1:16">
      <c r="A1498" t="str">
        <f t="shared" si="110"/>
        <v>CHAVEIRO</v>
      </c>
      <c r="B1498" t="s">
        <v>1585</v>
      </c>
      <c r="C1498">
        <v>0</v>
      </c>
      <c r="D1498">
        <v>0</v>
      </c>
      <c r="E1498">
        <v>0</v>
      </c>
      <c r="F1498">
        <v>0</v>
      </c>
      <c r="G1498">
        <v>0</v>
      </c>
      <c r="J1498" t="str">
        <f t="shared" si="111"/>
        <v>CHAVEIRO</v>
      </c>
      <c r="K1498" t="s">
        <v>1585</v>
      </c>
      <c r="L1498">
        <v>0</v>
      </c>
      <c r="N1498" t="str">
        <f t="shared" si="112"/>
        <v>CHAVEIRO</v>
      </c>
      <c r="O1498" t="s">
        <v>1585</v>
      </c>
      <c r="P1498">
        <v>0</v>
      </c>
    </row>
    <row r="1499" spans="1:16">
      <c r="A1499" t="str">
        <f t="shared" si="110"/>
        <v>VENDEDOR EM DOMICILIO</v>
      </c>
      <c r="B1499" t="s">
        <v>1586</v>
      </c>
      <c r="C1499">
        <v>0</v>
      </c>
      <c r="D1499">
        <v>0</v>
      </c>
      <c r="E1499">
        <v>0</v>
      </c>
      <c r="F1499">
        <v>0</v>
      </c>
      <c r="G1499">
        <v>0</v>
      </c>
      <c r="J1499" t="str">
        <f t="shared" si="111"/>
        <v>VENDEDOR EM DOMICILIO</v>
      </c>
      <c r="K1499" t="s">
        <v>1586</v>
      </c>
      <c r="L1499">
        <v>0</v>
      </c>
      <c r="N1499" t="str">
        <f t="shared" si="112"/>
        <v>VENDEDOR EM DOMICILIO</v>
      </c>
      <c r="O1499" t="s">
        <v>1586</v>
      </c>
      <c r="P1499">
        <v>0</v>
      </c>
    </row>
    <row r="1500" spans="1:16">
      <c r="A1500" t="str">
        <f t="shared" si="110"/>
        <v>FEIRANTE</v>
      </c>
      <c r="B1500" t="s">
        <v>1587</v>
      </c>
      <c r="C1500">
        <v>0</v>
      </c>
      <c r="D1500">
        <v>0</v>
      </c>
      <c r="E1500">
        <v>0</v>
      </c>
      <c r="F1500">
        <v>0</v>
      </c>
      <c r="G1500">
        <v>0</v>
      </c>
      <c r="J1500" t="str">
        <f t="shared" si="111"/>
        <v>FEIRANTE</v>
      </c>
      <c r="K1500" t="s">
        <v>1587</v>
      </c>
      <c r="L1500">
        <v>0</v>
      </c>
      <c r="N1500" t="str">
        <f t="shared" si="112"/>
        <v>FEIRANTE</v>
      </c>
      <c r="O1500" t="s">
        <v>1587</v>
      </c>
      <c r="P1500">
        <v>0</v>
      </c>
    </row>
    <row r="1501" spans="1:16">
      <c r="A1501" t="str">
        <f t="shared" si="110"/>
        <v>JORNALEIRO (EM BANCA DE JORNAL)</v>
      </c>
      <c r="B1501" t="s">
        <v>1588</v>
      </c>
      <c r="C1501">
        <v>0</v>
      </c>
      <c r="D1501">
        <v>0</v>
      </c>
      <c r="E1501">
        <v>0</v>
      </c>
      <c r="F1501">
        <v>0</v>
      </c>
      <c r="G1501">
        <v>0</v>
      </c>
      <c r="J1501" t="str">
        <f t="shared" si="111"/>
        <v>JORNALEIRO (EM BANCA DE JORNAL)</v>
      </c>
      <c r="K1501" t="s">
        <v>1588</v>
      </c>
      <c r="L1501">
        <v>0</v>
      </c>
      <c r="N1501" t="str">
        <f t="shared" si="112"/>
        <v>JORNALEIRO (EM BANCA DE JORNAL)</v>
      </c>
      <c r="O1501" t="s">
        <v>1588</v>
      </c>
      <c r="P1501">
        <v>0</v>
      </c>
    </row>
    <row r="1502" spans="1:16">
      <c r="A1502" t="str">
        <f t="shared" si="110"/>
        <v>VENDEDOR PERMISSIONARIO</v>
      </c>
      <c r="B1502" t="s">
        <v>1589</v>
      </c>
      <c r="C1502">
        <v>0</v>
      </c>
      <c r="D1502">
        <v>0</v>
      </c>
      <c r="E1502">
        <v>1</v>
      </c>
      <c r="F1502">
        <v>0</v>
      </c>
      <c r="G1502">
        <v>1</v>
      </c>
      <c r="J1502" t="str">
        <f t="shared" si="111"/>
        <v>VENDEDOR PERMISSIONARIO</v>
      </c>
      <c r="K1502" t="s">
        <v>1589</v>
      </c>
      <c r="L1502">
        <v>1</v>
      </c>
      <c r="N1502" t="str">
        <f t="shared" si="112"/>
        <v>VENDEDOR PERMISSIONARIO</v>
      </c>
      <c r="O1502" t="s">
        <v>1589</v>
      </c>
      <c r="P1502">
        <v>0</v>
      </c>
    </row>
    <row r="1503" spans="1:16">
      <c r="A1503" t="str">
        <f t="shared" si="110"/>
        <v>VENDEDOR AMBULANTE</v>
      </c>
      <c r="B1503" t="s">
        <v>1590</v>
      </c>
      <c r="C1503">
        <v>0</v>
      </c>
      <c r="D1503">
        <v>0</v>
      </c>
      <c r="E1503">
        <v>1</v>
      </c>
      <c r="F1503">
        <v>0</v>
      </c>
      <c r="G1503">
        <v>1</v>
      </c>
      <c r="J1503" t="str">
        <f t="shared" si="111"/>
        <v>VENDEDOR AMBULANTE</v>
      </c>
      <c r="K1503" t="s">
        <v>1590</v>
      </c>
      <c r="L1503">
        <v>1</v>
      </c>
      <c r="N1503" t="str">
        <f t="shared" si="112"/>
        <v>VENDEDOR AMBULANTE</v>
      </c>
      <c r="O1503" t="s">
        <v>1590</v>
      </c>
      <c r="P1503">
        <v>0</v>
      </c>
    </row>
    <row r="1504" spans="1:16">
      <c r="A1504" t="str">
        <f t="shared" si="110"/>
        <v>PIPOQUEIRO AMBULANTE</v>
      </c>
      <c r="B1504" t="s">
        <v>1591</v>
      </c>
      <c r="C1504">
        <v>0</v>
      </c>
      <c r="D1504">
        <v>0</v>
      </c>
      <c r="E1504">
        <v>0</v>
      </c>
      <c r="F1504">
        <v>0</v>
      </c>
      <c r="G1504">
        <v>0</v>
      </c>
      <c r="J1504" t="str">
        <f t="shared" si="111"/>
        <v>PIPOQUEIRO AMBULANTE</v>
      </c>
      <c r="K1504" t="s">
        <v>1591</v>
      </c>
      <c r="L1504">
        <v>0</v>
      </c>
      <c r="N1504" t="str">
        <f t="shared" si="112"/>
        <v>PIPOQUEIRO AMBULANTE</v>
      </c>
      <c r="O1504" t="s">
        <v>1591</v>
      </c>
      <c r="P1504">
        <v>0</v>
      </c>
    </row>
    <row r="1505" spans="1:16">
      <c r="A1505" t="str">
        <f t="shared" si="110"/>
        <v>PRODUTOR AGROPECUARIO, EM GERAL</v>
      </c>
      <c r="B1505" t="s">
        <v>1592</v>
      </c>
      <c r="C1505">
        <v>0</v>
      </c>
      <c r="D1505">
        <v>0</v>
      </c>
      <c r="E1505">
        <v>0</v>
      </c>
      <c r="F1505">
        <v>0</v>
      </c>
      <c r="G1505">
        <v>0</v>
      </c>
      <c r="J1505" t="str">
        <f t="shared" si="111"/>
        <v>PRODUTOR AGROPECUARIO, EM GERAL</v>
      </c>
      <c r="K1505" t="s">
        <v>1592</v>
      </c>
      <c r="L1505">
        <v>0</v>
      </c>
      <c r="N1505" t="str">
        <f t="shared" si="112"/>
        <v>PRODUTOR AGROPECUARIO, EM GERAL</v>
      </c>
      <c r="O1505" t="s">
        <v>1592</v>
      </c>
      <c r="P1505">
        <v>0</v>
      </c>
    </row>
    <row r="1506" spans="1:16">
      <c r="A1506" t="str">
        <f t="shared" si="110"/>
        <v>PRODUTOR AGRICOLA POLIVALENTE</v>
      </c>
      <c r="B1506" t="s">
        <v>1593</v>
      </c>
      <c r="C1506">
        <v>0</v>
      </c>
      <c r="D1506">
        <v>0</v>
      </c>
      <c r="E1506">
        <v>0</v>
      </c>
      <c r="F1506">
        <v>0</v>
      </c>
      <c r="G1506">
        <v>0</v>
      </c>
      <c r="J1506" t="str">
        <f t="shared" si="111"/>
        <v>PRODUTOR AGRICOLA POLIVALENTE</v>
      </c>
      <c r="K1506" t="s">
        <v>1593</v>
      </c>
      <c r="L1506">
        <v>0</v>
      </c>
      <c r="N1506" t="str">
        <f t="shared" si="112"/>
        <v>PRODUTOR AGRICOLA POLIVALENTE</v>
      </c>
      <c r="O1506" t="s">
        <v>1593</v>
      </c>
      <c r="P1506">
        <v>0</v>
      </c>
    </row>
    <row r="1507" spans="1:16">
      <c r="A1507" t="str">
        <f t="shared" si="110"/>
        <v>PRODUTOR DE ARROZ</v>
      </c>
      <c r="B1507" t="s">
        <v>1594</v>
      </c>
      <c r="C1507">
        <v>0</v>
      </c>
      <c r="D1507">
        <v>0</v>
      </c>
      <c r="E1507">
        <v>0</v>
      </c>
      <c r="F1507">
        <v>0</v>
      </c>
      <c r="G1507">
        <v>0</v>
      </c>
      <c r="J1507" t="str">
        <f t="shared" si="111"/>
        <v>PRODUTOR DE ARROZ</v>
      </c>
      <c r="K1507" t="s">
        <v>1594</v>
      </c>
      <c r="L1507">
        <v>0</v>
      </c>
      <c r="N1507" t="str">
        <f t="shared" si="112"/>
        <v>PRODUTOR DE ARROZ</v>
      </c>
      <c r="O1507" t="s">
        <v>1594</v>
      </c>
      <c r="P1507">
        <v>0</v>
      </c>
    </row>
    <row r="1508" spans="1:16">
      <c r="A1508" t="str">
        <f t="shared" si="110"/>
        <v>PRODUTOR DE CANA-DE-ACUCAR</v>
      </c>
      <c r="B1508" t="s">
        <v>1595</v>
      </c>
      <c r="C1508">
        <v>0</v>
      </c>
      <c r="D1508">
        <v>0</v>
      </c>
      <c r="E1508">
        <v>0</v>
      </c>
      <c r="F1508">
        <v>0</v>
      </c>
      <c r="G1508">
        <v>0</v>
      </c>
      <c r="J1508" t="str">
        <f t="shared" si="111"/>
        <v>PRODUTOR DE CANA-DE-ACUCAR</v>
      </c>
      <c r="K1508" t="s">
        <v>1595</v>
      </c>
      <c r="L1508">
        <v>0</v>
      </c>
      <c r="N1508" t="str">
        <f t="shared" si="112"/>
        <v>PRODUTOR DE CANA-DE-ACUCAR</v>
      </c>
      <c r="O1508" t="s">
        <v>1595</v>
      </c>
      <c r="P1508">
        <v>0</v>
      </c>
    </row>
    <row r="1509" spans="1:16">
      <c r="A1509" t="str">
        <f t="shared" si="110"/>
        <v>PRODUTOR DE CEREAIS DE INVERNO</v>
      </c>
      <c r="B1509" t="s">
        <v>1596</v>
      </c>
      <c r="C1509">
        <v>0</v>
      </c>
      <c r="D1509">
        <v>0</v>
      </c>
      <c r="E1509">
        <v>0</v>
      </c>
      <c r="F1509">
        <v>0</v>
      </c>
      <c r="G1509">
        <v>0</v>
      </c>
      <c r="J1509" t="str">
        <f t="shared" si="111"/>
        <v>PRODUTOR DE CEREAIS DE INVERNO</v>
      </c>
      <c r="K1509" t="s">
        <v>1596</v>
      </c>
      <c r="L1509">
        <v>0</v>
      </c>
      <c r="N1509" t="str">
        <f t="shared" si="112"/>
        <v>PRODUTOR DE CEREAIS DE INVERNO</v>
      </c>
      <c r="O1509" t="s">
        <v>1596</v>
      </c>
      <c r="P1509">
        <v>0</v>
      </c>
    </row>
    <row r="1510" spans="1:16">
      <c r="A1510" t="str">
        <f t="shared" si="110"/>
        <v>PRODUTOR DE GRAMINEAS FORRAGEIRAS</v>
      </c>
      <c r="B1510" t="s">
        <v>1597</v>
      </c>
      <c r="C1510">
        <v>0</v>
      </c>
      <c r="D1510">
        <v>0</v>
      </c>
      <c r="E1510">
        <v>0</v>
      </c>
      <c r="F1510">
        <v>0</v>
      </c>
      <c r="G1510">
        <v>0</v>
      </c>
      <c r="J1510" t="str">
        <f t="shared" si="111"/>
        <v>PRODUTOR DE GRAMINEAS FORRAGEIRAS</v>
      </c>
      <c r="K1510" t="s">
        <v>1597</v>
      </c>
      <c r="L1510">
        <v>0</v>
      </c>
      <c r="N1510" t="str">
        <f t="shared" si="112"/>
        <v>PRODUTOR DE GRAMINEAS FORRAGEIRAS</v>
      </c>
      <c r="O1510" t="s">
        <v>1597</v>
      </c>
      <c r="P1510">
        <v>0</v>
      </c>
    </row>
    <row r="1511" spans="1:16">
      <c r="A1511" t="str">
        <f t="shared" si="110"/>
        <v>PRODUTOR DE MILHO E SORGO</v>
      </c>
      <c r="B1511" t="s">
        <v>1598</v>
      </c>
      <c r="C1511">
        <v>0</v>
      </c>
      <c r="D1511">
        <v>0</v>
      </c>
      <c r="E1511">
        <v>0</v>
      </c>
      <c r="F1511">
        <v>0</v>
      </c>
      <c r="G1511">
        <v>0</v>
      </c>
      <c r="J1511" t="str">
        <f t="shared" si="111"/>
        <v>PRODUTOR DE MILHO E SORGO</v>
      </c>
      <c r="K1511" t="s">
        <v>1598</v>
      </c>
      <c r="L1511">
        <v>0</v>
      </c>
      <c r="N1511" t="str">
        <f t="shared" si="112"/>
        <v>PRODUTOR DE MILHO E SORGO</v>
      </c>
      <c r="O1511" t="s">
        <v>1598</v>
      </c>
      <c r="P1511">
        <v>0</v>
      </c>
    </row>
    <row r="1512" spans="1:16">
      <c r="A1512" t="str">
        <f t="shared" si="110"/>
        <v>PRODUTOR DE ALGODAO</v>
      </c>
      <c r="B1512" t="s">
        <v>1599</v>
      </c>
      <c r="C1512">
        <v>0</v>
      </c>
      <c r="D1512">
        <v>0</v>
      </c>
      <c r="E1512">
        <v>0</v>
      </c>
      <c r="F1512">
        <v>0</v>
      </c>
      <c r="G1512">
        <v>0</v>
      </c>
      <c r="J1512" t="str">
        <f t="shared" si="111"/>
        <v>PRODUTOR DE ALGODAO</v>
      </c>
      <c r="K1512" t="s">
        <v>1599</v>
      </c>
      <c r="L1512">
        <v>0</v>
      </c>
      <c r="N1512" t="str">
        <f t="shared" si="112"/>
        <v>PRODUTOR DE ALGODAO</v>
      </c>
      <c r="O1512" t="s">
        <v>1599</v>
      </c>
      <c r="P1512">
        <v>0</v>
      </c>
    </row>
    <row r="1513" spans="1:16">
      <c r="A1513" t="str">
        <f t="shared" si="110"/>
        <v>PRODUTOR DE CURAUA</v>
      </c>
      <c r="B1513" t="s">
        <v>1600</v>
      </c>
      <c r="C1513">
        <v>0</v>
      </c>
      <c r="D1513">
        <v>0</v>
      </c>
      <c r="E1513">
        <v>0</v>
      </c>
      <c r="F1513">
        <v>0</v>
      </c>
      <c r="G1513">
        <v>0</v>
      </c>
      <c r="J1513" t="str">
        <f t="shared" si="111"/>
        <v>PRODUTOR DE CURAUA</v>
      </c>
      <c r="K1513" t="s">
        <v>1600</v>
      </c>
      <c r="L1513">
        <v>0</v>
      </c>
      <c r="N1513" t="str">
        <f t="shared" si="112"/>
        <v>PRODUTOR DE CURAUA</v>
      </c>
      <c r="O1513" t="s">
        <v>1600</v>
      </c>
      <c r="P1513">
        <v>0</v>
      </c>
    </row>
    <row r="1514" spans="1:16">
      <c r="A1514" t="str">
        <f t="shared" si="110"/>
        <v>PRODUTOR DE JUTA</v>
      </c>
      <c r="B1514" t="s">
        <v>1601</v>
      </c>
      <c r="C1514">
        <v>0</v>
      </c>
      <c r="D1514">
        <v>0</v>
      </c>
      <c r="E1514">
        <v>0</v>
      </c>
      <c r="F1514">
        <v>0</v>
      </c>
      <c r="G1514">
        <v>0</v>
      </c>
      <c r="J1514" t="str">
        <f t="shared" si="111"/>
        <v>PRODUTOR DE JUTA</v>
      </c>
      <c r="K1514" t="s">
        <v>1601</v>
      </c>
      <c r="L1514">
        <v>0</v>
      </c>
      <c r="N1514" t="str">
        <f t="shared" si="112"/>
        <v>PRODUTOR DE JUTA</v>
      </c>
      <c r="O1514" t="s">
        <v>1601</v>
      </c>
      <c r="P1514">
        <v>0</v>
      </c>
    </row>
    <row r="1515" spans="1:16">
      <c r="A1515" t="str">
        <f t="shared" ref="A1515:A1578" si="113">MID(B1515,8,100)</f>
        <v>PRODUTOR DE RAMI</v>
      </c>
      <c r="B1515" t="s">
        <v>1602</v>
      </c>
      <c r="C1515">
        <v>0</v>
      </c>
      <c r="D1515">
        <v>0</v>
      </c>
      <c r="E1515">
        <v>0</v>
      </c>
      <c r="F1515">
        <v>0</v>
      </c>
      <c r="G1515">
        <v>0</v>
      </c>
      <c r="J1515" t="str">
        <f t="shared" ref="J1515:J1578" si="114">MID(K1515,8,100)</f>
        <v>PRODUTOR DE RAMI</v>
      </c>
      <c r="K1515" t="s">
        <v>1602</v>
      </c>
      <c r="L1515">
        <v>0</v>
      </c>
      <c r="N1515" t="str">
        <f t="shared" ref="N1515:N1578" si="115">MID(O1515,8,100)</f>
        <v>PRODUTOR DE RAMI</v>
      </c>
      <c r="O1515" t="s">
        <v>1602</v>
      </c>
      <c r="P1515">
        <v>0</v>
      </c>
    </row>
    <row r="1516" spans="1:16">
      <c r="A1516" t="str">
        <f t="shared" si="113"/>
        <v>PRODUTOR DE SISAL</v>
      </c>
      <c r="B1516" t="s">
        <v>1603</v>
      </c>
      <c r="C1516">
        <v>0</v>
      </c>
      <c r="D1516">
        <v>0</v>
      </c>
      <c r="E1516">
        <v>0</v>
      </c>
      <c r="F1516">
        <v>0</v>
      </c>
      <c r="G1516">
        <v>0</v>
      </c>
      <c r="J1516" t="str">
        <f t="shared" si="114"/>
        <v>PRODUTOR DE SISAL</v>
      </c>
      <c r="K1516" t="s">
        <v>1603</v>
      </c>
      <c r="L1516">
        <v>0</v>
      </c>
      <c r="N1516" t="str">
        <f t="shared" si="115"/>
        <v>PRODUTOR DE SISAL</v>
      </c>
      <c r="O1516" t="s">
        <v>1603</v>
      </c>
      <c r="P1516">
        <v>0</v>
      </c>
    </row>
    <row r="1517" spans="1:16">
      <c r="A1517" t="str">
        <f t="shared" si="113"/>
        <v>PRODUTOR NA OLERICULTURA DE LEGUMES</v>
      </c>
      <c r="B1517" t="s">
        <v>1604</v>
      </c>
      <c r="C1517">
        <v>0</v>
      </c>
      <c r="D1517">
        <v>0</v>
      </c>
      <c r="E1517">
        <v>0</v>
      </c>
      <c r="F1517">
        <v>0</v>
      </c>
      <c r="G1517">
        <v>0</v>
      </c>
      <c r="J1517" t="str">
        <f t="shared" si="114"/>
        <v>PRODUTOR NA OLERICULTURA DE LEGUMES</v>
      </c>
      <c r="K1517" t="s">
        <v>1604</v>
      </c>
      <c r="L1517">
        <v>0</v>
      </c>
      <c r="N1517" t="str">
        <f t="shared" si="115"/>
        <v>PRODUTOR NA OLERICULTURA DE LEGUMES</v>
      </c>
      <c r="O1517" t="s">
        <v>1604</v>
      </c>
      <c r="P1517">
        <v>0</v>
      </c>
    </row>
    <row r="1518" spans="1:16">
      <c r="A1518" t="str">
        <f t="shared" si="113"/>
        <v>PRODUTOR NA OLERICULTURA DE RAIZES, BULBOS E TUBERCULOS</v>
      </c>
      <c r="B1518" t="s">
        <v>1605</v>
      </c>
      <c r="C1518">
        <v>0</v>
      </c>
      <c r="D1518">
        <v>0</v>
      </c>
      <c r="E1518">
        <v>0</v>
      </c>
      <c r="F1518">
        <v>0</v>
      </c>
      <c r="G1518">
        <v>0</v>
      </c>
      <c r="J1518" t="str">
        <f t="shared" si="114"/>
        <v>PRODUTOR NA OLERICULTURA DE RAIZES, BULBOS E TUBERCULOS</v>
      </c>
      <c r="K1518" t="s">
        <v>1605</v>
      </c>
      <c r="L1518">
        <v>0</v>
      </c>
      <c r="N1518" t="str">
        <f t="shared" si="115"/>
        <v>PRODUTOR NA OLERICULTURA DE RAIZES, BULBOS E TUBERCULOS</v>
      </c>
      <c r="O1518" t="s">
        <v>1605</v>
      </c>
      <c r="P1518">
        <v>0</v>
      </c>
    </row>
    <row r="1519" spans="1:16">
      <c r="A1519" t="str">
        <f t="shared" si="113"/>
        <v>PRODUTOR NA OLERICULTURA DE TALOS, FOLHAS E FLORES</v>
      </c>
      <c r="B1519" t="s">
        <v>1606</v>
      </c>
      <c r="C1519">
        <v>0</v>
      </c>
      <c r="D1519">
        <v>0</v>
      </c>
      <c r="E1519">
        <v>0</v>
      </c>
      <c r="F1519">
        <v>0</v>
      </c>
      <c r="G1519">
        <v>0</v>
      </c>
      <c r="J1519" t="str">
        <f t="shared" si="114"/>
        <v>PRODUTOR NA OLERICULTURA DE TALOS, FOLHAS E FLORES</v>
      </c>
      <c r="K1519" t="s">
        <v>1606</v>
      </c>
      <c r="L1519">
        <v>0</v>
      </c>
      <c r="N1519" t="str">
        <f t="shared" si="115"/>
        <v>PRODUTOR NA OLERICULTURA DE TALOS, FOLHAS E FLORES</v>
      </c>
      <c r="O1519" t="s">
        <v>1606</v>
      </c>
      <c r="P1519">
        <v>0</v>
      </c>
    </row>
    <row r="1520" spans="1:16">
      <c r="A1520" t="str">
        <f t="shared" si="113"/>
        <v>PRODUTOR NA OLERICULTURA DE FRUTOS E SEMENTES</v>
      </c>
      <c r="B1520" t="s">
        <v>1607</v>
      </c>
      <c r="C1520">
        <v>0</v>
      </c>
      <c r="D1520">
        <v>0</v>
      </c>
      <c r="E1520">
        <v>0</v>
      </c>
      <c r="F1520">
        <v>0</v>
      </c>
      <c r="G1520">
        <v>0</v>
      </c>
      <c r="J1520" t="str">
        <f t="shared" si="114"/>
        <v>PRODUTOR NA OLERICULTURA DE FRUTOS E SEMENTES</v>
      </c>
      <c r="K1520" t="s">
        <v>1607</v>
      </c>
      <c r="L1520">
        <v>0</v>
      </c>
      <c r="N1520" t="str">
        <f t="shared" si="115"/>
        <v>PRODUTOR NA OLERICULTURA DE FRUTOS E SEMENTES</v>
      </c>
      <c r="O1520" t="s">
        <v>1607</v>
      </c>
      <c r="P1520">
        <v>0</v>
      </c>
    </row>
    <row r="1521" spans="1:16">
      <c r="A1521" t="str">
        <f t="shared" si="113"/>
        <v>PRODUTOR DE FLORES DE CORTE</v>
      </c>
      <c r="B1521" t="s">
        <v>1608</v>
      </c>
      <c r="C1521">
        <v>0</v>
      </c>
      <c r="D1521">
        <v>0</v>
      </c>
      <c r="E1521">
        <v>0</v>
      </c>
      <c r="F1521">
        <v>0</v>
      </c>
      <c r="G1521">
        <v>0</v>
      </c>
      <c r="J1521" t="str">
        <f t="shared" si="114"/>
        <v>PRODUTOR DE FLORES DE CORTE</v>
      </c>
      <c r="K1521" t="s">
        <v>1608</v>
      </c>
      <c r="L1521">
        <v>0</v>
      </c>
      <c r="N1521" t="str">
        <f t="shared" si="115"/>
        <v>PRODUTOR DE FLORES DE CORTE</v>
      </c>
      <c r="O1521" t="s">
        <v>1608</v>
      </c>
      <c r="P1521">
        <v>0</v>
      </c>
    </row>
    <row r="1522" spans="1:16">
      <c r="A1522" t="str">
        <f t="shared" si="113"/>
        <v>PRODUTOR DE FLORES EM VASO</v>
      </c>
      <c r="B1522" t="s">
        <v>1609</v>
      </c>
      <c r="C1522">
        <v>0</v>
      </c>
      <c r="D1522">
        <v>0</v>
      </c>
      <c r="E1522">
        <v>0</v>
      </c>
      <c r="F1522">
        <v>0</v>
      </c>
      <c r="G1522">
        <v>0</v>
      </c>
      <c r="J1522" t="str">
        <f t="shared" si="114"/>
        <v>PRODUTOR DE FLORES EM VASO</v>
      </c>
      <c r="K1522" t="s">
        <v>1609</v>
      </c>
      <c r="L1522">
        <v>0</v>
      </c>
      <c r="N1522" t="str">
        <f t="shared" si="115"/>
        <v>PRODUTOR DE FLORES EM VASO</v>
      </c>
      <c r="O1522" t="s">
        <v>1609</v>
      </c>
      <c r="P1522">
        <v>0</v>
      </c>
    </row>
    <row r="1523" spans="1:16">
      <c r="A1523" t="str">
        <f t="shared" si="113"/>
        <v>PRODUTOR DE FORRACOES</v>
      </c>
      <c r="B1523" t="s">
        <v>1610</v>
      </c>
      <c r="C1523">
        <v>0</v>
      </c>
      <c r="D1523">
        <v>0</v>
      </c>
      <c r="E1523">
        <v>0</v>
      </c>
      <c r="F1523">
        <v>0</v>
      </c>
      <c r="G1523">
        <v>0</v>
      </c>
      <c r="J1523" t="str">
        <f t="shared" si="114"/>
        <v>PRODUTOR DE FORRACOES</v>
      </c>
      <c r="K1523" t="s">
        <v>1610</v>
      </c>
      <c r="L1523">
        <v>0</v>
      </c>
      <c r="N1523" t="str">
        <f t="shared" si="115"/>
        <v>PRODUTOR DE FORRACOES</v>
      </c>
      <c r="O1523" t="s">
        <v>1610</v>
      </c>
      <c r="P1523">
        <v>0</v>
      </c>
    </row>
    <row r="1524" spans="1:16">
      <c r="A1524" t="str">
        <f t="shared" si="113"/>
        <v>PRODUTOR DE PLANTAS ORNAMENTAIS</v>
      </c>
      <c r="B1524" t="s">
        <v>1611</v>
      </c>
      <c r="C1524">
        <v>0</v>
      </c>
      <c r="D1524">
        <v>0</v>
      </c>
      <c r="E1524">
        <v>0</v>
      </c>
      <c r="F1524">
        <v>0</v>
      </c>
      <c r="G1524">
        <v>0</v>
      </c>
      <c r="J1524" t="str">
        <f t="shared" si="114"/>
        <v>PRODUTOR DE PLANTAS ORNAMENTAIS</v>
      </c>
      <c r="K1524" t="s">
        <v>1611</v>
      </c>
      <c r="L1524">
        <v>0</v>
      </c>
      <c r="N1524" t="str">
        <f t="shared" si="115"/>
        <v>PRODUTOR DE PLANTAS ORNAMENTAIS</v>
      </c>
      <c r="O1524" t="s">
        <v>1611</v>
      </c>
      <c r="P1524">
        <v>0</v>
      </c>
    </row>
    <row r="1525" spans="1:16">
      <c r="A1525" t="str">
        <f t="shared" si="113"/>
        <v>PRODUTOR DE ARVORES FRUTIFERAS</v>
      </c>
      <c r="B1525" t="s">
        <v>1612</v>
      </c>
      <c r="C1525">
        <v>0</v>
      </c>
      <c r="D1525">
        <v>0</v>
      </c>
      <c r="E1525">
        <v>0</v>
      </c>
      <c r="F1525">
        <v>0</v>
      </c>
      <c r="G1525">
        <v>0</v>
      </c>
      <c r="J1525" t="str">
        <f t="shared" si="114"/>
        <v>PRODUTOR DE ARVORES FRUTIFERAS</v>
      </c>
      <c r="K1525" t="s">
        <v>1612</v>
      </c>
      <c r="L1525">
        <v>0</v>
      </c>
      <c r="N1525" t="str">
        <f t="shared" si="115"/>
        <v>PRODUTOR DE ARVORES FRUTIFERAS</v>
      </c>
      <c r="O1525" t="s">
        <v>1612</v>
      </c>
      <c r="P1525">
        <v>0</v>
      </c>
    </row>
    <row r="1526" spans="1:16">
      <c r="A1526" t="str">
        <f t="shared" si="113"/>
        <v>PRODUTOR DE ESPECIES FRUTIFERAS RASTEIRAS</v>
      </c>
      <c r="B1526" t="s">
        <v>1613</v>
      </c>
      <c r="C1526">
        <v>0</v>
      </c>
      <c r="D1526">
        <v>0</v>
      </c>
      <c r="E1526">
        <v>0</v>
      </c>
      <c r="F1526">
        <v>0</v>
      </c>
      <c r="G1526">
        <v>0</v>
      </c>
      <c r="J1526" t="str">
        <f t="shared" si="114"/>
        <v>PRODUTOR DE ESPECIES FRUTIFERAS RASTEIRAS</v>
      </c>
      <c r="K1526" t="s">
        <v>1613</v>
      </c>
      <c r="L1526">
        <v>0</v>
      </c>
      <c r="N1526" t="str">
        <f t="shared" si="115"/>
        <v>PRODUTOR DE ESPECIES FRUTIFERAS RASTEIRAS</v>
      </c>
      <c r="O1526" t="s">
        <v>1613</v>
      </c>
      <c r="P1526">
        <v>0</v>
      </c>
    </row>
    <row r="1527" spans="1:16">
      <c r="A1527" t="str">
        <f t="shared" si="113"/>
        <v>PRODUTOR DE ESPECIES FRUTIFERAS TREPADEIRAS</v>
      </c>
      <c r="B1527" t="s">
        <v>1614</v>
      </c>
      <c r="C1527">
        <v>0</v>
      </c>
      <c r="D1527">
        <v>0</v>
      </c>
      <c r="E1527">
        <v>0</v>
      </c>
      <c r="F1527">
        <v>0</v>
      </c>
      <c r="G1527">
        <v>0</v>
      </c>
      <c r="J1527" t="str">
        <f t="shared" si="114"/>
        <v>PRODUTOR DE ESPECIES FRUTIFERAS TREPADEIRAS</v>
      </c>
      <c r="K1527" t="s">
        <v>1614</v>
      </c>
      <c r="L1527">
        <v>0</v>
      </c>
      <c r="N1527" t="str">
        <f t="shared" si="115"/>
        <v>PRODUTOR DE ESPECIES FRUTIFERAS TREPADEIRAS</v>
      </c>
      <c r="O1527" t="s">
        <v>1614</v>
      </c>
      <c r="P1527">
        <v>0</v>
      </c>
    </row>
    <row r="1528" spans="1:16">
      <c r="A1528" t="str">
        <f t="shared" si="113"/>
        <v>CAFEICULTOR</v>
      </c>
      <c r="B1528" t="s">
        <v>1615</v>
      </c>
      <c r="C1528">
        <v>0</v>
      </c>
      <c r="D1528">
        <v>0</v>
      </c>
      <c r="E1528">
        <v>0</v>
      </c>
      <c r="F1528">
        <v>0</v>
      </c>
      <c r="G1528">
        <v>0</v>
      </c>
      <c r="J1528" t="str">
        <f t="shared" si="114"/>
        <v>CAFEICULTOR</v>
      </c>
      <c r="K1528" t="s">
        <v>1615</v>
      </c>
      <c r="L1528">
        <v>0</v>
      </c>
      <c r="N1528" t="str">
        <f t="shared" si="115"/>
        <v>CAFEICULTOR</v>
      </c>
      <c r="O1528" t="s">
        <v>1615</v>
      </c>
      <c r="P1528">
        <v>0</v>
      </c>
    </row>
    <row r="1529" spans="1:16">
      <c r="A1529" t="str">
        <f t="shared" si="113"/>
        <v>PRODUTOR DE CACAU</v>
      </c>
      <c r="B1529" t="s">
        <v>1616</v>
      </c>
      <c r="C1529">
        <v>0</v>
      </c>
      <c r="D1529">
        <v>0</v>
      </c>
      <c r="E1529">
        <v>0</v>
      </c>
      <c r="F1529">
        <v>0</v>
      </c>
      <c r="G1529">
        <v>0</v>
      </c>
      <c r="J1529" t="str">
        <f t="shared" si="114"/>
        <v>PRODUTOR DE CACAU</v>
      </c>
      <c r="K1529" t="s">
        <v>1616</v>
      </c>
      <c r="L1529">
        <v>0</v>
      </c>
      <c r="N1529" t="str">
        <f t="shared" si="115"/>
        <v>PRODUTOR DE CACAU</v>
      </c>
      <c r="O1529" t="s">
        <v>1616</v>
      </c>
      <c r="P1529">
        <v>0</v>
      </c>
    </row>
    <row r="1530" spans="1:16">
      <c r="A1530" t="str">
        <f t="shared" si="113"/>
        <v>PRODUTOR DE ERVA-MATE</v>
      </c>
      <c r="B1530" t="s">
        <v>1617</v>
      </c>
      <c r="C1530">
        <v>0</v>
      </c>
      <c r="D1530">
        <v>0</v>
      </c>
      <c r="E1530">
        <v>0</v>
      </c>
      <c r="F1530">
        <v>0</v>
      </c>
      <c r="G1530">
        <v>0</v>
      </c>
      <c r="J1530" t="str">
        <f t="shared" si="114"/>
        <v>PRODUTOR DE ERVA-MATE</v>
      </c>
      <c r="K1530" t="s">
        <v>1617</v>
      </c>
      <c r="L1530">
        <v>0</v>
      </c>
      <c r="N1530" t="str">
        <f t="shared" si="115"/>
        <v>PRODUTOR DE ERVA-MATE</v>
      </c>
      <c r="O1530" t="s">
        <v>1617</v>
      </c>
      <c r="P1530">
        <v>0</v>
      </c>
    </row>
    <row r="1531" spans="1:16">
      <c r="A1531" t="str">
        <f t="shared" si="113"/>
        <v>PRODUTOR DE FUMO</v>
      </c>
      <c r="B1531" t="s">
        <v>1618</v>
      </c>
      <c r="C1531">
        <v>0</v>
      </c>
      <c r="D1531">
        <v>0</v>
      </c>
      <c r="E1531">
        <v>0</v>
      </c>
      <c r="F1531">
        <v>0</v>
      </c>
      <c r="G1531">
        <v>0</v>
      </c>
      <c r="J1531" t="str">
        <f t="shared" si="114"/>
        <v>PRODUTOR DE FUMO</v>
      </c>
      <c r="K1531" t="s">
        <v>1618</v>
      </c>
      <c r="L1531">
        <v>0</v>
      </c>
      <c r="N1531" t="str">
        <f t="shared" si="115"/>
        <v>PRODUTOR DE FUMO</v>
      </c>
      <c r="O1531" t="s">
        <v>1618</v>
      </c>
      <c r="P1531">
        <v>0</v>
      </c>
    </row>
    <row r="1532" spans="1:16">
      <c r="A1532" t="str">
        <f t="shared" si="113"/>
        <v>PRODUTOR DE GUARANA</v>
      </c>
      <c r="B1532" t="s">
        <v>1619</v>
      </c>
      <c r="C1532">
        <v>0</v>
      </c>
      <c r="D1532">
        <v>0</v>
      </c>
      <c r="E1532">
        <v>0</v>
      </c>
      <c r="F1532">
        <v>0</v>
      </c>
      <c r="G1532">
        <v>0</v>
      </c>
      <c r="J1532" t="str">
        <f t="shared" si="114"/>
        <v>PRODUTOR DE GUARANA</v>
      </c>
      <c r="K1532" t="s">
        <v>1619</v>
      </c>
      <c r="L1532">
        <v>0</v>
      </c>
      <c r="N1532" t="str">
        <f t="shared" si="115"/>
        <v>PRODUTOR DE GUARANA</v>
      </c>
      <c r="O1532" t="s">
        <v>1619</v>
      </c>
      <c r="P1532">
        <v>0</v>
      </c>
    </row>
    <row r="1533" spans="1:16">
      <c r="A1533" t="str">
        <f t="shared" si="113"/>
        <v>PRODUTOR DA CULTURA DE AMENDOIM</v>
      </c>
      <c r="B1533" t="s">
        <v>1620</v>
      </c>
      <c r="C1533">
        <v>0</v>
      </c>
      <c r="D1533">
        <v>0</v>
      </c>
      <c r="E1533">
        <v>0</v>
      </c>
      <c r="F1533">
        <v>0</v>
      </c>
      <c r="G1533">
        <v>0</v>
      </c>
      <c r="J1533" t="str">
        <f t="shared" si="114"/>
        <v>PRODUTOR DA CULTURA DE AMENDOIM</v>
      </c>
      <c r="K1533" t="s">
        <v>1620</v>
      </c>
      <c r="L1533">
        <v>0</v>
      </c>
      <c r="N1533" t="str">
        <f t="shared" si="115"/>
        <v>PRODUTOR DA CULTURA DE AMENDOIM</v>
      </c>
      <c r="O1533" t="s">
        <v>1620</v>
      </c>
      <c r="P1533">
        <v>0</v>
      </c>
    </row>
    <row r="1534" spans="1:16">
      <c r="A1534" t="str">
        <f t="shared" si="113"/>
        <v>PRODUTOR DA CULTURA DE CANOLA</v>
      </c>
      <c r="B1534" t="s">
        <v>1621</v>
      </c>
      <c r="C1534">
        <v>0</v>
      </c>
      <c r="D1534">
        <v>0</v>
      </c>
      <c r="E1534">
        <v>0</v>
      </c>
      <c r="F1534">
        <v>0</v>
      </c>
      <c r="G1534">
        <v>0</v>
      </c>
      <c r="J1534" t="str">
        <f t="shared" si="114"/>
        <v>PRODUTOR DA CULTURA DE CANOLA</v>
      </c>
      <c r="K1534" t="s">
        <v>1621</v>
      </c>
      <c r="L1534">
        <v>0</v>
      </c>
      <c r="N1534" t="str">
        <f t="shared" si="115"/>
        <v>PRODUTOR DA CULTURA DE CANOLA</v>
      </c>
      <c r="O1534" t="s">
        <v>1621</v>
      </c>
      <c r="P1534">
        <v>0</v>
      </c>
    </row>
    <row r="1535" spans="1:16">
      <c r="A1535" t="str">
        <f t="shared" si="113"/>
        <v>PRODUTOR DA CULTURA DE COCO-DA-BAIA</v>
      </c>
      <c r="B1535" t="s">
        <v>1622</v>
      </c>
      <c r="C1535">
        <v>0</v>
      </c>
      <c r="D1535">
        <v>0</v>
      </c>
      <c r="E1535">
        <v>0</v>
      </c>
      <c r="F1535">
        <v>0</v>
      </c>
      <c r="G1535">
        <v>0</v>
      </c>
      <c r="J1535" t="str">
        <f t="shared" si="114"/>
        <v>PRODUTOR DA CULTURA DE COCO-DA-BAIA</v>
      </c>
      <c r="K1535" t="s">
        <v>1622</v>
      </c>
      <c r="L1535">
        <v>0</v>
      </c>
      <c r="N1535" t="str">
        <f t="shared" si="115"/>
        <v>PRODUTOR DA CULTURA DE COCO-DA-BAIA</v>
      </c>
      <c r="O1535" t="s">
        <v>1622</v>
      </c>
      <c r="P1535">
        <v>0</v>
      </c>
    </row>
    <row r="1536" spans="1:16">
      <c r="A1536" t="str">
        <f t="shared" si="113"/>
        <v>PRODUTOR DA CULTURA DE DENDE</v>
      </c>
      <c r="B1536" t="s">
        <v>1623</v>
      </c>
      <c r="C1536">
        <v>0</v>
      </c>
      <c r="D1536">
        <v>0</v>
      </c>
      <c r="E1536">
        <v>0</v>
      </c>
      <c r="F1536">
        <v>0</v>
      </c>
      <c r="G1536">
        <v>0</v>
      </c>
      <c r="J1536" t="str">
        <f t="shared" si="114"/>
        <v>PRODUTOR DA CULTURA DE DENDE</v>
      </c>
      <c r="K1536" t="s">
        <v>1623</v>
      </c>
      <c r="L1536">
        <v>0</v>
      </c>
      <c r="N1536" t="str">
        <f t="shared" si="115"/>
        <v>PRODUTOR DA CULTURA DE DENDE</v>
      </c>
      <c r="O1536" t="s">
        <v>1623</v>
      </c>
      <c r="P1536">
        <v>0</v>
      </c>
    </row>
    <row r="1537" spans="1:16">
      <c r="A1537" t="str">
        <f t="shared" si="113"/>
        <v>PRODUTOR DA CULTURA DE GIRASSOL</v>
      </c>
      <c r="B1537" t="s">
        <v>1624</v>
      </c>
      <c r="C1537">
        <v>0</v>
      </c>
      <c r="D1537">
        <v>0</v>
      </c>
      <c r="E1537">
        <v>0</v>
      </c>
      <c r="F1537">
        <v>0</v>
      </c>
      <c r="G1537">
        <v>0</v>
      </c>
      <c r="J1537" t="str">
        <f t="shared" si="114"/>
        <v>PRODUTOR DA CULTURA DE GIRASSOL</v>
      </c>
      <c r="K1537" t="s">
        <v>1624</v>
      </c>
      <c r="L1537">
        <v>0</v>
      </c>
      <c r="N1537" t="str">
        <f t="shared" si="115"/>
        <v>PRODUTOR DA CULTURA DE GIRASSOL</v>
      </c>
      <c r="O1537" t="s">
        <v>1624</v>
      </c>
      <c r="P1537">
        <v>0</v>
      </c>
    </row>
    <row r="1538" spans="1:16">
      <c r="A1538" t="str">
        <f t="shared" si="113"/>
        <v>PRODUTOR DA CULTURA DE LINHO</v>
      </c>
      <c r="B1538" t="s">
        <v>1625</v>
      </c>
      <c r="C1538">
        <v>0</v>
      </c>
      <c r="D1538">
        <v>0</v>
      </c>
      <c r="E1538">
        <v>0</v>
      </c>
      <c r="F1538">
        <v>0</v>
      </c>
      <c r="G1538">
        <v>0</v>
      </c>
      <c r="J1538" t="str">
        <f t="shared" si="114"/>
        <v>PRODUTOR DA CULTURA DE LINHO</v>
      </c>
      <c r="K1538" t="s">
        <v>1625</v>
      </c>
      <c r="L1538">
        <v>0</v>
      </c>
      <c r="N1538" t="str">
        <f t="shared" si="115"/>
        <v>PRODUTOR DA CULTURA DE LINHO</v>
      </c>
      <c r="O1538" t="s">
        <v>1625</v>
      </c>
      <c r="P1538">
        <v>0</v>
      </c>
    </row>
    <row r="1539" spans="1:16">
      <c r="A1539" t="str">
        <f t="shared" si="113"/>
        <v>PRODUTOR DA CULTURA DE MAMONA</v>
      </c>
      <c r="B1539" t="s">
        <v>1626</v>
      </c>
      <c r="C1539">
        <v>0</v>
      </c>
      <c r="D1539">
        <v>0</v>
      </c>
      <c r="E1539">
        <v>0</v>
      </c>
      <c r="F1539">
        <v>0</v>
      </c>
      <c r="G1539">
        <v>0</v>
      </c>
      <c r="J1539" t="str">
        <f t="shared" si="114"/>
        <v>PRODUTOR DA CULTURA DE MAMONA</v>
      </c>
      <c r="K1539" t="s">
        <v>1626</v>
      </c>
      <c r="L1539">
        <v>0</v>
      </c>
      <c r="N1539" t="str">
        <f t="shared" si="115"/>
        <v>PRODUTOR DA CULTURA DE MAMONA</v>
      </c>
      <c r="O1539" t="s">
        <v>1626</v>
      </c>
      <c r="P1539">
        <v>0</v>
      </c>
    </row>
    <row r="1540" spans="1:16">
      <c r="A1540" t="str">
        <f t="shared" si="113"/>
        <v>PRODUTOR DA CULTURA DE SOJA</v>
      </c>
      <c r="B1540" t="s">
        <v>1627</v>
      </c>
      <c r="C1540">
        <v>0</v>
      </c>
      <c r="D1540">
        <v>0</v>
      </c>
      <c r="E1540">
        <v>0</v>
      </c>
      <c r="F1540">
        <v>0</v>
      </c>
      <c r="G1540">
        <v>0</v>
      </c>
      <c r="J1540" t="str">
        <f t="shared" si="114"/>
        <v>PRODUTOR DA CULTURA DE SOJA</v>
      </c>
      <c r="K1540" t="s">
        <v>1627</v>
      </c>
      <c r="L1540">
        <v>0</v>
      </c>
      <c r="N1540" t="str">
        <f t="shared" si="115"/>
        <v>PRODUTOR DA CULTURA DE SOJA</v>
      </c>
      <c r="O1540" t="s">
        <v>1627</v>
      </c>
      <c r="P1540">
        <v>0</v>
      </c>
    </row>
    <row r="1541" spans="1:16">
      <c r="A1541" t="str">
        <f t="shared" si="113"/>
        <v>PRODUTOR DE ESPECIARIAS</v>
      </c>
      <c r="B1541" t="s">
        <v>1628</v>
      </c>
      <c r="C1541">
        <v>0</v>
      </c>
      <c r="D1541">
        <v>0</v>
      </c>
      <c r="E1541">
        <v>0</v>
      </c>
      <c r="F1541">
        <v>0</v>
      </c>
      <c r="G1541">
        <v>0</v>
      </c>
      <c r="J1541" t="str">
        <f t="shared" si="114"/>
        <v>PRODUTOR DE ESPECIARIAS</v>
      </c>
      <c r="K1541" t="s">
        <v>1628</v>
      </c>
      <c r="L1541">
        <v>0</v>
      </c>
      <c r="N1541" t="str">
        <f t="shared" si="115"/>
        <v>PRODUTOR DE ESPECIARIAS</v>
      </c>
      <c r="O1541" t="s">
        <v>1628</v>
      </c>
      <c r="P1541">
        <v>0</v>
      </c>
    </row>
    <row r="1542" spans="1:16">
      <c r="A1542" t="str">
        <f t="shared" si="113"/>
        <v>PRODUTOR DE PLANTAS AROMATICAS E MEDICINAIS</v>
      </c>
      <c r="B1542" t="s">
        <v>1629</v>
      </c>
      <c r="C1542">
        <v>0</v>
      </c>
      <c r="D1542">
        <v>0</v>
      </c>
      <c r="E1542">
        <v>0</v>
      </c>
      <c r="F1542">
        <v>0</v>
      </c>
      <c r="G1542">
        <v>0</v>
      </c>
      <c r="J1542" t="str">
        <f t="shared" si="114"/>
        <v>PRODUTOR DE PLANTAS AROMATICAS E MEDICINAIS</v>
      </c>
      <c r="K1542" t="s">
        <v>1629</v>
      </c>
      <c r="L1542">
        <v>0</v>
      </c>
      <c r="N1542" t="str">
        <f t="shared" si="115"/>
        <v>PRODUTOR DE PLANTAS AROMATICAS E MEDICINAIS</v>
      </c>
      <c r="O1542" t="s">
        <v>1629</v>
      </c>
      <c r="P1542">
        <v>0</v>
      </c>
    </row>
    <row r="1543" spans="1:16">
      <c r="A1543" t="str">
        <f t="shared" si="113"/>
        <v>CRIADOR EM PECUARIA POLIVALENTE</v>
      </c>
      <c r="B1543" t="s">
        <v>1630</v>
      </c>
      <c r="C1543">
        <v>0</v>
      </c>
      <c r="D1543">
        <v>0</v>
      </c>
      <c r="E1543">
        <v>0</v>
      </c>
      <c r="F1543">
        <v>0</v>
      </c>
      <c r="G1543">
        <v>0</v>
      </c>
      <c r="J1543" t="str">
        <f t="shared" si="114"/>
        <v>CRIADOR EM PECUARIA POLIVALENTE</v>
      </c>
      <c r="K1543" t="s">
        <v>1630</v>
      </c>
      <c r="L1543">
        <v>0</v>
      </c>
      <c r="N1543" t="str">
        <f t="shared" si="115"/>
        <v>CRIADOR EM PECUARIA POLIVALENTE</v>
      </c>
      <c r="O1543" t="s">
        <v>1630</v>
      </c>
      <c r="P1543">
        <v>0</v>
      </c>
    </row>
    <row r="1544" spans="1:16">
      <c r="A1544" t="str">
        <f t="shared" si="113"/>
        <v>CRIADOR DE ANIMAIS DOMESTICOS</v>
      </c>
      <c r="B1544" t="s">
        <v>1631</v>
      </c>
      <c r="C1544">
        <v>0</v>
      </c>
      <c r="D1544">
        <v>0</v>
      </c>
      <c r="E1544">
        <v>0</v>
      </c>
      <c r="F1544">
        <v>0</v>
      </c>
      <c r="G1544">
        <v>0</v>
      </c>
      <c r="J1544" t="str">
        <f t="shared" si="114"/>
        <v>CRIADOR DE ANIMAIS DOMESTICOS</v>
      </c>
      <c r="K1544" t="s">
        <v>1631</v>
      </c>
      <c r="L1544">
        <v>0</v>
      </c>
      <c r="N1544" t="str">
        <f t="shared" si="115"/>
        <v>CRIADOR DE ANIMAIS DOMESTICOS</v>
      </c>
      <c r="O1544" t="s">
        <v>1631</v>
      </c>
      <c r="P1544">
        <v>0</v>
      </c>
    </row>
    <row r="1545" spans="1:16">
      <c r="A1545" t="str">
        <f t="shared" si="113"/>
        <v>CRIADOR DE ASININOS E MUARES</v>
      </c>
      <c r="B1545" t="s">
        <v>1632</v>
      </c>
      <c r="C1545">
        <v>0</v>
      </c>
      <c r="D1545">
        <v>0</v>
      </c>
      <c r="E1545">
        <v>0</v>
      </c>
      <c r="F1545">
        <v>0</v>
      </c>
      <c r="G1545">
        <v>0</v>
      </c>
      <c r="J1545" t="str">
        <f t="shared" si="114"/>
        <v>CRIADOR DE ASININOS E MUARES</v>
      </c>
      <c r="K1545" t="s">
        <v>1632</v>
      </c>
      <c r="L1545">
        <v>0</v>
      </c>
      <c r="N1545" t="str">
        <f t="shared" si="115"/>
        <v>CRIADOR DE ASININOS E MUARES</v>
      </c>
      <c r="O1545" t="s">
        <v>1632</v>
      </c>
      <c r="P1545">
        <v>0</v>
      </c>
    </row>
    <row r="1546" spans="1:16">
      <c r="A1546" t="str">
        <f t="shared" si="113"/>
        <v>CRIADOR DE BOVINOS (CORTE)</v>
      </c>
      <c r="B1546" t="s">
        <v>1633</v>
      </c>
      <c r="C1546">
        <v>0</v>
      </c>
      <c r="D1546">
        <v>0</v>
      </c>
      <c r="E1546">
        <v>0</v>
      </c>
      <c r="F1546">
        <v>0</v>
      </c>
      <c r="G1546">
        <v>0</v>
      </c>
      <c r="J1546" t="str">
        <f t="shared" si="114"/>
        <v>CRIADOR DE BOVINOS (CORTE)</v>
      </c>
      <c r="K1546" t="s">
        <v>1633</v>
      </c>
      <c r="L1546">
        <v>0</v>
      </c>
      <c r="N1546" t="str">
        <f t="shared" si="115"/>
        <v>CRIADOR DE BOVINOS (CORTE)</v>
      </c>
      <c r="O1546" t="s">
        <v>1633</v>
      </c>
      <c r="P1546">
        <v>0</v>
      </c>
    </row>
    <row r="1547" spans="1:16">
      <c r="A1547" t="str">
        <f t="shared" si="113"/>
        <v>CRIADOR DE BOVINOS (LEITE)</v>
      </c>
      <c r="B1547" t="s">
        <v>1634</v>
      </c>
      <c r="C1547">
        <v>0</v>
      </c>
      <c r="D1547">
        <v>0</v>
      </c>
      <c r="E1547">
        <v>0</v>
      </c>
      <c r="F1547">
        <v>0</v>
      </c>
      <c r="G1547">
        <v>0</v>
      </c>
      <c r="J1547" t="str">
        <f t="shared" si="114"/>
        <v>CRIADOR DE BOVINOS (LEITE)</v>
      </c>
      <c r="K1547" t="s">
        <v>1634</v>
      </c>
      <c r="L1547">
        <v>0</v>
      </c>
      <c r="N1547" t="str">
        <f t="shared" si="115"/>
        <v>CRIADOR DE BOVINOS (LEITE)</v>
      </c>
      <c r="O1547" t="s">
        <v>1634</v>
      </c>
      <c r="P1547">
        <v>0</v>
      </c>
    </row>
    <row r="1548" spans="1:16">
      <c r="A1548" t="str">
        <f t="shared" si="113"/>
        <v>CRIADOR DE BUBALINOS (CORTE)</v>
      </c>
      <c r="B1548" t="s">
        <v>1635</v>
      </c>
      <c r="C1548">
        <v>0</v>
      </c>
      <c r="D1548">
        <v>0</v>
      </c>
      <c r="E1548">
        <v>0</v>
      </c>
      <c r="F1548">
        <v>0</v>
      </c>
      <c r="G1548">
        <v>0</v>
      </c>
      <c r="J1548" t="str">
        <f t="shared" si="114"/>
        <v>CRIADOR DE BUBALINOS (CORTE)</v>
      </c>
      <c r="K1548" t="s">
        <v>1635</v>
      </c>
      <c r="L1548">
        <v>0</v>
      </c>
      <c r="N1548" t="str">
        <f t="shared" si="115"/>
        <v>CRIADOR DE BUBALINOS (CORTE)</v>
      </c>
      <c r="O1548" t="s">
        <v>1635</v>
      </c>
      <c r="P1548">
        <v>0</v>
      </c>
    </row>
    <row r="1549" spans="1:16">
      <c r="A1549" t="str">
        <f t="shared" si="113"/>
        <v>CRIADOR DE BUBALINOS (LEITE)</v>
      </c>
      <c r="B1549" t="s">
        <v>1636</v>
      </c>
      <c r="C1549">
        <v>0</v>
      </c>
      <c r="D1549">
        <v>0</v>
      </c>
      <c r="E1549">
        <v>0</v>
      </c>
      <c r="F1549">
        <v>0</v>
      </c>
      <c r="G1549">
        <v>0</v>
      </c>
      <c r="J1549" t="str">
        <f t="shared" si="114"/>
        <v>CRIADOR DE BUBALINOS (LEITE)</v>
      </c>
      <c r="K1549" t="s">
        <v>1636</v>
      </c>
      <c r="L1549">
        <v>0</v>
      </c>
      <c r="N1549" t="str">
        <f t="shared" si="115"/>
        <v>CRIADOR DE BUBALINOS (LEITE)</v>
      </c>
      <c r="O1549" t="s">
        <v>1636</v>
      </c>
      <c r="P1549">
        <v>0</v>
      </c>
    </row>
    <row r="1550" spans="1:16">
      <c r="A1550" t="str">
        <f t="shared" si="113"/>
        <v>CRIADOR DE EQUINOS</v>
      </c>
      <c r="B1550" t="s">
        <v>1637</v>
      </c>
      <c r="C1550">
        <v>0</v>
      </c>
      <c r="D1550">
        <v>0</v>
      </c>
      <c r="E1550">
        <v>0</v>
      </c>
      <c r="F1550">
        <v>0</v>
      </c>
      <c r="G1550">
        <v>0</v>
      </c>
      <c r="J1550" t="str">
        <f t="shared" si="114"/>
        <v>CRIADOR DE EQUINOS</v>
      </c>
      <c r="K1550" t="s">
        <v>1637</v>
      </c>
      <c r="L1550">
        <v>0</v>
      </c>
      <c r="N1550" t="str">
        <f t="shared" si="115"/>
        <v>CRIADOR DE EQUINOS</v>
      </c>
      <c r="O1550" t="s">
        <v>1637</v>
      </c>
      <c r="P1550">
        <v>0</v>
      </c>
    </row>
    <row r="1551" spans="1:16">
      <c r="A1551" t="str">
        <f t="shared" si="113"/>
        <v>CRIADOR DE CAPRINOS</v>
      </c>
      <c r="B1551" t="s">
        <v>1638</v>
      </c>
      <c r="C1551">
        <v>0</v>
      </c>
      <c r="D1551">
        <v>0</v>
      </c>
      <c r="E1551">
        <v>0</v>
      </c>
      <c r="F1551">
        <v>0</v>
      </c>
      <c r="G1551">
        <v>0</v>
      </c>
      <c r="J1551" t="str">
        <f t="shared" si="114"/>
        <v>CRIADOR DE CAPRINOS</v>
      </c>
      <c r="K1551" t="s">
        <v>1638</v>
      </c>
      <c r="L1551">
        <v>0</v>
      </c>
      <c r="N1551" t="str">
        <f t="shared" si="115"/>
        <v>CRIADOR DE CAPRINOS</v>
      </c>
      <c r="O1551" t="s">
        <v>1638</v>
      </c>
      <c r="P1551">
        <v>0</v>
      </c>
    </row>
    <row r="1552" spans="1:16">
      <c r="A1552" t="str">
        <f t="shared" si="113"/>
        <v>CRIADOR DE OVINOS</v>
      </c>
      <c r="B1552" t="s">
        <v>1639</v>
      </c>
      <c r="C1552">
        <v>0</v>
      </c>
      <c r="D1552">
        <v>0</v>
      </c>
      <c r="E1552">
        <v>0</v>
      </c>
      <c r="F1552">
        <v>0</v>
      </c>
      <c r="G1552">
        <v>0</v>
      </c>
      <c r="J1552" t="str">
        <f t="shared" si="114"/>
        <v>CRIADOR DE OVINOS</v>
      </c>
      <c r="K1552" t="s">
        <v>1639</v>
      </c>
      <c r="L1552">
        <v>0</v>
      </c>
      <c r="N1552" t="str">
        <f t="shared" si="115"/>
        <v>CRIADOR DE OVINOS</v>
      </c>
      <c r="O1552" t="s">
        <v>1639</v>
      </c>
      <c r="P1552">
        <v>0</v>
      </c>
    </row>
    <row r="1553" spans="1:16">
      <c r="A1553" t="str">
        <f t="shared" si="113"/>
        <v>CRIADOR DE SUINOS</v>
      </c>
      <c r="B1553" t="s">
        <v>1640</v>
      </c>
      <c r="C1553">
        <v>0</v>
      </c>
      <c r="D1553">
        <v>0</v>
      </c>
      <c r="E1553">
        <v>0</v>
      </c>
      <c r="F1553">
        <v>0</v>
      </c>
      <c r="G1553">
        <v>0</v>
      </c>
      <c r="J1553" t="str">
        <f t="shared" si="114"/>
        <v>CRIADOR DE SUINOS</v>
      </c>
      <c r="K1553" t="s">
        <v>1640</v>
      </c>
      <c r="L1553">
        <v>0</v>
      </c>
      <c r="N1553" t="str">
        <f t="shared" si="115"/>
        <v>CRIADOR DE SUINOS</v>
      </c>
      <c r="O1553" t="s">
        <v>1640</v>
      </c>
      <c r="P1553">
        <v>0</v>
      </c>
    </row>
    <row r="1554" spans="1:16">
      <c r="A1554" t="str">
        <f t="shared" si="113"/>
        <v>AVICULTOR</v>
      </c>
      <c r="B1554" t="s">
        <v>1641</v>
      </c>
      <c r="C1554">
        <v>0</v>
      </c>
      <c r="D1554">
        <v>0</v>
      </c>
      <c r="E1554">
        <v>0</v>
      </c>
      <c r="F1554">
        <v>0</v>
      </c>
      <c r="G1554">
        <v>0</v>
      </c>
      <c r="J1554" t="str">
        <f t="shared" si="114"/>
        <v>AVICULTOR</v>
      </c>
      <c r="K1554" t="s">
        <v>1641</v>
      </c>
      <c r="L1554">
        <v>0</v>
      </c>
      <c r="N1554" t="str">
        <f t="shared" si="115"/>
        <v>AVICULTOR</v>
      </c>
      <c r="O1554" t="s">
        <v>1641</v>
      </c>
      <c r="P1554">
        <v>0</v>
      </c>
    </row>
    <row r="1555" spans="1:16">
      <c r="A1555" t="str">
        <f t="shared" si="113"/>
        <v>CUNICULTOR</v>
      </c>
      <c r="B1555" t="s">
        <v>1642</v>
      </c>
      <c r="C1555">
        <v>0</v>
      </c>
      <c r="D1555">
        <v>0</v>
      </c>
      <c r="E1555">
        <v>0</v>
      </c>
      <c r="F1555">
        <v>0</v>
      </c>
      <c r="G1555">
        <v>0</v>
      </c>
      <c r="J1555" t="str">
        <f t="shared" si="114"/>
        <v>CUNICULTOR</v>
      </c>
      <c r="K1555" t="s">
        <v>1642</v>
      </c>
      <c r="L1555">
        <v>0</v>
      </c>
      <c r="N1555" t="str">
        <f t="shared" si="115"/>
        <v>CUNICULTOR</v>
      </c>
      <c r="O1555" t="s">
        <v>1642</v>
      </c>
      <c r="P1555">
        <v>0</v>
      </c>
    </row>
    <row r="1556" spans="1:16">
      <c r="A1556" t="str">
        <f t="shared" si="113"/>
        <v>APICULTOR</v>
      </c>
      <c r="B1556" t="s">
        <v>1643</v>
      </c>
      <c r="C1556">
        <v>0</v>
      </c>
      <c r="D1556">
        <v>0</v>
      </c>
      <c r="E1556">
        <v>0</v>
      </c>
      <c r="F1556">
        <v>0</v>
      </c>
      <c r="G1556">
        <v>0</v>
      </c>
      <c r="J1556" t="str">
        <f t="shared" si="114"/>
        <v>APICULTOR</v>
      </c>
      <c r="K1556" t="s">
        <v>1643</v>
      </c>
      <c r="L1556">
        <v>0</v>
      </c>
      <c r="N1556" t="str">
        <f t="shared" si="115"/>
        <v>APICULTOR</v>
      </c>
      <c r="O1556" t="s">
        <v>1643</v>
      </c>
      <c r="P1556">
        <v>0</v>
      </c>
    </row>
    <row r="1557" spans="1:16">
      <c r="A1557" t="str">
        <f t="shared" si="113"/>
        <v>CRIADOR DE ANIMAIS PRODUTORES DE VENENO</v>
      </c>
      <c r="B1557" t="s">
        <v>1644</v>
      </c>
      <c r="C1557">
        <v>0</v>
      </c>
      <c r="D1557">
        <v>0</v>
      </c>
      <c r="E1557">
        <v>0</v>
      </c>
      <c r="F1557">
        <v>0</v>
      </c>
      <c r="G1557">
        <v>0</v>
      </c>
      <c r="J1557" t="str">
        <f t="shared" si="114"/>
        <v>CRIADOR DE ANIMAIS PRODUTORES DE VENENO</v>
      </c>
      <c r="K1557" t="s">
        <v>1644</v>
      </c>
      <c r="L1557">
        <v>0</v>
      </c>
      <c r="N1557" t="str">
        <f t="shared" si="115"/>
        <v>CRIADOR DE ANIMAIS PRODUTORES DE VENENO</v>
      </c>
      <c r="O1557" t="s">
        <v>1644</v>
      </c>
      <c r="P1557">
        <v>0</v>
      </c>
    </row>
    <row r="1558" spans="1:16">
      <c r="A1558" t="str">
        <f t="shared" si="113"/>
        <v>MINHOCULTOR</v>
      </c>
      <c r="B1558" t="s">
        <v>1645</v>
      </c>
      <c r="C1558">
        <v>0</v>
      </c>
      <c r="D1558">
        <v>0</v>
      </c>
      <c r="E1558">
        <v>0</v>
      </c>
      <c r="F1558">
        <v>0</v>
      </c>
      <c r="G1558">
        <v>0</v>
      </c>
      <c r="J1558" t="str">
        <f t="shared" si="114"/>
        <v>MINHOCULTOR</v>
      </c>
      <c r="K1558" t="s">
        <v>1645</v>
      </c>
      <c r="L1558">
        <v>0</v>
      </c>
      <c r="N1558" t="str">
        <f t="shared" si="115"/>
        <v>MINHOCULTOR</v>
      </c>
      <c r="O1558" t="s">
        <v>1645</v>
      </c>
      <c r="P1558">
        <v>0</v>
      </c>
    </row>
    <row r="1559" spans="1:16">
      <c r="A1559" t="str">
        <f t="shared" si="113"/>
        <v>SERICULTOR</v>
      </c>
      <c r="B1559" t="s">
        <v>1646</v>
      </c>
      <c r="C1559">
        <v>0</v>
      </c>
      <c r="D1559">
        <v>0</v>
      </c>
      <c r="E1559">
        <v>0</v>
      </c>
      <c r="F1559">
        <v>0</v>
      </c>
      <c r="G1559">
        <v>0</v>
      </c>
      <c r="J1559" t="str">
        <f t="shared" si="114"/>
        <v>SERICULTOR</v>
      </c>
      <c r="K1559" t="s">
        <v>1646</v>
      </c>
      <c r="L1559">
        <v>0</v>
      </c>
      <c r="N1559" t="str">
        <f t="shared" si="115"/>
        <v>SERICULTOR</v>
      </c>
      <c r="O1559" t="s">
        <v>1646</v>
      </c>
      <c r="P1559">
        <v>0</v>
      </c>
    </row>
    <row r="1560" spans="1:16">
      <c r="A1560" t="str">
        <f t="shared" si="113"/>
        <v>SUPERVISOR DE EXPLORACAO AGRICOLA</v>
      </c>
      <c r="B1560" t="s">
        <v>1647</v>
      </c>
      <c r="C1560">
        <v>0</v>
      </c>
      <c r="D1560">
        <v>0</v>
      </c>
      <c r="E1560">
        <v>0</v>
      </c>
      <c r="F1560">
        <v>0</v>
      </c>
      <c r="G1560">
        <v>0</v>
      </c>
      <c r="J1560" t="str">
        <f t="shared" si="114"/>
        <v>SUPERVISOR DE EXPLORACAO AGRICOLA</v>
      </c>
      <c r="K1560" t="s">
        <v>1647</v>
      </c>
      <c r="L1560">
        <v>0</v>
      </c>
      <c r="N1560" t="str">
        <f t="shared" si="115"/>
        <v>SUPERVISOR DE EXPLORACAO AGRICOLA</v>
      </c>
      <c r="O1560" t="s">
        <v>1647</v>
      </c>
      <c r="P1560">
        <v>0</v>
      </c>
    </row>
    <row r="1561" spans="1:16">
      <c r="A1561" t="str">
        <f t="shared" si="113"/>
        <v>SUPERVISOR DE EXPLORACAO AGROPECUARIA</v>
      </c>
      <c r="B1561" t="s">
        <v>1648</v>
      </c>
      <c r="C1561">
        <v>0</v>
      </c>
      <c r="D1561">
        <v>0</v>
      </c>
      <c r="E1561">
        <v>0</v>
      </c>
      <c r="F1561">
        <v>0</v>
      </c>
      <c r="G1561">
        <v>0</v>
      </c>
      <c r="J1561" t="str">
        <f t="shared" si="114"/>
        <v>SUPERVISOR DE EXPLORACAO AGROPECUARIA</v>
      </c>
      <c r="K1561" t="s">
        <v>1648</v>
      </c>
      <c r="L1561">
        <v>0</v>
      </c>
      <c r="N1561" t="str">
        <f t="shared" si="115"/>
        <v>SUPERVISOR DE EXPLORACAO AGROPECUARIA</v>
      </c>
      <c r="O1561" t="s">
        <v>1648</v>
      </c>
      <c r="P1561">
        <v>0</v>
      </c>
    </row>
    <row r="1562" spans="1:16">
      <c r="A1562" t="str">
        <f t="shared" si="113"/>
        <v>SUPERVISOR DE EXPLORACAO PECUARIA</v>
      </c>
      <c r="B1562" t="s">
        <v>1649</v>
      </c>
      <c r="C1562">
        <v>0</v>
      </c>
      <c r="D1562">
        <v>0</v>
      </c>
      <c r="E1562">
        <v>0</v>
      </c>
      <c r="F1562">
        <v>0</v>
      </c>
      <c r="G1562">
        <v>0</v>
      </c>
      <c r="J1562" t="str">
        <f t="shared" si="114"/>
        <v>SUPERVISOR DE EXPLORACAO PECUARIA</v>
      </c>
      <c r="K1562" t="s">
        <v>1649</v>
      </c>
      <c r="L1562">
        <v>0</v>
      </c>
      <c r="N1562" t="str">
        <f t="shared" si="115"/>
        <v>SUPERVISOR DE EXPLORACAO PECUARIA</v>
      </c>
      <c r="O1562" t="s">
        <v>1649</v>
      </c>
      <c r="P1562">
        <v>0</v>
      </c>
    </row>
    <row r="1563" spans="1:16">
      <c r="A1563" t="str">
        <f t="shared" si="113"/>
        <v>TRABALHADOR AGROPECUARIO EM GERAL</v>
      </c>
      <c r="B1563" t="s">
        <v>1650</v>
      </c>
      <c r="C1563">
        <v>0</v>
      </c>
      <c r="D1563">
        <v>0</v>
      </c>
      <c r="E1563">
        <v>0</v>
      </c>
      <c r="F1563">
        <v>0</v>
      </c>
      <c r="G1563">
        <v>0</v>
      </c>
      <c r="J1563" t="str">
        <f t="shared" si="114"/>
        <v>TRABALHADOR AGROPECUARIO EM GERAL</v>
      </c>
      <c r="K1563" t="s">
        <v>1650</v>
      </c>
      <c r="L1563">
        <v>0</v>
      </c>
      <c r="N1563" t="str">
        <f t="shared" si="115"/>
        <v>TRABALHADOR AGROPECUARIO EM GERAL</v>
      </c>
      <c r="O1563" t="s">
        <v>1650</v>
      </c>
      <c r="P1563">
        <v>0</v>
      </c>
    </row>
    <row r="1564" spans="1:16">
      <c r="A1564" t="str">
        <f t="shared" si="113"/>
        <v>CASEIRO (AGRICULTURA)</v>
      </c>
      <c r="B1564" t="s">
        <v>1651</v>
      </c>
      <c r="C1564">
        <v>0</v>
      </c>
      <c r="D1564">
        <v>0</v>
      </c>
      <c r="E1564">
        <v>0</v>
      </c>
      <c r="F1564">
        <v>0</v>
      </c>
      <c r="G1564">
        <v>0</v>
      </c>
      <c r="J1564" t="str">
        <f t="shared" si="114"/>
        <v>CASEIRO (AGRICULTURA)</v>
      </c>
      <c r="K1564" t="s">
        <v>1651</v>
      </c>
      <c r="L1564">
        <v>0</v>
      </c>
      <c r="N1564" t="str">
        <f t="shared" si="115"/>
        <v>CASEIRO (AGRICULTURA)</v>
      </c>
      <c r="O1564" t="s">
        <v>1651</v>
      </c>
      <c r="P1564">
        <v>0</v>
      </c>
    </row>
    <row r="1565" spans="1:16">
      <c r="A1565" t="str">
        <f t="shared" si="113"/>
        <v>JARDINEIRO</v>
      </c>
      <c r="B1565" t="s">
        <v>1652</v>
      </c>
      <c r="C1565">
        <v>0</v>
      </c>
      <c r="D1565">
        <v>0</v>
      </c>
      <c r="E1565">
        <v>0</v>
      </c>
      <c r="F1565">
        <v>0</v>
      </c>
      <c r="G1565">
        <v>0</v>
      </c>
      <c r="J1565" t="str">
        <f t="shared" si="114"/>
        <v>JARDINEIRO</v>
      </c>
      <c r="K1565" t="s">
        <v>1652</v>
      </c>
      <c r="L1565">
        <v>0</v>
      </c>
      <c r="N1565" t="str">
        <f t="shared" si="115"/>
        <v>JARDINEIRO</v>
      </c>
      <c r="O1565" t="s">
        <v>1652</v>
      </c>
      <c r="P1565">
        <v>0</v>
      </c>
    </row>
    <row r="1566" spans="1:16">
      <c r="A1566" t="str">
        <f t="shared" si="113"/>
        <v>TRABALHADOR NA PRODUCAO DE MUDAS E SEMENTES</v>
      </c>
      <c r="B1566" t="s">
        <v>1653</v>
      </c>
      <c r="C1566">
        <v>0</v>
      </c>
      <c r="D1566">
        <v>0</v>
      </c>
      <c r="E1566">
        <v>0</v>
      </c>
      <c r="F1566">
        <v>0</v>
      </c>
      <c r="G1566">
        <v>0</v>
      </c>
      <c r="J1566" t="str">
        <f t="shared" si="114"/>
        <v>TRABALHADOR NA PRODUCAO DE MUDAS E SEMENTES</v>
      </c>
      <c r="K1566" t="s">
        <v>1653</v>
      </c>
      <c r="L1566">
        <v>0</v>
      </c>
      <c r="N1566" t="str">
        <f t="shared" si="115"/>
        <v>TRABALHADOR NA PRODUCAO DE MUDAS E SEMENTES</v>
      </c>
      <c r="O1566" t="s">
        <v>1653</v>
      </c>
      <c r="P1566">
        <v>0</v>
      </c>
    </row>
    <row r="1567" spans="1:16">
      <c r="A1567" t="str">
        <f t="shared" si="113"/>
        <v>TRABALHADOR VOLANTE DA AGRICULTURA</v>
      </c>
      <c r="B1567" t="s">
        <v>1654</v>
      </c>
      <c r="C1567">
        <v>0</v>
      </c>
      <c r="D1567">
        <v>0</v>
      </c>
      <c r="E1567">
        <v>0</v>
      </c>
      <c r="F1567">
        <v>0</v>
      </c>
      <c r="G1567">
        <v>0</v>
      </c>
      <c r="J1567" t="str">
        <f t="shared" si="114"/>
        <v>TRABALHADOR VOLANTE DA AGRICULTURA</v>
      </c>
      <c r="K1567" t="s">
        <v>1654</v>
      </c>
      <c r="L1567">
        <v>0</v>
      </c>
      <c r="N1567" t="str">
        <f t="shared" si="115"/>
        <v>TRABALHADOR VOLANTE DA AGRICULTURA</v>
      </c>
      <c r="O1567" t="s">
        <v>1654</v>
      </c>
      <c r="P1567">
        <v>0</v>
      </c>
    </row>
    <row r="1568" spans="1:16">
      <c r="A1568" t="str">
        <f t="shared" si="113"/>
        <v>TRABALHADOR DA CULTURA DE ARROZ</v>
      </c>
      <c r="B1568" t="s">
        <v>1655</v>
      </c>
      <c r="C1568">
        <v>0</v>
      </c>
      <c r="D1568">
        <v>0</v>
      </c>
      <c r="E1568">
        <v>0</v>
      </c>
      <c r="F1568">
        <v>0</v>
      </c>
      <c r="G1568">
        <v>0</v>
      </c>
      <c r="J1568" t="str">
        <f t="shared" si="114"/>
        <v>TRABALHADOR DA CULTURA DE ARROZ</v>
      </c>
      <c r="K1568" t="s">
        <v>1655</v>
      </c>
      <c r="L1568">
        <v>0</v>
      </c>
      <c r="N1568" t="str">
        <f t="shared" si="115"/>
        <v>TRABALHADOR DA CULTURA DE ARROZ</v>
      </c>
      <c r="O1568" t="s">
        <v>1655</v>
      </c>
      <c r="P1568">
        <v>0</v>
      </c>
    </row>
    <row r="1569" spans="1:16">
      <c r="A1569" t="str">
        <f t="shared" si="113"/>
        <v>TRABALHADOR DA CULTURA DE CANA-DE-ACUCAR</v>
      </c>
      <c r="B1569" t="s">
        <v>1656</v>
      </c>
      <c r="C1569">
        <v>0</v>
      </c>
      <c r="D1569">
        <v>0</v>
      </c>
      <c r="E1569">
        <v>0</v>
      </c>
      <c r="F1569">
        <v>0</v>
      </c>
      <c r="G1569">
        <v>0</v>
      </c>
      <c r="J1569" t="str">
        <f t="shared" si="114"/>
        <v>TRABALHADOR DA CULTURA DE CANA-DE-ACUCAR</v>
      </c>
      <c r="K1569" t="s">
        <v>1656</v>
      </c>
      <c r="L1569">
        <v>0</v>
      </c>
      <c r="N1569" t="str">
        <f t="shared" si="115"/>
        <v>TRABALHADOR DA CULTURA DE CANA-DE-ACUCAR</v>
      </c>
      <c r="O1569" t="s">
        <v>1656</v>
      </c>
      <c r="P1569">
        <v>0</v>
      </c>
    </row>
    <row r="1570" spans="1:16">
      <c r="A1570" t="str">
        <f t="shared" si="113"/>
        <v>TRABALHADOR DA CULTURA DE MILHO E SORGO</v>
      </c>
      <c r="B1570" t="s">
        <v>1657</v>
      </c>
      <c r="C1570">
        <v>0</v>
      </c>
      <c r="D1570">
        <v>0</v>
      </c>
      <c r="E1570">
        <v>0</v>
      </c>
      <c r="F1570">
        <v>0</v>
      </c>
      <c r="G1570">
        <v>0</v>
      </c>
      <c r="J1570" t="str">
        <f t="shared" si="114"/>
        <v>TRABALHADOR DA CULTURA DE MILHO E SORGO</v>
      </c>
      <c r="K1570" t="s">
        <v>1657</v>
      </c>
      <c r="L1570">
        <v>0</v>
      </c>
      <c r="N1570" t="str">
        <f t="shared" si="115"/>
        <v>TRABALHADOR DA CULTURA DE MILHO E SORGO</v>
      </c>
      <c r="O1570" t="s">
        <v>1657</v>
      </c>
      <c r="P1570">
        <v>0</v>
      </c>
    </row>
    <row r="1571" spans="1:16">
      <c r="A1571" t="str">
        <f t="shared" si="113"/>
        <v>TRABALHADOR DA CULTURA DE TRIGO, AVEIA, CEVADA E TRITICALE</v>
      </c>
      <c r="B1571" t="s">
        <v>1658</v>
      </c>
      <c r="C1571">
        <v>0</v>
      </c>
      <c r="D1571">
        <v>0</v>
      </c>
      <c r="E1571">
        <v>0</v>
      </c>
      <c r="F1571">
        <v>0</v>
      </c>
      <c r="G1571">
        <v>0</v>
      </c>
      <c r="J1571" t="str">
        <f t="shared" si="114"/>
        <v>TRABALHADOR DA CULTURA DE TRIGO, AVEIA, CEVADA E TRITICALE</v>
      </c>
      <c r="K1571" t="s">
        <v>1658</v>
      </c>
      <c r="L1571">
        <v>0</v>
      </c>
      <c r="N1571" t="str">
        <f t="shared" si="115"/>
        <v>TRABALHADOR DA CULTURA DE TRIGO, AVEIA, CEVADA E TRITICALE</v>
      </c>
      <c r="O1571" t="s">
        <v>1658</v>
      </c>
      <c r="P1571">
        <v>0</v>
      </c>
    </row>
    <row r="1572" spans="1:16">
      <c r="A1572" t="str">
        <f t="shared" si="113"/>
        <v>TRABALHADOR DA CULTURA DE ALGODAO</v>
      </c>
      <c r="B1572" t="s">
        <v>1659</v>
      </c>
      <c r="C1572">
        <v>0</v>
      </c>
      <c r="D1572">
        <v>0</v>
      </c>
      <c r="E1572">
        <v>0</v>
      </c>
      <c r="F1572">
        <v>0</v>
      </c>
      <c r="G1572">
        <v>0</v>
      </c>
      <c r="J1572" t="str">
        <f t="shared" si="114"/>
        <v>TRABALHADOR DA CULTURA DE ALGODAO</v>
      </c>
      <c r="K1572" t="s">
        <v>1659</v>
      </c>
      <c r="L1572">
        <v>0</v>
      </c>
      <c r="N1572" t="str">
        <f t="shared" si="115"/>
        <v>TRABALHADOR DA CULTURA DE ALGODAO</v>
      </c>
      <c r="O1572" t="s">
        <v>1659</v>
      </c>
      <c r="P1572">
        <v>0</v>
      </c>
    </row>
    <row r="1573" spans="1:16">
      <c r="A1573" t="str">
        <f t="shared" si="113"/>
        <v>TRABALHADOR DA CULTURA DE SISAL</v>
      </c>
      <c r="B1573" t="s">
        <v>1660</v>
      </c>
      <c r="C1573">
        <v>0</v>
      </c>
      <c r="D1573">
        <v>0</v>
      </c>
      <c r="E1573">
        <v>0</v>
      </c>
      <c r="F1573">
        <v>0</v>
      </c>
      <c r="G1573">
        <v>0</v>
      </c>
      <c r="J1573" t="str">
        <f t="shared" si="114"/>
        <v>TRABALHADOR DA CULTURA DE SISAL</v>
      </c>
      <c r="K1573" t="s">
        <v>1660</v>
      </c>
      <c r="L1573">
        <v>0</v>
      </c>
      <c r="N1573" t="str">
        <f t="shared" si="115"/>
        <v>TRABALHADOR DA CULTURA DE SISAL</v>
      </c>
      <c r="O1573" t="s">
        <v>1660</v>
      </c>
      <c r="P1573">
        <v>0</v>
      </c>
    </row>
    <row r="1574" spans="1:16">
      <c r="A1574" t="str">
        <f t="shared" si="113"/>
        <v>TRABALHADOR DA CULTURA DO RAMI</v>
      </c>
      <c r="B1574" t="s">
        <v>1661</v>
      </c>
      <c r="C1574">
        <v>0</v>
      </c>
      <c r="D1574">
        <v>0</v>
      </c>
      <c r="E1574">
        <v>0</v>
      </c>
      <c r="F1574">
        <v>0</v>
      </c>
      <c r="G1574">
        <v>0</v>
      </c>
      <c r="J1574" t="str">
        <f t="shared" si="114"/>
        <v>TRABALHADOR DA CULTURA DO RAMI</v>
      </c>
      <c r="K1574" t="s">
        <v>1661</v>
      </c>
      <c r="L1574">
        <v>0</v>
      </c>
      <c r="N1574" t="str">
        <f t="shared" si="115"/>
        <v>TRABALHADOR DA CULTURA DO RAMI</v>
      </c>
      <c r="O1574" t="s">
        <v>1661</v>
      </c>
      <c r="P1574">
        <v>0</v>
      </c>
    </row>
    <row r="1575" spans="1:16">
      <c r="A1575" t="str">
        <f t="shared" si="113"/>
        <v>TRABALHADOR NA OLERICULTURA (FRUTOS E SEMENTES)</v>
      </c>
      <c r="B1575" t="s">
        <v>1662</v>
      </c>
      <c r="C1575">
        <v>0</v>
      </c>
      <c r="D1575">
        <v>0</v>
      </c>
      <c r="E1575">
        <v>0</v>
      </c>
      <c r="F1575">
        <v>0</v>
      </c>
      <c r="G1575">
        <v>0</v>
      </c>
      <c r="J1575" t="str">
        <f t="shared" si="114"/>
        <v>TRABALHADOR NA OLERICULTURA (FRUTOS E SEMENTES)</v>
      </c>
      <c r="K1575" t="s">
        <v>1662</v>
      </c>
      <c r="L1575">
        <v>0</v>
      </c>
      <c r="N1575" t="str">
        <f t="shared" si="115"/>
        <v>TRABALHADOR NA OLERICULTURA (FRUTOS E SEMENTES)</v>
      </c>
      <c r="O1575" t="s">
        <v>1662</v>
      </c>
      <c r="P1575">
        <v>0</v>
      </c>
    </row>
    <row r="1576" spans="1:16">
      <c r="A1576" t="str">
        <f t="shared" si="113"/>
        <v>TRABALHADOR NA OLERICULTURA (LEGUMES)</v>
      </c>
      <c r="B1576" t="s">
        <v>1663</v>
      </c>
      <c r="C1576">
        <v>0</v>
      </c>
      <c r="D1576">
        <v>0</v>
      </c>
      <c r="E1576">
        <v>0</v>
      </c>
      <c r="F1576">
        <v>0</v>
      </c>
      <c r="G1576">
        <v>0</v>
      </c>
      <c r="J1576" t="str">
        <f t="shared" si="114"/>
        <v>TRABALHADOR NA OLERICULTURA (LEGUMES)</v>
      </c>
      <c r="K1576" t="s">
        <v>1663</v>
      </c>
      <c r="L1576">
        <v>0</v>
      </c>
      <c r="N1576" t="str">
        <f t="shared" si="115"/>
        <v>TRABALHADOR NA OLERICULTURA (LEGUMES)</v>
      </c>
      <c r="O1576" t="s">
        <v>1663</v>
      </c>
      <c r="P1576">
        <v>0</v>
      </c>
    </row>
    <row r="1577" spans="1:16">
      <c r="A1577" t="str">
        <f t="shared" si="113"/>
        <v>TRABALHADOR NA OLERICULTURA (RAIZES, BULBOS E TUBERCULOS)</v>
      </c>
      <c r="B1577" t="s">
        <v>1664</v>
      </c>
      <c r="C1577">
        <v>0</v>
      </c>
      <c r="D1577">
        <v>0</v>
      </c>
      <c r="E1577">
        <v>0</v>
      </c>
      <c r="F1577">
        <v>0</v>
      </c>
      <c r="G1577">
        <v>0</v>
      </c>
      <c r="J1577" t="str">
        <f t="shared" si="114"/>
        <v>TRABALHADOR NA OLERICULTURA (RAIZES, BULBOS E TUBERCULOS)</v>
      </c>
      <c r="K1577" t="s">
        <v>1664</v>
      </c>
      <c r="L1577">
        <v>0</v>
      </c>
      <c r="N1577" t="str">
        <f t="shared" si="115"/>
        <v>TRABALHADOR NA OLERICULTURA (RAIZES, BULBOS E TUBERCULOS)</v>
      </c>
      <c r="O1577" t="s">
        <v>1664</v>
      </c>
      <c r="P1577">
        <v>0</v>
      </c>
    </row>
    <row r="1578" spans="1:16">
      <c r="A1578" t="str">
        <f t="shared" si="113"/>
        <v>TRABALHADOR NA OLERICULTURA (TALOS, FOLHAS E FLORES)</v>
      </c>
      <c r="B1578" t="s">
        <v>1665</v>
      </c>
      <c r="C1578">
        <v>0</v>
      </c>
      <c r="D1578">
        <v>0</v>
      </c>
      <c r="E1578">
        <v>0</v>
      </c>
      <c r="F1578">
        <v>0</v>
      </c>
      <c r="G1578">
        <v>0</v>
      </c>
      <c r="J1578" t="str">
        <f t="shared" si="114"/>
        <v>TRABALHADOR NA OLERICULTURA (TALOS, FOLHAS E FLORES)</v>
      </c>
      <c r="K1578" t="s">
        <v>1665</v>
      </c>
      <c r="L1578">
        <v>0</v>
      </c>
      <c r="N1578" t="str">
        <f t="shared" si="115"/>
        <v>TRABALHADOR NA OLERICULTURA (TALOS, FOLHAS E FLORES)</v>
      </c>
      <c r="O1578" t="s">
        <v>1665</v>
      </c>
      <c r="P1578">
        <v>0</v>
      </c>
    </row>
    <row r="1579" spans="1:16">
      <c r="A1579" t="str">
        <f t="shared" ref="A1579:A1642" si="116">MID(B1579,8,100)</f>
        <v>TRABALHADOR NO CULTIVO DE FLORES E FOLHAGENS DE CORTE</v>
      </c>
      <c r="B1579" t="s">
        <v>1666</v>
      </c>
      <c r="C1579">
        <v>0</v>
      </c>
      <c r="D1579">
        <v>0</v>
      </c>
      <c r="E1579">
        <v>0</v>
      </c>
      <c r="F1579">
        <v>0</v>
      </c>
      <c r="G1579">
        <v>0</v>
      </c>
      <c r="J1579" t="str">
        <f t="shared" ref="J1579:J1642" si="117">MID(K1579,8,100)</f>
        <v>TRABALHADOR NO CULTIVO DE FLORES E FOLHAGENS DE CORTE</v>
      </c>
      <c r="K1579" t="s">
        <v>1666</v>
      </c>
      <c r="L1579">
        <v>0</v>
      </c>
      <c r="N1579" t="str">
        <f t="shared" ref="N1579:N1642" si="118">MID(O1579,8,100)</f>
        <v>TRABALHADOR NO CULTIVO DE FLORES E FOLHAGENS DE CORTE</v>
      </c>
      <c r="O1579" t="s">
        <v>1666</v>
      </c>
      <c r="P1579">
        <v>0</v>
      </c>
    </row>
    <row r="1580" spans="1:16">
      <c r="A1580" t="str">
        <f t="shared" si="116"/>
        <v>TRABALHADOR NO CULTIVO DE FLORES EM VASO</v>
      </c>
      <c r="B1580" t="s">
        <v>1667</v>
      </c>
      <c r="C1580">
        <v>0</v>
      </c>
      <c r="D1580">
        <v>0</v>
      </c>
      <c r="E1580">
        <v>0</v>
      </c>
      <c r="F1580">
        <v>0</v>
      </c>
      <c r="G1580">
        <v>0</v>
      </c>
      <c r="J1580" t="str">
        <f t="shared" si="117"/>
        <v>TRABALHADOR NO CULTIVO DE FLORES EM VASO</v>
      </c>
      <c r="K1580" t="s">
        <v>1667</v>
      </c>
      <c r="L1580">
        <v>0</v>
      </c>
      <c r="N1580" t="str">
        <f t="shared" si="118"/>
        <v>TRABALHADOR NO CULTIVO DE FLORES EM VASO</v>
      </c>
      <c r="O1580" t="s">
        <v>1667</v>
      </c>
      <c r="P1580">
        <v>0</v>
      </c>
    </row>
    <row r="1581" spans="1:16">
      <c r="A1581" t="str">
        <f t="shared" si="116"/>
        <v>TRABALHADOR NO CULTIVO DE FORRACOES</v>
      </c>
      <c r="B1581" t="s">
        <v>1668</v>
      </c>
      <c r="C1581">
        <v>0</v>
      </c>
      <c r="D1581">
        <v>0</v>
      </c>
      <c r="E1581">
        <v>0</v>
      </c>
      <c r="F1581">
        <v>0</v>
      </c>
      <c r="G1581">
        <v>0</v>
      </c>
      <c r="J1581" t="str">
        <f t="shared" si="117"/>
        <v>TRABALHADOR NO CULTIVO DE FORRACOES</v>
      </c>
      <c r="K1581" t="s">
        <v>1668</v>
      </c>
      <c r="L1581">
        <v>0</v>
      </c>
      <c r="N1581" t="str">
        <f t="shared" si="118"/>
        <v>TRABALHADOR NO CULTIVO DE FORRACOES</v>
      </c>
      <c r="O1581" t="s">
        <v>1668</v>
      </c>
      <c r="P1581">
        <v>0</v>
      </c>
    </row>
    <row r="1582" spans="1:16">
      <c r="A1582" t="str">
        <f t="shared" si="116"/>
        <v>TRABALHADOR NO CULTIVO DE MUDAS</v>
      </c>
      <c r="B1582" t="s">
        <v>1669</v>
      </c>
      <c r="C1582">
        <v>0</v>
      </c>
      <c r="D1582">
        <v>0</v>
      </c>
      <c r="E1582">
        <v>0</v>
      </c>
      <c r="F1582">
        <v>0</v>
      </c>
      <c r="G1582">
        <v>0</v>
      </c>
      <c r="J1582" t="str">
        <f t="shared" si="117"/>
        <v>TRABALHADOR NO CULTIVO DE MUDAS</v>
      </c>
      <c r="K1582" t="s">
        <v>1669</v>
      </c>
      <c r="L1582">
        <v>0</v>
      </c>
      <c r="N1582" t="str">
        <f t="shared" si="118"/>
        <v>TRABALHADOR NO CULTIVO DE MUDAS</v>
      </c>
      <c r="O1582" t="s">
        <v>1669</v>
      </c>
      <c r="P1582">
        <v>0</v>
      </c>
    </row>
    <row r="1583" spans="1:16">
      <c r="A1583" t="str">
        <f t="shared" si="116"/>
        <v>TRABALHADOR NO CULTIVO DE PLANTAS ORNAMENTAIS</v>
      </c>
      <c r="B1583" t="s">
        <v>1670</v>
      </c>
      <c r="C1583">
        <v>0</v>
      </c>
      <c r="D1583">
        <v>0</v>
      </c>
      <c r="E1583">
        <v>0</v>
      </c>
      <c r="F1583">
        <v>0</v>
      </c>
      <c r="G1583">
        <v>0</v>
      </c>
      <c r="J1583" t="str">
        <f t="shared" si="117"/>
        <v>TRABALHADOR NO CULTIVO DE PLANTAS ORNAMENTAIS</v>
      </c>
      <c r="K1583" t="s">
        <v>1670</v>
      </c>
      <c r="L1583">
        <v>0</v>
      </c>
      <c r="N1583" t="str">
        <f t="shared" si="118"/>
        <v>TRABALHADOR NO CULTIVO DE PLANTAS ORNAMENTAIS</v>
      </c>
      <c r="O1583" t="s">
        <v>1670</v>
      </c>
      <c r="P1583">
        <v>0</v>
      </c>
    </row>
    <row r="1584" spans="1:16">
      <c r="A1584" t="str">
        <f t="shared" si="116"/>
        <v>TRABALHADOR NO CULTIVO DE ARVORES FRUTIFERAS</v>
      </c>
      <c r="B1584" t="s">
        <v>1671</v>
      </c>
      <c r="C1584">
        <v>0</v>
      </c>
      <c r="D1584">
        <v>0</v>
      </c>
      <c r="E1584">
        <v>0</v>
      </c>
      <c r="F1584">
        <v>0</v>
      </c>
      <c r="G1584">
        <v>0</v>
      </c>
      <c r="J1584" t="str">
        <f t="shared" si="117"/>
        <v>TRABALHADOR NO CULTIVO DE ARVORES FRUTIFERAS</v>
      </c>
      <c r="K1584" t="s">
        <v>1671</v>
      </c>
      <c r="L1584">
        <v>0</v>
      </c>
      <c r="N1584" t="str">
        <f t="shared" si="118"/>
        <v>TRABALHADOR NO CULTIVO DE ARVORES FRUTIFERAS</v>
      </c>
      <c r="O1584" t="s">
        <v>1671</v>
      </c>
      <c r="P1584">
        <v>0</v>
      </c>
    </row>
    <row r="1585" spans="1:16">
      <c r="A1585" t="str">
        <f t="shared" si="116"/>
        <v>TRABALHADOR NO CULTIVO DE ESPECIES FRUTIFERAS RASTEIRAS</v>
      </c>
      <c r="B1585" t="s">
        <v>1672</v>
      </c>
      <c r="C1585">
        <v>0</v>
      </c>
      <c r="D1585">
        <v>0</v>
      </c>
      <c r="E1585">
        <v>0</v>
      </c>
      <c r="F1585">
        <v>0</v>
      </c>
      <c r="G1585">
        <v>0</v>
      </c>
      <c r="J1585" t="str">
        <f t="shared" si="117"/>
        <v>TRABALHADOR NO CULTIVO DE ESPECIES FRUTIFERAS RASTEIRAS</v>
      </c>
      <c r="K1585" t="s">
        <v>1672</v>
      </c>
      <c r="L1585">
        <v>0</v>
      </c>
      <c r="N1585" t="str">
        <f t="shared" si="118"/>
        <v>TRABALHADOR NO CULTIVO DE ESPECIES FRUTIFERAS RASTEIRAS</v>
      </c>
      <c r="O1585" t="s">
        <v>1672</v>
      </c>
      <c r="P1585">
        <v>0</v>
      </c>
    </row>
    <row r="1586" spans="1:16">
      <c r="A1586" t="str">
        <f t="shared" si="116"/>
        <v>TRABALHADOR NO CULTIVO DE TREPADEIRAS FRUTIFERAS</v>
      </c>
      <c r="B1586" t="s">
        <v>1673</v>
      </c>
      <c r="C1586">
        <v>0</v>
      </c>
      <c r="D1586">
        <v>0</v>
      </c>
      <c r="E1586">
        <v>0</v>
      </c>
      <c r="F1586">
        <v>0</v>
      </c>
      <c r="G1586">
        <v>0</v>
      </c>
      <c r="J1586" t="str">
        <f t="shared" si="117"/>
        <v>TRABALHADOR NO CULTIVO DE TREPADEIRAS FRUTIFERAS</v>
      </c>
      <c r="K1586" t="s">
        <v>1673</v>
      </c>
      <c r="L1586">
        <v>0</v>
      </c>
      <c r="N1586" t="str">
        <f t="shared" si="118"/>
        <v>TRABALHADOR NO CULTIVO DE TREPADEIRAS FRUTIFERAS</v>
      </c>
      <c r="O1586" t="s">
        <v>1673</v>
      </c>
      <c r="P1586">
        <v>0</v>
      </c>
    </row>
    <row r="1587" spans="1:16">
      <c r="A1587" t="str">
        <f t="shared" si="116"/>
        <v>TRABALHADOR DA CULTURA DE CACAU</v>
      </c>
      <c r="B1587" t="s">
        <v>1674</v>
      </c>
      <c r="C1587">
        <v>0</v>
      </c>
      <c r="D1587">
        <v>0</v>
      </c>
      <c r="E1587">
        <v>0</v>
      </c>
      <c r="F1587">
        <v>0</v>
      </c>
      <c r="G1587">
        <v>0</v>
      </c>
      <c r="J1587" t="str">
        <f t="shared" si="117"/>
        <v>TRABALHADOR DA CULTURA DE CACAU</v>
      </c>
      <c r="K1587" t="s">
        <v>1674</v>
      </c>
      <c r="L1587">
        <v>0</v>
      </c>
      <c r="N1587" t="str">
        <f t="shared" si="118"/>
        <v>TRABALHADOR DA CULTURA DE CACAU</v>
      </c>
      <c r="O1587" t="s">
        <v>1674</v>
      </c>
      <c r="P1587">
        <v>0</v>
      </c>
    </row>
    <row r="1588" spans="1:16">
      <c r="A1588" t="str">
        <f t="shared" si="116"/>
        <v>TRABALHADOR DA CULTURA DE CAFE</v>
      </c>
      <c r="B1588" t="s">
        <v>1675</v>
      </c>
      <c r="C1588">
        <v>0</v>
      </c>
      <c r="D1588">
        <v>0</v>
      </c>
      <c r="E1588">
        <v>0</v>
      </c>
      <c r="F1588">
        <v>0</v>
      </c>
      <c r="G1588">
        <v>0</v>
      </c>
      <c r="J1588" t="str">
        <f t="shared" si="117"/>
        <v>TRABALHADOR DA CULTURA DE CAFE</v>
      </c>
      <c r="K1588" t="s">
        <v>1675</v>
      </c>
      <c r="L1588">
        <v>0</v>
      </c>
      <c r="N1588" t="str">
        <f t="shared" si="118"/>
        <v>TRABALHADOR DA CULTURA DE CAFE</v>
      </c>
      <c r="O1588" t="s">
        <v>1675</v>
      </c>
      <c r="P1588">
        <v>0</v>
      </c>
    </row>
    <row r="1589" spans="1:16">
      <c r="A1589" t="str">
        <f t="shared" si="116"/>
        <v>TRABALHADOR DA CULTURA DE ERVA-MATE</v>
      </c>
      <c r="B1589" t="s">
        <v>1676</v>
      </c>
      <c r="C1589">
        <v>0</v>
      </c>
      <c r="D1589">
        <v>0</v>
      </c>
      <c r="E1589">
        <v>0</v>
      </c>
      <c r="F1589">
        <v>0</v>
      </c>
      <c r="G1589">
        <v>0</v>
      </c>
      <c r="J1589" t="str">
        <f t="shared" si="117"/>
        <v>TRABALHADOR DA CULTURA DE ERVA-MATE</v>
      </c>
      <c r="K1589" t="s">
        <v>1676</v>
      </c>
      <c r="L1589">
        <v>0</v>
      </c>
      <c r="N1589" t="str">
        <f t="shared" si="118"/>
        <v>TRABALHADOR DA CULTURA DE ERVA-MATE</v>
      </c>
      <c r="O1589" t="s">
        <v>1676</v>
      </c>
      <c r="P1589">
        <v>0</v>
      </c>
    </row>
    <row r="1590" spans="1:16">
      <c r="A1590" t="str">
        <f t="shared" si="116"/>
        <v>TRABALHADOR DA CULTURA DE FUMO</v>
      </c>
      <c r="B1590" t="s">
        <v>1677</v>
      </c>
      <c r="C1590">
        <v>0</v>
      </c>
      <c r="D1590">
        <v>0</v>
      </c>
      <c r="E1590">
        <v>0</v>
      </c>
      <c r="F1590">
        <v>0</v>
      </c>
      <c r="G1590">
        <v>0</v>
      </c>
      <c r="J1590" t="str">
        <f t="shared" si="117"/>
        <v>TRABALHADOR DA CULTURA DE FUMO</v>
      </c>
      <c r="K1590" t="s">
        <v>1677</v>
      </c>
      <c r="L1590">
        <v>0</v>
      </c>
      <c r="N1590" t="str">
        <f t="shared" si="118"/>
        <v>TRABALHADOR DA CULTURA DE FUMO</v>
      </c>
      <c r="O1590" t="s">
        <v>1677</v>
      </c>
      <c r="P1590">
        <v>0</v>
      </c>
    </row>
    <row r="1591" spans="1:16">
      <c r="A1591" t="str">
        <f t="shared" si="116"/>
        <v>TRABALHADOR DA CULTURA DE GUARANA</v>
      </c>
      <c r="B1591" t="s">
        <v>1678</v>
      </c>
      <c r="C1591">
        <v>0</v>
      </c>
      <c r="D1591">
        <v>0</v>
      </c>
      <c r="E1591">
        <v>0</v>
      </c>
      <c r="F1591">
        <v>0</v>
      </c>
      <c r="G1591">
        <v>0</v>
      </c>
      <c r="J1591" t="str">
        <f t="shared" si="117"/>
        <v>TRABALHADOR DA CULTURA DE GUARANA</v>
      </c>
      <c r="K1591" t="s">
        <v>1678</v>
      </c>
      <c r="L1591">
        <v>0</v>
      </c>
      <c r="N1591" t="str">
        <f t="shared" si="118"/>
        <v>TRABALHADOR DA CULTURA DE GUARANA</v>
      </c>
      <c r="O1591" t="s">
        <v>1678</v>
      </c>
      <c r="P1591">
        <v>0</v>
      </c>
    </row>
    <row r="1592" spans="1:16">
      <c r="A1592" t="str">
        <f t="shared" si="116"/>
        <v>TRABALHADOR NA CULTURA DE AMENDOIM</v>
      </c>
      <c r="B1592" t="s">
        <v>1679</v>
      </c>
      <c r="C1592">
        <v>0</v>
      </c>
      <c r="D1592">
        <v>0</v>
      </c>
      <c r="E1592">
        <v>0</v>
      </c>
      <c r="F1592">
        <v>0</v>
      </c>
      <c r="G1592">
        <v>0</v>
      </c>
      <c r="J1592" t="str">
        <f t="shared" si="117"/>
        <v>TRABALHADOR NA CULTURA DE AMENDOIM</v>
      </c>
      <c r="K1592" t="s">
        <v>1679</v>
      </c>
      <c r="L1592">
        <v>0</v>
      </c>
      <c r="N1592" t="str">
        <f t="shared" si="118"/>
        <v>TRABALHADOR NA CULTURA DE AMENDOIM</v>
      </c>
      <c r="O1592" t="s">
        <v>1679</v>
      </c>
      <c r="P1592">
        <v>0</v>
      </c>
    </row>
    <row r="1593" spans="1:16">
      <c r="A1593" t="str">
        <f t="shared" si="116"/>
        <v>TRABALHADOR NA CULTURA DE CANOLA</v>
      </c>
      <c r="B1593" t="s">
        <v>1680</v>
      </c>
      <c r="C1593">
        <v>0</v>
      </c>
      <c r="D1593">
        <v>0</v>
      </c>
      <c r="E1593">
        <v>0</v>
      </c>
      <c r="F1593">
        <v>0</v>
      </c>
      <c r="G1593">
        <v>0</v>
      </c>
      <c r="J1593" t="str">
        <f t="shared" si="117"/>
        <v>TRABALHADOR NA CULTURA DE CANOLA</v>
      </c>
      <c r="K1593" t="s">
        <v>1680</v>
      </c>
      <c r="L1593">
        <v>0</v>
      </c>
      <c r="N1593" t="str">
        <f t="shared" si="118"/>
        <v>TRABALHADOR NA CULTURA DE CANOLA</v>
      </c>
      <c r="O1593" t="s">
        <v>1680</v>
      </c>
      <c r="P1593">
        <v>0</v>
      </c>
    </row>
    <row r="1594" spans="1:16">
      <c r="A1594" t="str">
        <f t="shared" si="116"/>
        <v>TRABALHADOR NA CULTURA DE COCO-DA-BAIA</v>
      </c>
      <c r="B1594" t="s">
        <v>1681</v>
      </c>
      <c r="C1594">
        <v>0</v>
      </c>
      <c r="D1594">
        <v>0</v>
      </c>
      <c r="E1594">
        <v>0</v>
      </c>
      <c r="F1594">
        <v>0</v>
      </c>
      <c r="G1594">
        <v>0</v>
      </c>
      <c r="J1594" t="str">
        <f t="shared" si="117"/>
        <v>TRABALHADOR NA CULTURA DE COCO-DA-BAIA</v>
      </c>
      <c r="K1594" t="s">
        <v>1681</v>
      </c>
      <c r="L1594">
        <v>0</v>
      </c>
      <c r="N1594" t="str">
        <f t="shared" si="118"/>
        <v>TRABALHADOR NA CULTURA DE COCO-DA-BAIA</v>
      </c>
      <c r="O1594" t="s">
        <v>1681</v>
      </c>
      <c r="P1594">
        <v>0</v>
      </c>
    </row>
    <row r="1595" spans="1:16">
      <c r="A1595" t="str">
        <f t="shared" si="116"/>
        <v>TRABALHADOR NA CULTURA DE DENDE</v>
      </c>
      <c r="B1595" t="s">
        <v>1682</v>
      </c>
      <c r="C1595">
        <v>0</v>
      </c>
      <c r="D1595">
        <v>0</v>
      </c>
      <c r="E1595">
        <v>0</v>
      </c>
      <c r="F1595">
        <v>0</v>
      </c>
      <c r="G1595">
        <v>0</v>
      </c>
      <c r="J1595" t="str">
        <f t="shared" si="117"/>
        <v>TRABALHADOR NA CULTURA DE DENDE</v>
      </c>
      <c r="K1595" t="s">
        <v>1682</v>
      </c>
      <c r="L1595">
        <v>0</v>
      </c>
      <c r="N1595" t="str">
        <f t="shared" si="118"/>
        <v>TRABALHADOR NA CULTURA DE DENDE</v>
      </c>
      <c r="O1595" t="s">
        <v>1682</v>
      </c>
      <c r="P1595">
        <v>0</v>
      </c>
    </row>
    <row r="1596" spans="1:16">
      <c r="A1596" t="str">
        <f t="shared" si="116"/>
        <v>TRABALHADOR NA CULTURA DE MAMONA</v>
      </c>
      <c r="B1596" t="s">
        <v>1683</v>
      </c>
      <c r="C1596">
        <v>0</v>
      </c>
      <c r="D1596">
        <v>0</v>
      </c>
      <c r="E1596">
        <v>0</v>
      </c>
      <c r="F1596">
        <v>0</v>
      </c>
      <c r="G1596">
        <v>0</v>
      </c>
      <c r="J1596" t="str">
        <f t="shared" si="117"/>
        <v>TRABALHADOR NA CULTURA DE MAMONA</v>
      </c>
      <c r="K1596" t="s">
        <v>1683</v>
      </c>
      <c r="L1596">
        <v>0</v>
      </c>
      <c r="N1596" t="str">
        <f t="shared" si="118"/>
        <v>TRABALHADOR NA CULTURA DE MAMONA</v>
      </c>
      <c r="O1596" t="s">
        <v>1683</v>
      </c>
      <c r="P1596">
        <v>0</v>
      </c>
    </row>
    <row r="1597" spans="1:16">
      <c r="A1597" t="str">
        <f t="shared" si="116"/>
        <v>TRABALHADOR NA CULTURA DE SOJA</v>
      </c>
      <c r="B1597" t="s">
        <v>1684</v>
      </c>
      <c r="C1597">
        <v>0</v>
      </c>
      <c r="D1597">
        <v>0</v>
      </c>
      <c r="E1597">
        <v>0</v>
      </c>
      <c r="F1597">
        <v>0</v>
      </c>
      <c r="G1597">
        <v>0</v>
      </c>
      <c r="J1597" t="str">
        <f t="shared" si="117"/>
        <v>TRABALHADOR NA CULTURA DE SOJA</v>
      </c>
      <c r="K1597" t="s">
        <v>1684</v>
      </c>
      <c r="L1597">
        <v>0</v>
      </c>
      <c r="N1597" t="str">
        <f t="shared" si="118"/>
        <v>TRABALHADOR NA CULTURA DE SOJA</v>
      </c>
      <c r="O1597" t="s">
        <v>1684</v>
      </c>
      <c r="P1597">
        <v>0</v>
      </c>
    </row>
    <row r="1598" spans="1:16">
      <c r="A1598" t="str">
        <f t="shared" si="116"/>
        <v>TRABALHADOR NA CULTURA DO GIRASSOL</v>
      </c>
      <c r="B1598" t="s">
        <v>1685</v>
      </c>
      <c r="C1598">
        <v>0</v>
      </c>
      <c r="D1598">
        <v>0</v>
      </c>
      <c r="E1598">
        <v>0</v>
      </c>
      <c r="F1598">
        <v>0</v>
      </c>
      <c r="G1598">
        <v>0</v>
      </c>
      <c r="J1598" t="str">
        <f t="shared" si="117"/>
        <v>TRABALHADOR NA CULTURA DO GIRASSOL</v>
      </c>
      <c r="K1598" t="s">
        <v>1685</v>
      </c>
      <c r="L1598">
        <v>0</v>
      </c>
      <c r="N1598" t="str">
        <f t="shared" si="118"/>
        <v>TRABALHADOR NA CULTURA DO GIRASSOL</v>
      </c>
      <c r="O1598" t="s">
        <v>1685</v>
      </c>
      <c r="P1598">
        <v>0</v>
      </c>
    </row>
    <row r="1599" spans="1:16">
      <c r="A1599" t="str">
        <f t="shared" si="116"/>
        <v>TRABALHADOR NA CULTURA DO LINHO</v>
      </c>
      <c r="B1599" t="s">
        <v>1686</v>
      </c>
      <c r="C1599">
        <v>0</v>
      </c>
      <c r="D1599">
        <v>0</v>
      </c>
      <c r="E1599">
        <v>0</v>
      </c>
      <c r="F1599">
        <v>0</v>
      </c>
      <c r="G1599">
        <v>0</v>
      </c>
      <c r="J1599" t="str">
        <f t="shared" si="117"/>
        <v>TRABALHADOR NA CULTURA DO LINHO</v>
      </c>
      <c r="K1599" t="s">
        <v>1686</v>
      </c>
      <c r="L1599">
        <v>0</v>
      </c>
      <c r="N1599" t="str">
        <f t="shared" si="118"/>
        <v>TRABALHADOR NA CULTURA DO LINHO</v>
      </c>
      <c r="O1599" t="s">
        <v>1686</v>
      </c>
      <c r="P1599">
        <v>0</v>
      </c>
    </row>
    <row r="1600" spans="1:16">
      <c r="A1600" t="str">
        <f t="shared" si="116"/>
        <v>TRABALHADOR DA CULTURA DE ESPECIARIAS</v>
      </c>
      <c r="B1600" t="s">
        <v>1687</v>
      </c>
      <c r="C1600">
        <v>0</v>
      </c>
      <c r="D1600">
        <v>0</v>
      </c>
      <c r="E1600">
        <v>0</v>
      </c>
      <c r="F1600">
        <v>0</v>
      </c>
      <c r="G1600">
        <v>0</v>
      </c>
      <c r="J1600" t="str">
        <f t="shared" si="117"/>
        <v>TRABALHADOR DA CULTURA DE ESPECIARIAS</v>
      </c>
      <c r="K1600" t="s">
        <v>1687</v>
      </c>
      <c r="L1600">
        <v>0</v>
      </c>
      <c r="N1600" t="str">
        <f t="shared" si="118"/>
        <v>TRABALHADOR DA CULTURA DE ESPECIARIAS</v>
      </c>
      <c r="O1600" t="s">
        <v>1687</v>
      </c>
      <c r="P1600">
        <v>0</v>
      </c>
    </row>
    <row r="1601" spans="1:16">
      <c r="A1601" t="str">
        <f t="shared" si="116"/>
        <v>TRABALHADOR DA CULTURA DE PLANTAS AROMATICAS E MEDICINAIS</v>
      </c>
      <c r="B1601" t="s">
        <v>1688</v>
      </c>
      <c r="C1601">
        <v>0</v>
      </c>
      <c r="D1601">
        <v>0</v>
      </c>
      <c r="E1601">
        <v>0</v>
      </c>
      <c r="F1601">
        <v>0</v>
      </c>
      <c r="G1601">
        <v>0</v>
      </c>
      <c r="J1601" t="str">
        <f t="shared" si="117"/>
        <v>TRABALHADOR DA CULTURA DE PLANTAS AROMATICAS E MEDICINAIS</v>
      </c>
      <c r="K1601" t="s">
        <v>1688</v>
      </c>
      <c r="L1601">
        <v>0</v>
      </c>
      <c r="N1601" t="str">
        <f t="shared" si="118"/>
        <v>TRABALHADOR DA CULTURA DE PLANTAS AROMATICAS E MEDICINAIS</v>
      </c>
      <c r="O1601" t="s">
        <v>1688</v>
      </c>
      <c r="P1601">
        <v>0</v>
      </c>
    </row>
    <row r="1602" spans="1:16">
      <c r="A1602" t="str">
        <f t="shared" si="116"/>
        <v>ADESTRADOR DE ANIMAIS</v>
      </c>
      <c r="B1602" t="s">
        <v>1689</v>
      </c>
      <c r="C1602">
        <v>0</v>
      </c>
      <c r="D1602">
        <v>0</v>
      </c>
      <c r="E1602">
        <v>0</v>
      </c>
      <c r="F1602">
        <v>0</v>
      </c>
      <c r="G1602">
        <v>0</v>
      </c>
      <c r="J1602" t="str">
        <f t="shared" si="117"/>
        <v>ADESTRADOR DE ANIMAIS</v>
      </c>
      <c r="K1602" t="s">
        <v>1689</v>
      </c>
      <c r="L1602">
        <v>0</v>
      </c>
      <c r="N1602" t="str">
        <f t="shared" si="118"/>
        <v>ADESTRADOR DE ANIMAIS</v>
      </c>
      <c r="O1602" t="s">
        <v>1689</v>
      </c>
      <c r="P1602">
        <v>0</v>
      </c>
    </row>
    <row r="1603" spans="1:16">
      <c r="A1603" t="str">
        <f t="shared" si="116"/>
        <v>INSEMINADOR</v>
      </c>
      <c r="B1603" t="s">
        <v>1690</v>
      </c>
      <c r="C1603">
        <v>0</v>
      </c>
      <c r="D1603">
        <v>0</v>
      </c>
      <c r="E1603">
        <v>0</v>
      </c>
      <c r="F1603">
        <v>0</v>
      </c>
      <c r="G1603">
        <v>0</v>
      </c>
      <c r="J1603" t="str">
        <f t="shared" si="117"/>
        <v>INSEMINADOR</v>
      </c>
      <c r="K1603" t="s">
        <v>1690</v>
      </c>
      <c r="L1603">
        <v>0</v>
      </c>
      <c r="N1603" t="str">
        <f t="shared" si="118"/>
        <v>INSEMINADOR</v>
      </c>
      <c r="O1603" t="s">
        <v>1690</v>
      </c>
      <c r="P1603">
        <v>0</v>
      </c>
    </row>
    <row r="1604" spans="1:16">
      <c r="A1604" t="str">
        <f t="shared" si="116"/>
        <v>TRABALHADOR DE PECUARIA POLIVALENTE</v>
      </c>
      <c r="B1604" t="s">
        <v>1691</v>
      </c>
      <c r="C1604">
        <v>0</v>
      </c>
      <c r="D1604">
        <v>0</v>
      </c>
      <c r="E1604">
        <v>0</v>
      </c>
      <c r="F1604">
        <v>0</v>
      </c>
      <c r="G1604">
        <v>0</v>
      </c>
      <c r="J1604" t="str">
        <f t="shared" si="117"/>
        <v>TRABALHADOR DE PECUARIA POLIVALENTE</v>
      </c>
      <c r="K1604" t="s">
        <v>1691</v>
      </c>
      <c r="L1604">
        <v>0</v>
      </c>
      <c r="N1604" t="str">
        <f t="shared" si="118"/>
        <v>TRABALHADOR DE PECUARIA POLIVALENTE</v>
      </c>
      <c r="O1604" t="s">
        <v>1691</v>
      </c>
      <c r="P1604">
        <v>0</v>
      </c>
    </row>
    <row r="1605" spans="1:16">
      <c r="A1605" t="str">
        <f t="shared" si="116"/>
        <v>TRATADOR DE ANIMAIS</v>
      </c>
      <c r="B1605" t="s">
        <v>1692</v>
      </c>
      <c r="C1605">
        <v>0</v>
      </c>
      <c r="D1605">
        <v>0</v>
      </c>
      <c r="E1605">
        <v>0</v>
      </c>
      <c r="F1605">
        <v>0</v>
      </c>
      <c r="G1605">
        <v>0</v>
      </c>
      <c r="J1605" t="str">
        <f t="shared" si="117"/>
        <v>TRATADOR DE ANIMAIS</v>
      </c>
      <c r="K1605" t="s">
        <v>1692</v>
      </c>
      <c r="L1605">
        <v>0</v>
      </c>
      <c r="N1605" t="str">
        <f t="shared" si="118"/>
        <v>TRATADOR DE ANIMAIS</v>
      </c>
      <c r="O1605" t="s">
        <v>1692</v>
      </c>
      <c r="P1605">
        <v>0</v>
      </c>
    </row>
    <row r="1606" spans="1:16">
      <c r="A1606" t="str">
        <f t="shared" si="116"/>
        <v>TRABALHADOR DA PECUARIA (ASININOS E MUARES)</v>
      </c>
      <c r="B1606" t="s">
        <v>1693</v>
      </c>
      <c r="C1606">
        <v>0</v>
      </c>
      <c r="D1606">
        <v>0</v>
      </c>
      <c r="E1606">
        <v>0</v>
      </c>
      <c r="F1606">
        <v>0</v>
      </c>
      <c r="G1606">
        <v>0</v>
      </c>
      <c r="J1606" t="str">
        <f t="shared" si="117"/>
        <v>TRABALHADOR DA PECUARIA (ASININOS E MUARES)</v>
      </c>
      <c r="K1606" t="s">
        <v>1693</v>
      </c>
      <c r="L1606">
        <v>0</v>
      </c>
      <c r="N1606" t="str">
        <f t="shared" si="118"/>
        <v>TRABALHADOR DA PECUARIA (ASININOS E MUARES)</v>
      </c>
      <c r="O1606" t="s">
        <v>1693</v>
      </c>
      <c r="P1606">
        <v>0</v>
      </c>
    </row>
    <row r="1607" spans="1:16">
      <c r="A1607" t="str">
        <f t="shared" si="116"/>
        <v>TRABALHADOR DA PECUARIA (BOVINOS CORTE)</v>
      </c>
      <c r="B1607" t="s">
        <v>1694</v>
      </c>
      <c r="C1607">
        <v>0</v>
      </c>
      <c r="D1607">
        <v>0</v>
      </c>
      <c r="E1607">
        <v>0</v>
      </c>
      <c r="F1607">
        <v>0</v>
      </c>
      <c r="G1607">
        <v>0</v>
      </c>
      <c r="J1607" t="str">
        <f t="shared" si="117"/>
        <v>TRABALHADOR DA PECUARIA (BOVINOS CORTE)</v>
      </c>
      <c r="K1607" t="s">
        <v>1694</v>
      </c>
      <c r="L1607">
        <v>0</v>
      </c>
      <c r="N1607" t="str">
        <f t="shared" si="118"/>
        <v>TRABALHADOR DA PECUARIA (BOVINOS CORTE)</v>
      </c>
      <c r="O1607" t="s">
        <v>1694</v>
      </c>
      <c r="P1607">
        <v>0</v>
      </c>
    </row>
    <row r="1608" spans="1:16">
      <c r="A1608" t="str">
        <f t="shared" si="116"/>
        <v>TRABALHADOR DA PECUARIA (BOVINOS LEITE)</v>
      </c>
      <c r="B1608" t="s">
        <v>1695</v>
      </c>
      <c r="C1608">
        <v>0</v>
      </c>
      <c r="D1608">
        <v>0</v>
      </c>
      <c r="E1608">
        <v>0</v>
      </c>
      <c r="F1608">
        <v>0</v>
      </c>
      <c r="G1608">
        <v>0</v>
      </c>
      <c r="J1608" t="str">
        <f t="shared" si="117"/>
        <v>TRABALHADOR DA PECUARIA (BOVINOS LEITE)</v>
      </c>
      <c r="K1608" t="s">
        <v>1695</v>
      </c>
      <c r="L1608">
        <v>0</v>
      </c>
      <c r="N1608" t="str">
        <f t="shared" si="118"/>
        <v>TRABALHADOR DA PECUARIA (BOVINOS LEITE)</v>
      </c>
      <c r="O1608" t="s">
        <v>1695</v>
      </c>
      <c r="P1608">
        <v>0</v>
      </c>
    </row>
    <row r="1609" spans="1:16">
      <c r="A1609" t="str">
        <f t="shared" si="116"/>
        <v>TRABALHADOR DA PECUARIA (BUBALINOS)</v>
      </c>
      <c r="B1609" t="s">
        <v>1696</v>
      </c>
      <c r="C1609">
        <v>0</v>
      </c>
      <c r="D1609">
        <v>0</v>
      </c>
      <c r="E1609">
        <v>0</v>
      </c>
      <c r="F1609">
        <v>0</v>
      </c>
      <c r="G1609">
        <v>0</v>
      </c>
      <c r="J1609" t="str">
        <f t="shared" si="117"/>
        <v>TRABALHADOR DA PECUARIA (BUBALINOS)</v>
      </c>
      <c r="K1609" t="s">
        <v>1696</v>
      </c>
      <c r="L1609">
        <v>0</v>
      </c>
      <c r="N1609" t="str">
        <f t="shared" si="118"/>
        <v>TRABALHADOR DA PECUARIA (BUBALINOS)</v>
      </c>
      <c r="O1609" t="s">
        <v>1696</v>
      </c>
      <c r="P1609">
        <v>0</v>
      </c>
    </row>
    <row r="1610" spans="1:16">
      <c r="A1610" t="str">
        <f t="shared" si="116"/>
        <v>TRABALHADOR DA PECUARIA (EQUINOS)</v>
      </c>
      <c r="B1610" t="s">
        <v>1697</v>
      </c>
      <c r="C1610">
        <v>0</v>
      </c>
      <c r="D1610">
        <v>0</v>
      </c>
      <c r="E1610">
        <v>0</v>
      </c>
      <c r="F1610">
        <v>0</v>
      </c>
      <c r="G1610">
        <v>0</v>
      </c>
      <c r="J1610" t="str">
        <f t="shared" si="117"/>
        <v>TRABALHADOR DA PECUARIA (EQUINOS)</v>
      </c>
      <c r="K1610" t="s">
        <v>1697</v>
      </c>
      <c r="L1610">
        <v>0</v>
      </c>
      <c r="N1610" t="str">
        <f t="shared" si="118"/>
        <v>TRABALHADOR DA PECUARIA (EQUINOS)</v>
      </c>
      <c r="O1610" t="s">
        <v>1697</v>
      </c>
      <c r="P1610">
        <v>0</v>
      </c>
    </row>
    <row r="1611" spans="1:16">
      <c r="A1611" t="str">
        <f t="shared" si="116"/>
        <v>TRABALHADOR DA CAPRINOCULTURA</v>
      </c>
      <c r="B1611" t="s">
        <v>1698</v>
      </c>
      <c r="C1611">
        <v>0</v>
      </c>
      <c r="D1611">
        <v>0</v>
      </c>
      <c r="E1611">
        <v>0</v>
      </c>
      <c r="F1611">
        <v>0</v>
      </c>
      <c r="G1611">
        <v>0</v>
      </c>
      <c r="J1611" t="str">
        <f t="shared" si="117"/>
        <v>TRABALHADOR DA CAPRINOCULTURA</v>
      </c>
      <c r="K1611" t="s">
        <v>1698</v>
      </c>
      <c r="L1611">
        <v>0</v>
      </c>
      <c r="N1611" t="str">
        <f t="shared" si="118"/>
        <v>TRABALHADOR DA CAPRINOCULTURA</v>
      </c>
      <c r="O1611" t="s">
        <v>1698</v>
      </c>
      <c r="P1611">
        <v>0</v>
      </c>
    </row>
    <row r="1612" spans="1:16">
      <c r="A1612" t="str">
        <f t="shared" si="116"/>
        <v>TRABALHADOR DA OVINOCULTURA</v>
      </c>
      <c r="B1612" t="s">
        <v>1699</v>
      </c>
      <c r="C1612">
        <v>0</v>
      </c>
      <c r="D1612">
        <v>0</v>
      </c>
      <c r="E1612">
        <v>0</v>
      </c>
      <c r="F1612">
        <v>0</v>
      </c>
      <c r="G1612">
        <v>0</v>
      </c>
      <c r="J1612" t="str">
        <f t="shared" si="117"/>
        <v>TRABALHADOR DA OVINOCULTURA</v>
      </c>
      <c r="K1612" t="s">
        <v>1699</v>
      </c>
      <c r="L1612">
        <v>0</v>
      </c>
      <c r="N1612" t="str">
        <f t="shared" si="118"/>
        <v>TRABALHADOR DA OVINOCULTURA</v>
      </c>
      <c r="O1612" t="s">
        <v>1699</v>
      </c>
      <c r="P1612">
        <v>0</v>
      </c>
    </row>
    <row r="1613" spans="1:16">
      <c r="A1613" t="str">
        <f t="shared" si="116"/>
        <v>TRABALHADOR DA SUINOCULTURA</v>
      </c>
      <c r="B1613" t="s">
        <v>1700</v>
      </c>
      <c r="C1613">
        <v>0</v>
      </c>
      <c r="D1613">
        <v>0</v>
      </c>
      <c r="E1613">
        <v>0</v>
      </c>
      <c r="F1613">
        <v>0</v>
      </c>
      <c r="G1613">
        <v>0</v>
      </c>
      <c r="J1613" t="str">
        <f t="shared" si="117"/>
        <v>TRABALHADOR DA SUINOCULTURA</v>
      </c>
      <c r="K1613" t="s">
        <v>1700</v>
      </c>
      <c r="L1613">
        <v>0</v>
      </c>
      <c r="N1613" t="str">
        <f t="shared" si="118"/>
        <v>TRABALHADOR DA SUINOCULTURA</v>
      </c>
      <c r="O1613" t="s">
        <v>1700</v>
      </c>
      <c r="P1613">
        <v>0</v>
      </c>
    </row>
    <row r="1614" spans="1:16">
      <c r="A1614" t="str">
        <f t="shared" si="116"/>
        <v>TRABALHADOR DA AVICULTURA DE CORTE</v>
      </c>
      <c r="B1614" t="s">
        <v>1701</v>
      </c>
      <c r="C1614">
        <v>0</v>
      </c>
      <c r="D1614">
        <v>0</v>
      </c>
      <c r="E1614">
        <v>0</v>
      </c>
      <c r="F1614">
        <v>0</v>
      </c>
      <c r="G1614">
        <v>0</v>
      </c>
      <c r="J1614" t="str">
        <f t="shared" si="117"/>
        <v>TRABALHADOR DA AVICULTURA DE CORTE</v>
      </c>
      <c r="K1614" t="s">
        <v>1701</v>
      </c>
      <c r="L1614">
        <v>0</v>
      </c>
      <c r="N1614" t="str">
        <f t="shared" si="118"/>
        <v>TRABALHADOR DA AVICULTURA DE CORTE</v>
      </c>
      <c r="O1614" t="s">
        <v>1701</v>
      </c>
      <c r="P1614">
        <v>0</v>
      </c>
    </row>
    <row r="1615" spans="1:16">
      <c r="A1615" t="str">
        <f t="shared" si="116"/>
        <v>TRABALHADOR DA AVICULTURA DE POSTURA</v>
      </c>
      <c r="B1615" t="s">
        <v>1702</v>
      </c>
      <c r="C1615">
        <v>0</v>
      </c>
      <c r="D1615">
        <v>0</v>
      </c>
      <c r="E1615">
        <v>0</v>
      </c>
      <c r="F1615">
        <v>0</v>
      </c>
      <c r="G1615">
        <v>0</v>
      </c>
      <c r="J1615" t="str">
        <f t="shared" si="117"/>
        <v>TRABALHADOR DA AVICULTURA DE POSTURA</v>
      </c>
      <c r="K1615" t="s">
        <v>1702</v>
      </c>
      <c r="L1615">
        <v>0</v>
      </c>
      <c r="N1615" t="str">
        <f t="shared" si="118"/>
        <v>TRABALHADOR DA AVICULTURA DE POSTURA</v>
      </c>
      <c r="O1615" t="s">
        <v>1702</v>
      </c>
      <c r="P1615">
        <v>0</v>
      </c>
    </row>
    <row r="1616" spans="1:16">
      <c r="A1616" t="str">
        <f t="shared" si="116"/>
        <v>OPERADOR DE INCUBADORA</v>
      </c>
      <c r="B1616" t="s">
        <v>1703</v>
      </c>
      <c r="C1616">
        <v>0</v>
      </c>
      <c r="D1616">
        <v>0</v>
      </c>
      <c r="E1616">
        <v>0</v>
      </c>
      <c r="F1616">
        <v>0</v>
      </c>
      <c r="G1616">
        <v>0</v>
      </c>
      <c r="J1616" t="str">
        <f t="shared" si="117"/>
        <v>OPERADOR DE INCUBADORA</v>
      </c>
      <c r="K1616" t="s">
        <v>1703</v>
      </c>
      <c r="L1616">
        <v>0</v>
      </c>
      <c r="N1616" t="str">
        <f t="shared" si="118"/>
        <v>OPERADOR DE INCUBADORA</v>
      </c>
      <c r="O1616" t="s">
        <v>1703</v>
      </c>
      <c r="P1616">
        <v>0</v>
      </c>
    </row>
    <row r="1617" spans="1:16">
      <c r="A1617" t="str">
        <f t="shared" si="116"/>
        <v>TRABALHADOR DA CUNICULTURA</v>
      </c>
      <c r="B1617" t="s">
        <v>1704</v>
      </c>
      <c r="C1617">
        <v>0</v>
      </c>
      <c r="D1617">
        <v>0</v>
      </c>
      <c r="E1617">
        <v>0</v>
      </c>
      <c r="F1617">
        <v>0</v>
      </c>
      <c r="G1617">
        <v>0</v>
      </c>
      <c r="J1617" t="str">
        <f t="shared" si="117"/>
        <v>TRABALHADOR DA CUNICULTURA</v>
      </c>
      <c r="K1617" t="s">
        <v>1704</v>
      </c>
      <c r="L1617">
        <v>0</v>
      </c>
      <c r="N1617" t="str">
        <f t="shared" si="118"/>
        <v>TRABALHADOR DA CUNICULTURA</v>
      </c>
      <c r="O1617" t="s">
        <v>1704</v>
      </c>
      <c r="P1617">
        <v>0</v>
      </c>
    </row>
    <row r="1618" spans="1:16">
      <c r="A1618" t="str">
        <f t="shared" si="116"/>
        <v>SEXADOR</v>
      </c>
      <c r="B1618" t="s">
        <v>1705</v>
      </c>
      <c r="C1618">
        <v>0</v>
      </c>
      <c r="D1618">
        <v>0</v>
      </c>
      <c r="E1618">
        <v>0</v>
      </c>
      <c r="F1618">
        <v>0</v>
      </c>
      <c r="G1618">
        <v>0</v>
      </c>
      <c r="J1618" t="str">
        <f t="shared" si="117"/>
        <v>SEXADOR</v>
      </c>
      <c r="K1618" t="s">
        <v>1705</v>
      </c>
      <c r="L1618">
        <v>0</v>
      </c>
      <c r="N1618" t="str">
        <f t="shared" si="118"/>
        <v>SEXADOR</v>
      </c>
      <c r="O1618" t="s">
        <v>1705</v>
      </c>
      <c r="P1618">
        <v>0</v>
      </c>
    </row>
    <row r="1619" spans="1:16">
      <c r="A1619" t="str">
        <f t="shared" si="116"/>
        <v>TRABALHADOR EM CRIATORIOS DE ANIMAIS PRODUTORES DE VENENO</v>
      </c>
      <c r="B1619" t="s">
        <v>1706</v>
      </c>
      <c r="C1619">
        <v>0</v>
      </c>
      <c r="D1619">
        <v>0</v>
      </c>
      <c r="E1619">
        <v>0</v>
      </c>
      <c r="F1619">
        <v>0</v>
      </c>
      <c r="G1619">
        <v>0</v>
      </c>
      <c r="J1619" t="str">
        <f t="shared" si="117"/>
        <v>TRABALHADOR EM CRIATORIOS DE ANIMAIS PRODUTORES DE VENENO</v>
      </c>
      <c r="K1619" t="s">
        <v>1706</v>
      </c>
      <c r="L1619">
        <v>0</v>
      </c>
      <c r="N1619" t="str">
        <f t="shared" si="118"/>
        <v>TRABALHADOR EM CRIATORIOS DE ANIMAIS PRODUTORES DE VENENO</v>
      </c>
      <c r="O1619" t="s">
        <v>1706</v>
      </c>
      <c r="P1619">
        <v>0</v>
      </c>
    </row>
    <row r="1620" spans="1:16">
      <c r="A1620" t="str">
        <f t="shared" si="116"/>
        <v>TRABALHADOR NA APICULTURA</v>
      </c>
      <c r="B1620" t="s">
        <v>1707</v>
      </c>
      <c r="C1620">
        <v>0</v>
      </c>
      <c r="D1620">
        <v>0</v>
      </c>
      <c r="E1620">
        <v>0</v>
      </c>
      <c r="F1620">
        <v>0</v>
      </c>
      <c r="G1620">
        <v>0</v>
      </c>
      <c r="J1620" t="str">
        <f t="shared" si="117"/>
        <v>TRABALHADOR NA APICULTURA</v>
      </c>
      <c r="K1620" t="s">
        <v>1707</v>
      </c>
      <c r="L1620">
        <v>0</v>
      </c>
      <c r="N1620" t="str">
        <f t="shared" si="118"/>
        <v>TRABALHADOR NA APICULTURA</v>
      </c>
      <c r="O1620" t="s">
        <v>1707</v>
      </c>
      <c r="P1620">
        <v>0</v>
      </c>
    </row>
    <row r="1621" spans="1:16">
      <c r="A1621" t="str">
        <f t="shared" si="116"/>
        <v>TRABALHADOR NA MINHOCULTURA</v>
      </c>
      <c r="B1621" t="s">
        <v>1708</v>
      </c>
      <c r="C1621">
        <v>0</v>
      </c>
      <c r="D1621">
        <v>0</v>
      </c>
      <c r="E1621">
        <v>0</v>
      </c>
      <c r="F1621">
        <v>0</v>
      </c>
      <c r="G1621">
        <v>0</v>
      </c>
      <c r="J1621" t="str">
        <f t="shared" si="117"/>
        <v>TRABALHADOR NA MINHOCULTURA</v>
      </c>
      <c r="K1621" t="s">
        <v>1708</v>
      </c>
      <c r="L1621">
        <v>0</v>
      </c>
      <c r="N1621" t="str">
        <f t="shared" si="118"/>
        <v>TRABALHADOR NA MINHOCULTURA</v>
      </c>
      <c r="O1621" t="s">
        <v>1708</v>
      </c>
      <c r="P1621">
        <v>0</v>
      </c>
    </row>
    <row r="1622" spans="1:16">
      <c r="A1622" t="str">
        <f t="shared" si="116"/>
        <v>TRABALHADOR NA SERICICULTURA</v>
      </c>
      <c r="B1622" t="s">
        <v>1709</v>
      </c>
      <c r="C1622">
        <v>0</v>
      </c>
      <c r="D1622">
        <v>0</v>
      </c>
      <c r="E1622">
        <v>0</v>
      </c>
      <c r="F1622">
        <v>0</v>
      </c>
      <c r="G1622">
        <v>0</v>
      </c>
      <c r="J1622" t="str">
        <f t="shared" si="117"/>
        <v>TRABALHADOR NA SERICICULTURA</v>
      </c>
      <c r="K1622" t="s">
        <v>1709</v>
      </c>
      <c r="L1622">
        <v>0</v>
      </c>
      <c r="N1622" t="str">
        <f t="shared" si="118"/>
        <v>TRABALHADOR NA SERICICULTURA</v>
      </c>
      <c r="O1622" t="s">
        <v>1709</v>
      </c>
      <c r="P1622">
        <v>0</v>
      </c>
    </row>
    <row r="1623" spans="1:16">
      <c r="A1623" t="str">
        <f t="shared" si="116"/>
        <v>SUPERVISOR DA AQUICULTURA</v>
      </c>
      <c r="B1623" t="s">
        <v>1710</v>
      </c>
      <c r="C1623">
        <v>0</v>
      </c>
      <c r="D1623">
        <v>0</v>
      </c>
      <c r="E1623">
        <v>0</v>
      </c>
      <c r="F1623">
        <v>0</v>
      </c>
      <c r="G1623">
        <v>0</v>
      </c>
      <c r="J1623" t="str">
        <f t="shared" si="117"/>
        <v>SUPERVISOR DA AQUICULTURA</v>
      </c>
      <c r="K1623" t="s">
        <v>1710</v>
      </c>
      <c r="L1623">
        <v>0</v>
      </c>
      <c r="N1623" t="str">
        <f t="shared" si="118"/>
        <v>SUPERVISOR DA AQUICULTURA</v>
      </c>
      <c r="O1623" t="s">
        <v>1710</v>
      </c>
      <c r="P1623">
        <v>0</v>
      </c>
    </row>
    <row r="1624" spans="1:16">
      <c r="A1624" t="str">
        <f t="shared" si="116"/>
        <v>SUPERVISOR DA AREA FLORESTAL</v>
      </c>
      <c r="B1624" t="s">
        <v>1711</v>
      </c>
      <c r="C1624">
        <v>0</v>
      </c>
      <c r="D1624">
        <v>0</v>
      </c>
      <c r="E1624">
        <v>0</v>
      </c>
      <c r="F1624">
        <v>0</v>
      </c>
      <c r="G1624">
        <v>0</v>
      </c>
      <c r="J1624" t="str">
        <f t="shared" si="117"/>
        <v>SUPERVISOR DA AREA FLORESTAL</v>
      </c>
      <c r="K1624" t="s">
        <v>1711</v>
      </c>
      <c r="L1624">
        <v>0</v>
      </c>
      <c r="N1624" t="str">
        <f t="shared" si="118"/>
        <v>SUPERVISOR DA AREA FLORESTAL</v>
      </c>
      <c r="O1624" t="s">
        <v>1711</v>
      </c>
      <c r="P1624">
        <v>0</v>
      </c>
    </row>
    <row r="1625" spans="1:16">
      <c r="A1625" t="str">
        <f t="shared" si="116"/>
        <v>CATADOR DE CARANGUEJOS E SIRIS</v>
      </c>
      <c r="B1625" t="s">
        <v>1712</v>
      </c>
      <c r="C1625">
        <v>0</v>
      </c>
      <c r="D1625">
        <v>0</v>
      </c>
      <c r="E1625">
        <v>0</v>
      </c>
      <c r="F1625">
        <v>0</v>
      </c>
      <c r="G1625">
        <v>0</v>
      </c>
      <c r="J1625" t="str">
        <f t="shared" si="117"/>
        <v>CATADOR DE CARANGUEJOS E SIRIS</v>
      </c>
      <c r="K1625" t="s">
        <v>1712</v>
      </c>
      <c r="L1625">
        <v>0</v>
      </c>
      <c r="N1625" t="str">
        <f t="shared" si="118"/>
        <v>CATADOR DE CARANGUEJOS E SIRIS</v>
      </c>
      <c r="O1625" t="s">
        <v>1712</v>
      </c>
      <c r="P1625">
        <v>0</v>
      </c>
    </row>
    <row r="1626" spans="1:16">
      <c r="A1626" t="str">
        <f t="shared" si="116"/>
        <v>CATADOR DE MARISCOS</v>
      </c>
      <c r="B1626" t="s">
        <v>1713</v>
      </c>
      <c r="C1626">
        <v>0</v>
      </c>
      <c r="D1626">
        <v>0</v>
      </c>
      <c r="E1626">
        <v>0</v>
      </c>
      <c r="F1626">
        <v>0</v>
      </c>
      <c r="G1626">
        <v>0</v>
      </c>
      <c r="J1626" t="str">
        <f t="shared" si="117"/>
        <v>CATADOR DE MARISCOS</v>
      </c>
      <c r="K1626" t="s">
        <v>1713</v>
      </c>
      <c r="L1626">
        <v>0</v>
      </c>
      <c r="N1626" t="str">
        <f t="shared" si="118"/>
        <v>CATADOR DE MARISCOS</v>
      </c>
      <c r="O1626" t="s">
        <v>1713</v>
      </c>
      <c r="P1626">
        <v>0</v>
      </c>
    </row>
    <row r="1627" spans="1:16">
      <c r="A1627" t="str">
        <f t="shared" si="116"/>
        <v>PESCADOR ARTESANAL DE LAGOSTAS</v>
      </c>
      <c r="B1627" t="s">
        <v>1714</v>
      </c>
      <c r="C1627">
        <v>0</v>
      </c>
      <c r="D1627">
        <v>0</v>
      </c>
      <c r="E1627">
        <v>0</v>
      </c>
      <c r="F1627">
        <v>0</v>
      </c>
      <c r="G1627">
        <v>0</v>
      </c>
      <c r="J1627" t="str">
        <f t="shared" si="117"/>
        <v>PESCADOR ARTESANAL DE LAGOSTAS</v>
      </c>
      <c r="K1627" t="s">
        <v>1714</v>
      </c>
      <c r="L1627">
        <v>0</v>
      </c>
      <c r="N1627" t="str">
        <f t="shared" si="118"/>
        <v>PESCADOR ARTESANAL DE LAGOSTAS</v>
      </c>
      <c r="O1627" t="s">
        <v>1714</v>
      </c>
      <c r="P1627">
        <v>0</v>
      </c>
    </row>
    <row r="1628" spans="1:16">
      <c r="A1628" t="str">
        <f t="shared" si="116"/>
        <v>PESCADOR ARTESANAL DE PEIXES E CAMAROES</v>
      </c>
      <c r="B1628" t="s">
        <v>1715</v>
      </c>
      <c r="C1628">
        <v>0</v>
      </c>
      <c r="D1628">
        <v>0</v>
      </c>
      <c r="E1628">
        <v>0</v>
      </c>
      <c r="F1628">
        <v>0</v>
      </c>
      <c r="G1628">
        <v>0</v>
      </c>
      <c r="J1628" t="str">
        <f t="shared" si="117"/>
        <v>PESCADOR ARTESANAL DE PEIXES E CAMAROES</v>
      </c>
      <c r="K1628" t="s">
        <v>1715</v>
      </c>
      <c r="L1628">
        <v>0</v>
      </c>
      <c r="N1628" t="str">
        <f t="shared" si="118"/>
        <v>PESCADOR ARTESANAL DE PEIXES E CAMAROES</v>
      </c>
      <c r="O1628" t="s">
        <v>1715</v>
      </c>
      <c r="P1628">
        <v>0</v>
      </c>
    </row>
    <row r="1629" spans="1:16">
      <c r="A1629" t="str">
        <f t="shared" si="116"/>
        <v>PESCADOR ARTESANAL DE AGUA DOCE</v>
      </c>
      <c r="B1629" t="s">
        <v>1716</v>
      </c>
      <c r="C1629">
        <v>0</v>
      </c>
      <c r="D1629">
        <v>0</v>
      </c>
      <c r="E1629">
        <v>0</v>
      </c>
      <c r="F1629">
        <v>0</v>
      </c>
      <c r="G1629">
        <v>0</v>
      </c>
      <c r="J1629" t="str">
        <f t="shared" si="117"/>
        <v>PESCADOR ARTESANAL DE AGUA DOCE</v>
      </c>
      <c r="K1629" t="s">
        <v>1716</v>
      </c>
      <c r="L1629">
        <v>0</v>
      </c>
      <c r="N1629" t="str">
        <f t="shared" si="118"/>
        <v>PESCADOR ARTESANAL DE AGUA DOCE</v>
      </c>
      <c r="O1629" t="s">
        <v>1716</v>
      </c>
      <c r="P1629">
        <v>0</v>
      </c>
    </row>
    <row r="1630" spans="1:16">
      <c r="A1630" t="str">
        <f t="shared" si="116"/>
        <v>PESCADOR INDUSTRIAL</v>
      </c>
      <c r="B1630" t="s">
        <v>1717</v>
      </c>
      <c r="C1630">
        <v>0</v>
      </c>
      <c r="D1630">
        <v>0</v>
      </c>
      <c r="E1630">
        <v>0</v>
      </c>
      <c r="F1630">
        <v>0</v>
      </c>
      <c r="G1630">
        <v>0</v>
      </c>
      <c r="J1630" t="str">
        <f t="shared" si="117"/>
        <v>PESCADOR INDUSTRIAL</v>
      </c>
      <c r="K1630" t="s">
        <v>1717</v>
      </c>
      <c r="L1630">
        <v>0</v>
      </c>
      <c r="N1630" t="str">
        <f t="shared" si="118"/>
        <v>PESCADOR INDUSTRIAL</v>
      </c>
      <c r="O1630" t="s">
        <v>1717</v>
      </c>
      <c r="P1630">
        <v>0</v>
      </c>
    </row>
    <row r="1631" spans="1:16">
      <c r="A1631" t="str">
        <f t="shared" si="116"/>
        <v>PESCADOR PROFISSIONAL</v>
      </c>
      <c r="B1631" t="s">
        <v>1718</v>
      </c>
      <c r="C1631">
        <v>0</v>
      </c>
      <c r="D1631">
        <v>0</v>
      </c>
      <c r="E1631">
        <v>0</v>
      </c>
      <c r="F1631">
        <v>0</v>
      </c>
      <c r="G1631">
        <v>0</v>
      </c>
      <c r="J1631" t="str">
        <f t="shared" si="117"/>
        <v>PESCADOR PROFISSIONAL</v>
      </c>
      <c r="K1631" t="s">
        <v>1718</v>
      </c>
      <c r="L1631">
        <v>0</v>
      </c>
      <c r="N1631" t="str">
        <f t="shared" si="118"/>
        <v>PESCADOR PROFISSIONAL</v>
      </c>
      <c r="O1631" t="s">
        <v>1718</v>
      </c>
      <c r="P1631">
        <v>0</v>
      </c>
    </row>
    <row r="1632" spans="1:16">
      <c r="A1632" t="str">
        <f t="shared" si="116"/>
        <v>CRIADOR DE CAMAROES</v>
      </c>
      <c r="B1632" t="s">
        <v>1719</v>
      </c>
      <c r="C1632">
        <v>0</v>
      </c>
      <c r="D1632">
        <v>0</v>
      </c>
      <c r="E1632">
        <v>0</v>
      </c>
      <c r="F1632">
        <v>0</v>
      </c>
      <c r="G1632">
        <v>0</v>
      </c>
      <c r="J1632" t="str">
        <f t="shared" si="117"/>
        <v>CRIADOR DE CAMAROES</v>
      </c>
      <c r="K1632" t="s">
        <v>1719</v>
      </c>
      <c r="L1632">
        <v>0</v>
      </c>
      <c r="N1632" t="str">
        <f t="shared" si="118"/>
        <v>CRIADOR DE CAMAROES</v>
      </c>
      <c r="O1632" t="s">
        <v>1719</v>
      </c>
      <c r="P1632">
        <v>0</v>
      </c>
    </row>
    <row r="1633" spans="1:16">
      <c r="A1633" t="str">
        <f t="shared" si="116"/>
        <v>CRIADOR DE JACARES</v>
      </c>
      <c r="B1633" t="s">
        <v>1720</v>
      </c>
      <c r="C1633">
        <v>0</v>
      </c>
      <c r="D1633">
        <v>0</v>
      </c>
      <c r="E1633">
        <v>0</v>
      </c>
      <c r="F1633">
        <v>0</v>
      </c>
      <c r="G1633">
        <v>0</v>
      </c>
      <c r="J1633" t="str">
        <f t="shared" si="117"/>
        <v>CRIADOR DE JACARES</v>
      </c>
      <c r="K1633" t="s">
        <v>1720</v>
      </c>
      <c r="L1633">
        <v>0</v>
      </c>
      <c r="N1633" t="str">
        <f t="shared" si="118"/>
        <v>CRIADOR DE JACARES</v>
      </c>
      <c r="O1633" t="s">
        <v>1720</v>
      </c>
      <c r="P1633">
        <v>0</v>
      </c>
    </row>
    <row r="1634" spans="1:16">
      <c r="A1634" t="str">
        <f t="shared" si="116"/>
        <v>CRIADOR DE MEXILHOES</v>
      </c>
      <c r="B1634" t="s">
        <v>1721</v>
      </c>
      <c r="C1634">
        <v>0</v>
      </c>
      <c r="D1634">
        <v>0</v>
      </c>
      <c r="E1634">
        <v>0</v>
      </c>
      <c r="F1634">
        <v>0</v>
      </c>
      <c r="G1634">
        <v>0</v>
      </c>
      <c r="J1634" t="str">
        <f t="shared" si="117"/>
        <v>CRIADOR DE MEXILHOES</v>
      </c>
      <c r="K1634" t="s">
        <v>1721</v>
      </c>
      <c r="L1634">
        <v>0</v>
      </c>
      <c r="N1634" t="str">
        <f t="shared" si="118"/>
        <v>CRIADOR DE MEXILHOES</v>
      </c>
      <c r="O1634" t="s">
        <v>1721</v>
      </c>
      <c r="P1634">
        <v>0</v>
      </c>
    </row>
    <row r="1635" spans="1:16">
      <c r="A1635" t="str">
        <f t="shared" si="116"/>
        <v>CRIADOR DE OSTRAS</v>
      </c>
      <c r="B1635" t="s">
        <v>1722</v>
      </c>
      <c r="C1635">
        <v>0</v>
      </c>
      <c r="D1635">
        <v>0</v>
      </c>
      <c r="E1635">
        <v>0</v>
      </c>
      <c r="F1635">
        <v>0</v>
      </c>
      <c r="G1635">
        <v>0</v>
      </c>
      <c r="J1635" t="str">
        <f t="shared" si="117"/>
        <v>CRIADOR DE OSTRAS</v>
      </c>
      <c r="K1635" t="s">
        <v>1722</v>
      </c>
      <c r="L1635">
        <v>0</v>
      </c>
      <c r="N1635" t="str">
        <f t="shared" si="118"/>
        <v>CRIADOR DE OSTRAS</v>
      </c>
      <c r="O1635" t="s">
        <v>1722</v>
      </c>
      <c r="P1635">
        <v>0</v>
      </c>
    </row>
    <row r="1636" spans="1:16">
      <c r="A1636" t="str">
        <f t="shared" si="116"/>
        <v>CRIADOR DE PEIXES</v>
      </c>
      <c r="B1636" t="s">
        <v>1723</v>
      </c>
      <c r="C1636">
        <v>0</v>
      </c>
      <c r="D1636">
        <v>0</v>
      </c>
      <c r="E1636">
        <v>0</v>
      </c>
      <c r="F1636">
        <v>0</v>
      </c>
      <c r="G1636">
        <v>0</v>
      </c>
      <c r="J1636" t="str">
        <f t="shared" si="117"/>
        <v>CRIADOR DE PEIXES</v>
      </c>
      <c r="K1636" t="s">
        <v>1723</v>
      </c>
      <c r="L1636">
        <v>0</v>
      </c>
      <c r="N1636" t="str">
        <f t="shared" si="118"/>
        <v>CRIADOR DE PEIXES</v>
      </c>
      <c r="O1636" t="s">
        <v>1723</v>
      </c>
      <c r="P1636">
        <v>0</v>
      </c>
    </row>
    <row r="1637" spans="1:16">
      <c r="A1637" t="str">
        <f t="shared" si="116"/>
        <v>CRIADOR DE QUELONIOS</v>
      </c>
      <c r="B1637" t="s">
        <v>1724</v>
      </c>
      <c r="C1637">
        <v>0</v>
      </c>
      <c r="D1637">
        <v>0</v>
      </c>
      <c r="E1637">
        <v>0</v>
      </c>
      <c r="F1637">
        <v>0</v>
      </c>
      <c r="G1637">
        <v>0</v>
      </c>
      <c r="J1637" t="str">
        <f t="shared" si="117"/>
        <v>CRIADOR DE QUELONIOS</v>
      </c>
      <c r="K1637" t="s">
        <v>1724</v>
      </c>
      <c r="L1637">
        <v>0</v>
      </c>
      <c r="N1637" t="str">
        <f t="shared" si="118"/>
        <v>CRIADOR DE QUELONIOS</v>
      </c>
      <c r="O1637" t="s">
        <v>1724</v>
      </c>
      <c r="P1637">
        <v>0</v>
      </c>
    </row>
    <row r="1638" spans="1:16">
      <c r="A1638" t="str">
        <f t="shared" si="116"/>
        <v>CRIADOR DE RAS</v>
      </c>
      <c r="B1638" t="s">
        <v>1725</v>
      </c>
      <c r="C1638">
        <v>0</v>
      </c>
      <c r="D1638">
        <v>0</v>
      </c>
      <c r="E1638">
        <v>0</v>
      </c>
      <c r="F1638">
        <v>0</v>
      </c>
      <c r="G1638">
        <v>0</v>
      </c>
      <c r="J1638" t="str">
        <f t="shared" si="117"/>
        <v>CRIADOR DE RAS</v>
      </c>
      <c r="K1638" t="s">
        <v>1725</v>
      </c>
      <c r="L1638">
        <v>0</v>
      </c>
      <c r="N1638" t="str">
        <f t="shared" si="118"/>
        <v>CRIADOR DE RAS</v>
      </c>
      <c r="O1638" t="s">
        <v>1725</v>
      </c>
      <c r="P1638">
        <v>0</v>
      </c>
    </row>
    <row r="1639" spans="1:16">
      <c r="A1639" t="str">
        <f t="shared" si="116"/>
        <v>GELADOR INDUSTRIAL</v>
      </c>
      <c r="B1639" t="s">
        <v>1726</v>
      </c>
      <c r="C1639">
        <v>0</v>
      </c>
      <c r="D1639">
        <v>0</v>
      </c>
      <c r="E1639">
        <v>0</v>
      </c>
      <c r="F1639">
        <v>0</v>
      </c>
      <c r="G1639">
        <v>0</v>
      </c>
      <c r="J1639" t="str">
        <f t="shared" si="117"/>
        <v>GELADOR INDUSTRIAL</v>
      </c>
      <c r="K1639" t="s">
        <v>1726</v>
      </c>
      <c r="L1639">
        <v>0</v>
      </c>
      <c r="N1639" t="str">
        <f t="shared" si="118"/>
        <v>GELADOR INDUSTRIAL</v>
      </c>
      <c r="O1639" t="s">
        <v>1726</v>
      </c>
      <c r="P1639">
        <v>0</v>
      </c>
    </row>
    <row r="1640" spans="1:16">
      <c r="A1640" t="str">
        <f t="shared" si="116"/>
        <v>GELADOR PROFISSIONAL</v>
      </c>
      <c r="B1640" t="s">
        <v>1727</v>
      </c>
      <c r="C1640">
        <v>0</v>
      </c>
      <c r="D1640">
        <v>0</v>
      </c>
      <c r="E1640">
        <v>0</v>
      </c>
      <c r="F1640">
        <v>0</v>
      </c>
      <c r="G1640">
        <v>0</v>
      </c>
      <c r="J1640" t="str">
        <f t="shared" si="117"/>
        <v>GELADOR PROFISSIONAL</v>
      </c>
      <c r="K1640" t="s">
        <v>1727</v>
      </c>
      <c r="L1640">
        <v>0</v>
      </c>
      <c r="N1640" t="str">
        <f t="shared" si="118"/>
        <v>GELADOR PROFISSIONAL</v>
      </c>
      <c r="O1640" t="s">
        <v>1727</v>
      </c>
      <c r="P1640">
        <v>0</v>
      </c>
    </row>
    <row r="1641" spans="1:16">
      <c r="A1641" t="str">
        <f t="shared" si="116"/>
        <v>PROEIRO</v>
      </c>
      <c r="B1641" t="s">
        <v>1728</v>
      </c>
      <c r="C1641">
        <v>0</v>
      </c>
      <c r="D1641">
        <v>0</v>
      </c>
      <c r="E1641">
        <v>0</v>
      </c>
      <c r="F1641">
        <v>0</v>
      </c>
      <c r="G1641">
        <v>0</v>
      </c>
      <c r="J1641" t="str">
        <f t="shared" si="117"/>
        <v>PROEIRO</v>
      </c>
      <c r="K1641" t="s">
        <v>1728</v>
      </c>
      <c r="L1641">
        <v>0</v>
      </c>
      <c r="N1641" t="str">
        <f t="shared" si="118"/>
        <v>PROEIRO</v>
      </c>
      <c r="O1641" t="s">
        <v>1728</v>
      </c>
      <c r="P1641">
        <v>0</v>
      </c>
    </row>
    <row r="1642" spans="1:16">
      <c r="A1642" t="str">
        <f t="shared" si="116"/>
        <v>REDEIRO (PESCA)</v>
      </c>
      <c r="B1642" t="s">
        <v>1729</v>
      </c>
      <c r="C1642">
        <v>0</v>
      </c>
      <c r="D1642">
        <v>0</v>
      </c>
      <c r="E1642">
        <v>0</v>
      </c>
      <c r="F1642">
        <v>0</v>
      </c>
      <c r="G1642">
        <v>0</v>
      </c>
      <c r="J1642" t="str">
        <f t="shared" si="117"/>
        <v>REDEIRO (PESCA)</v>
      </c>
      <c r="K1642" t="s">
        <v>1729</v>
      </c>
      <c r="L1642">
        <v>0</v>
      </c>
      <c r="N1642" t="str">
        <f t="shared" si="118"/>
        <v>REDEIRO (PESCA)</v>
      </c>
      <c r="O1642" t="s">
        <v>1729</v>
      </c>
      <c r="P1642">
        <v>0</v>
      </c>
    </row>
    <row r="1643" spans="1:16">
      <c r="A1643" t="str">
        <f t="shared" ref="A1643:A1706" si="119">MID(B1643,8,100)</f>
        <v>GUIA FLORESTAL</v>
      </c>
      <c r="B1643" t="s">
        <v>1730</v>
      </c>
      <c r="C1643">
        <v>0</v>
      </c>
      <c r="D1643">
        <v>0</v>
      </c>
      <c r="E1643">
        <v>0</v>
      </c>
      <c r="F1643">
        <v>0</v>
      </c>
      <c r="G1643">
        <v>0</v>
      </c>
      <c r="J1643" t="str">
        <f t="shared" ref="J1643:J1706" si="120">MID(K1643,8,100)</f>
        <v>GUIA FLORESTAL</v>
      </c>
      <c r="K1643" t="s">
        <v>1730</v>
      </c>
      <c r="L1643">
        <v>0</v>
      </c>
      <c r="N1643" t="str">
        <f t="shared" ref="N1643:N1706" si="121">MID(O1643,8,100)</f>
        <v>GUIA FLORESTAL</v>
      </c>
      <c r="O1643" t="s">
        <v>1730</v>
      </c>
      <c r="P1643">
        <v>0</v>
      </c>
    </row>
    <row r="1644" spans="1:16">
      <c r="A1644" t="str">
        <f t="shared" si="119"/>
        <v>RAIZEIRO</v>
      </c>
      <c r="B1644" t="s">
        <v>1731</v>
      </c>
      <c r="C1644">
        <v>0</v>
      </c>
      <c r="D1644">
        <v>0</v>
      </c>
      <c r="E1644">
        <v>0</v>
      </c>
      <c r="F1644">
        <v>0</v>
      </c>
      <c r="G1644">
        <v>0</v>
      </c>
      <c r="J1644" t="str">
        <f t="shared" si="120"/>
        <v>RAIZEIRO</v>
      </c>
      <c r="K1644" t="s">
        <v>1731</v>
      </c>
      <c r="L1644">
        <v>0</v>
      </c>
      <c r="N1644" t="str">
        <f t="shared" si="121"/>
        <v>RAIZEIRO</v>
      </c>
      <c r="O1644" t="s">
        <v>1731</v>
      </c>
      <c r="P1644">
        <v>0</v>
      </c>
    </row>
    <row r="1645" spans="1:16">
      <c r="A1645" t="str">
        <f t="shared" si="119"/>
        <v>VIVEIRISTA FLORESTAL</v>
      </c>
      <c r="B1645" t="s">
        <v>1732</v>
      </c>
      <c r="C1645">
        <v>0</v>
      </c>
      <c r="D1645">
        <v>0</v>
      </c>
      <c r="E1645">
        <v>0</v>
      </c>
      <c r="F1645">
        <v>0</v>
      </c>
      <c r="G1645">
        <v>0</v>
      </c>
      <c r="J1645" t="str">
        <f t="shared" si="120"/>
        <v>VIVEIRISTA FLORESTAL</v>
      </c>
      <c r="K1645" t="s">
        <v>1732</v>
      </c>
      <c r="L1645">
        <v>0</v>
      </c>
      <c r="N1645" t="str">
        <f t="shared" si="121"/>
        <v>VIVEIRISTA FLORESTAL</v>
      </c>
      <c r="O1645" t="s">
        <v>1732</v>
      </c>
      <c r="P1645">
        <v>0</v>
      </c>
    </row>
    <row r="1646" spans="1:16">
      <c r="A1646" t="str">
        <f t="shared" si="119"/>
        <v>CLASSIFICADOR DE TORAS</v>
      </c>
      <c r="B1646" t="s">
        <v>1733</v>
      </c>
      <c r="C1646">
        <v>0</v>
      </c>
      <c r="D1646">
        <v>0</v>
      </c>
      <c r="E1646">
        <v>0</v>
      </c>
      <c r="F1646">
        <v>0</v>
      </c>
      <c r="G1646">
        <v>0</v>
      </c>
      <c r="J1646" t="str">
        <f t="shared" si="120"/>
        <v>CLASSIFICADOR DE TORAS</v>
      </c>
      <c r="K1646" t="s">
        <v>1733</v>
      </c>
      <c r="L1646">
        <v>0</v>
      </c>
      <c r="N1646" t="str">
        <f t="shared" si="121"/>
        <v>CLASSIFICADOR DE TORAS</v>
      </c>
      <c r="O1646" t="s">
        <v>1733</v>
      </c>
      <c r="P1646">
        <v>0</v>
      </c>
    </row>
    <row r="1647" spans="1:16">
      <c r="A1647" t="str">
        <f t="shared" si="119"/>
        <v>CUBADOR DE MADEIRA</v>
      </c>
      <c r="B1647" t="s">
        <v>1734</v>
      </c>
      <c r="C1647">
        <v>0</v>
      </c>
      <c r="D1647">
        <v>0</v>
      </c>
      <c r="E1647">
        <v>0</v>
      </c>
      <c r="F1647">
        <v>0</v>
      </c>
      <c r="G1647">
        <v>0</v>
      </c>
      <c r="J1647" t="str">
        <f t="shared" si="120"/>
        <v>CUBADOR DE MADEIRA</v>
      </c>
      <c r="K1647" t="s">
        <v>1734</v>
      </c>
      <c r="L1647">
        <v>0</v>
      </c>
      <c r="N1647" t="str">
        <f t="shared" si="121"/>
        <v>CUBADOR DE MADEIRA</v>
      </c>
      <c r="O1647" t="s">
        <v>1734</v>
      </c>
      <c r="P1647">
        <v>0</v>
      </c>
    </row>
    <row r="1648" spans="1:16">
      <c r="A1648" t="str">
        <f t="shared" si="119"/>
        <v>IDENTIFICADOR FLORESTAL</v>
      </c>
      <c r="B1648" t="s">
        <v>1735</v>
      </c>
      <c r="C1648">
        <v>0</v>
      </c>
      <c r="D1648">
        <v>0</v>
      </c>
      <c r="E1648">
        <v>0</v>
      </c>
      <c r="F1648">
        <v>0</v>
      </c>
      <c r="G1648">
        <v>0</v>
      </c>
      <c r="J1648" t="str">
        <f t="shared" si="120"/>
        <v>IDENTIFICADOR FLORESTAL</v>
      </c>
      <c r="K1648" t="s">
        <v>1735</v>
      </c>
      <c r="L1648">
        <v>0</v>
      </c>
      <c r="N1648" t="str">
        <f t="shared" si="121"/>
        <v>IDENTIFICADOR FLORESTAL</v>
      </c>
      <c r="O1648" t="s">
        <v>1735</v>
      </c>
      <c r="P1648">
        <v>0</v>
      </c>
    </row>
    <row r="1649" spans="1:16">
      <c r="A1649" t="str">
        <f t="shared" si="119"/>
        <v>OPERADOR DE MOTOSSERRA</v>
      </c>
      <c r="B1649" t="s">
        <v>1736</v>
      </c>
      <c r="C1649">
        <v>0</v>
      </c>
      <c r="D1649">
        <v>0</v>
      </c>
      <c r="E1649">
        <v>1</v>
      </c>
      <c r="F1649">
        <v>0</v>
      </c>
      <c r="G1649">
        <v>1</v>
      </c>
      <c r="J1649" t="str">
        <f t="shared" si="120"/>
        <v>OPERADOR DE MOTOSSERRA</v>
      </c>
      <c r="K1649" t="s">
        <v>1736</v>
      </c>
      <c r="L1649">
        <v>1</v>
      </c>
      <c r="N1649" t="str">
        <f t="shared" si="121"/>
        <v>OPERADOR DE MOTOSSERRA</v>
      </c>
      <c r="O1649" t="s">
        <v>1736</v>
      </c>
      <c r="P1649">
        <v>0</v>
      </c>
    </row>
    <row r="1650" spans="1:16">
      <c r="A1650" t="str">
        <f t="shared" si="119"/>
        <v>TRABALHADOR DE EXTRACAO FLORESTAL, EM GERAL</v>
      </c>
      <c r="B1650" t="s">
        <v>1737</v>
      </c>
      <c r="C1650">
        <v>0</v>
      </c>
      <c r="D1650">
        <v>0</v>
      </c>
      <c r="E1650">
        <v>0</v>
      </c>
      <c r="F1650">
        <v>0</v>
      </c>
      <c r="G1650">
        <v>0</v>
      </c>
      <c r="J1650" t="str">
        <f t="shared" si="120"/>
        <v>TRABALHADOR DE EXTRACAO FLORESTAL, EM GERAL</v>
      </c>
      <c r="K1650" t="s">
        <v>1737</v>
      </c>
      <c r="L1650">
        <v>0</v>
      </c>
      <c r="N1650" t="str">
        <f t="shared" si="121"/>
        <v>TRABALHADOR DE EXTRACAO FLORESTAL, EM GERAL</v>
      </c>
      <c r="O1650" t="s">
        <v>1737</v>
      </c>
      <c r="P1650">
        <v>0</v>
      </c>
    </row>
    <row r="1651" spans="1:16">
      <c r="A1651" t="str">
        <f t="shared" si="119"/>
        <v>SERINGUEIRO</v>
      </c>
      <c r="B1651" t="s">
        <v>1738</v>
      </c>
      <c r="C1651">
        <v>0</v>
      </c>
      <c r="D1651">
        <v>0</v>
      </c>
      <c r="E1651">
        <v>0</v>
      </c>
      <c r="F1651">
        <v>0</v>
      </c>
      <c r="G1651">
        <v>0</v>
      </c>
      <c r="J1651" t="str">
        <f t="shared" si="120"/>
        <v>SERINGUEIRO</v>
      </c>
      <c r="K1651" t="s">
        <v>1738</v>
      </c>
      <c r="L1651">
        <v>0</v>
      </c>
      <c r="N1651" t="str">
        <f t="shared" si="121"/>
        <v>SERINGUEIRO</v>
      </c>
      <c r="O1651" t="s">
        <v>1738</v>
      </c>
      <c r="P1651">
        <v>0</v>
      </c>
    </row>
    <row r="1652" spans="1:16">
      <c r="A1652" t="str">
        <f t="shared" si="119"/>
        <v>TRABALHADOR DA EXPLORACAO DE ESPECIES PRODUTORAS DE GOMAS NAO ELASTICAS</v>
      </c>
      <c r="B1652" t="s">
        <v>1739</v>
      </c>
      <c r="C1652">
        <v>0</v>
      </c>
      <c r="D1652">
        <v>0</v>
      </c>
      <c r="E1652">
        <v>0</v>
      </c>
      <c r="F1652">
        <v>0</v>
      </c>
      <c r="G1652">
        <v>0</v>
      </c>
      <c r="J1652" t="str">
        <f t="shared" si="120"/>
        <v>TRABALHADOR DA EXPLORACAO DE ESPECIES PRODUTORAS DE GOMAS NAO ELASTICAS</v>
      </c>
      <c r="K1652" t="s">
        <v>1739</v>
      </c>
      <c r="L1652">
        <v>0</v>
      </c>
      <c r="N1652" t="str">
        <f t="shared" si="121"/>
        <v>TRABALHADOR DA EXPLORACAO DE ESPECIES PRODUTORAS DE GOMAS NAO ELASTICAS</v>
      </c>
      <c r="O1652" t="s">
        <v>1739</v>
      </c>
      <c r="P1652">
        <v>0</v>
      </c>
    </row>
    <row r="1653" spans="1:16">
      <c r="A1653" t="str">
        <f t="shared" si="119"/>
        <v>TRABALHADOR DA EXPLORACAO DE RESINAS</v>
      </c>
      <c r="B1653" t="s">
        <v>1740</v>
      </c>
      <c r="C1653">
        <v>0</v>
      </c>
      <c r="D1653">
        <v>0</v>
      </c>
      <c r="E1653">
        <v>0</v>
      </c>
      <c r="F1653">
        <v>0</v>
      </c>
      <c r="G1653">
        <v>0</v>
      </c>
      <c r="J1653" t="str">
        <f t="shared" si="120"/>
        <v>TRABALHADOR DA EXPLORACAO DE RESINAS</v>
      </c>
      <c r="K1653" t="s">
        <v>1740</v>
      </c>
      <c r="L1653">
        <v>0</v>
      </c>
      <c r="N1653" t="str">
        <f t="shared" si="121"/>
        <v>TRABALHADOR DA EXPLORACAO DE RESINAS</v>
      </c>
      <c r="O1653" t="s">
        <v>1740</v>
      </c>
      <c r="P1653">
        <v>0</v>
      </c>
    </row>
    <row r="1654" spans="1:16">
      <c r="A1654" t="str">
        <f t="shared" si="119"/>
        <v>TRABALHADOR DA EXPLORACAO DE ANDIROBA</v>
      </c>
      <c r="B1654" t="s">
        <v>1741</v>
      </c>
      <c r="C1654">
        <v>0</v>
      </c>
      <c r="D1654">
        <v>0</v>
      </c>
      <c r="E1654">
        <v>0</v>
      </c>
      <c r="F1654">
        <v>0</v>
      </c>
      <c r="G1654">
        <v>0</v>
      </c>
      <c r="J1654" t="str">
        <f t="shared" si="120"/>
        <v>TRABALHADOR DA EXPLORACAO DE ANDIROBA</v>
      </c>
      <c r="K1654" t="s">
        <v>1741</v>
      </c>
      <c r="L1654">
        <v>0</v>
      </c>
      <c r="N1654" t="str">
        <f t="shared" si="121"/>
        <v>TRABALHADOR DA EXPLORACAO DE ANDIROBA</v>
      </c>
      <c r="O1654" t="s">
        <v>1741</v>
      </c>
      <c r="P1654">
        <v>0</v>
      </c>
    </row>
    <row r="1655" spans="1:16">
      <c r="A1655" t="str">
        <f t="shared" si="119"/>
        <v>TRABALHADOR DA EXPLORACAO DE BABACU</v>
      </c>
      <c r="B1655" t="s">
        <v>1742</v>
      </c>
      <c r="C1655">
        <v>0</v>
      </c>
      <c r="D1655">
        <v>0</v>
      </c>
      <c r="E1655">
        <v>0</v>
      </c>
      <c r="F1655">
        <v>0</v>
      </c>
      <c r="G1655">
        <v>0</v>
      </c>
      <c r="J1655" t="str">
        <f t="shared" si="120"/>
        <v>TRABALHADOR DA EXPLORACAO DE BABACU</v>
      </c>
      <c r="K1655" t="s">
        <v>1742</v>
      </c>
      <c r="L1655">
        <v>0</v>
      </c>
      <c r="N1655" t="str">
        <f t="shared" si="121"/>
        <v>TRABALHADOR DA EXPLORACAO DE BABACU</v>
      </c>
      <c r="O1655" t="s">
        <v>1742</v>
      </c>
      <c r="P1655">
        <v>0</v>
      </c>
    </row>
    <row r="1656" spans="1:16">
      <c r="A1656" t="str">
        <f t="shared" si="119"/>
        <v>TRABALHADOR DA EXPLORACAO DE BACABA</v>
      </c>
      <c r="B1656" t="s">
        <v>1743</v>
      </c>
      <c r="C1656">
        <v>0</v>
      </c>
      <c r="D1656">
        <v>0</v>
      </c>
      <c r="E1656">
        <v>0</v>
      </c>
      <c r="F1656">
        <v>0</v>
      </c>
      <c r="G1656">
        <v>0</v>
      </c>
      <c r="J1656" t="str">
        <f t="shared" si="120"/>
        <v>TRABALHADOR DA EXPLORACAO DE BACABA</v>
      </c>
      <c r="K1656" t="s">
        <v>1743</v>
      </c>
      <c r="L1656">
        <v>0</v>
      </c>
      <c r="N1656" t="str">
        <f t="shared" si="121"/>
        <v>TRABALHADOR DA EXPLORACAO DE BACABA</v>
      </c>
      <c r="O1656" t="s">
        <v>1743</v>
      </c>
      <c r="P1656">
        <v>0</v>
      </c>
    </row>
    <row r="1657" spans="1:16">
      <c r="A1657" t="str">
        <f t="shared" si="119"/>
        <v>TRABALHADOR DA EXPLORACAO DE BURITI</v>
      </c>
      <c r="B1657" t="s">
        <v>1744</v>
      </c>
      <c r="C1657">
        <v>0</v>
      </c>
      <c r="D1657">
        <v>0</v>
      </c>
      <c r="E1657">
        <v>0</v>
      </c>
      <c r="F1657">
        <v>0</v>
      </c>
      <c r="G1657">
        <v>0</v>
      </c>
      <c r="J1657" t="str">
        <f t="shared" si="120"/>
        <v>TRABALHADOR DA EXPLORACAO DE BURITI</v>
      </c>
      <c r="K1657" t="s">
        <v>1744</v>
      </c>
      <c r="L1657">
        <v>0</v>
      </c>
      <c r="N1657" t="str">
        <f t="shared" si="121"/>
        <v>TRABALHADOR DA EXPLORACAO DE BURITI</v>
      </c>
      <c r="O1657" t="s">
        <v>1744</v>
      </c>
      <c r="P1657">
        <v>0</v>
      </c>
    </row>
    <row r="1658" spans="1:16">
      <c r="A1658" t="str">
        <f t="shared" si="119"/>
        <v>TRABALHADOR DA EXPLORACAO DE CARNAUBA</v>
      </c>
      <c r="B1658" t="s">
        <v>1745</v>
      </c>
      <c r="C1658">
        <v>0</v>
      </c>
      <c r="D1658">
        <v>0</v>
      </c>
      <c r="E1658">
        <v>0</v>
      </c>
      <c r="F1658">
        <v>0</v>
      </c>
      <c r="G1658">
        <v>0</v>
      </c>
      <c r="J1658" t="str">
        <f t="shared" si="120"/>
        <v>TRABALHADOR DA EXPLORACAO DE CARNAUBA</v>
      </c>
      <c r="K1658" t="s">
        <v>1745</v>
      </c>
      <c r="L1658">
        <v>0</v>
      </c>
      <c r="N1658" t="str">
        <f t="shared" si="121"/>
        <v>TRABALHADOR DA EXPLORACAO DE CARNAUBA</v>
      </c>
      <c r="O1658" t="s">
        <v>1745</v>
      </c>
      <c r="P1658">
        <v>0</v>
      </c>
    </row>
    <row r="1659" spans="1:16">
      <c r="A1659" t="str">
        <f t="shared" si="119"/>
        <v>TRABALHADOR DA EXPLORACAO DE COCO-DA-PRAIA</v>
      </c>
      <c r="B1659" t="s">
        <v>1746</v>
      </c>
      <c r="C1659">
        <v>0</v>
      </c>
      <c r="D1659">
        <v>0</v>
      </c>
      <c r="E1659">
        <v>0</v>
      </c>
      <c r="F1659">
        <v>0</v>
      </c>
      <c r="G1659">
        <v>0</v>
      </c>
      <c r="J1659" t="str">
        <f t="shared" si="120"/>
        <v>TRABALHADOR DA EXPLORACAO DE COCO-DA-PRAIA</v>
      </c>
      <c r="K1659" t="s">
        <v>1746</v>
      </c>
      <c r="L1659">
        <v>0</v>
      </c>
      <c r="N1659" t="str">
        <f t="shared" si="121"/>
        <v>TRABALHADOR DA EXPLORACAO DE COCO-DA-PRAIA</v>
      </c>
      <c r="O1659" t="s">
        <v>1746</v>
      </c>
      <c r="P1659">
        <v>0</v>
      </c>
    </row>
    <row r="1660" spans="1:16">
      <c r="A1660" t="str">
        <f t="shared" si="119"/>
        <v>TRABALHADOR DA EXPLORACAO DE COPAIBA</v>
      </c>
      <c r="B1660" t="s">
        <v>1747</v>
      </c>
      <c r="C1660">
        <v>0</v>
      </c>
      <c r="D1660">
        <v>0</v>
      </c>
      <c r="E1660">
        <v>0</v>
      </c>
      <c r="F1660">
        <v>0</v>
      </c>
      <c r="G1660">
        <v>0</v>
      </c>
      <c r="J1660" t="str">
        <f t="shared" si="120"/>
        <v>TRABALHADOR DA EXPLORACAO DE COPAIBA</v>
      </c>
      <c r="K1660" t="s">
        <v>1747</v>
      </c>
      <c r="L1660">
        <v>0</v>
      </c>
      <c r="N1660" t="str">
        <f t="shared" si="121"/>
        <v>TRABALHADOR DA EXPLORACAO DE COPAIBA</v>
      </c>
      <c r="O1660" t="s">
        <v>1747</v>
      </c>
      <c r="P1660">
        <v>0</v>
      </c>
    </row>
    <row r="1661" spans="1:16">
      <c r="A1661" t="str">
        <f t="shared" si="119"/>
        <v>TRABALHADOR DA EXPLORACAO DE MALVA (PAINA)</v>
      </c>
      <c r="B1661" t="s">
        <v>1748</v>
      </c>
      <c r="C1661">
        <v>0</v>
      </c>
      <c r="D1661">
        <v>0</v>
      </c>
      <c r="E1661">
        <v>0</v>
      </c>
      <c r="F1661">
        <v>0</v>
      </c>
      <c r="G1661">
        <v>0</v>
      </c>
      <c r="J1661" t="str">
        <f t="shared" si="120"/>
        <v>TRABALHADOR DA EXPLORACAO DE MALVA (PAINA)</v>
      </c>
      <c r="K1661" t="s">
        <v>1748</v>
      </c>
      <c r="L1661">
        <v>0</v>
      </c>
      <c r="N1661" t="str">
        <f t="shared" si="121"/>
        <v>TRABALHADOR DA EXPLORACAO DE MALVA (PAINA)</v>
      </c>
      <c r="O1661" t="s">
        <v>1748</v>
      </c>
      <c r="P1661">
        <v>0</v>
      </c>
    </row>
    <row r="1662" spans="1:16">
      <c r="A1662" t="str">
        <f t="shared" si="119"/>
        <v>TRABALHADOR DA EXPLORACAO DE MURUMURU</v>
      </c>
      <c r="B1662" t="s">
        <v>1749</v>
      </c>
      <c r="C1662">
        <v>0</v>
      </c>
      <c r="D1662">
        <v>0</v>
      </c>
      <c r="E1662">
        <v>0</v>
      </c>
      <c r="F1662">
        <v>0</v>
      </c>
      <c r="G1662">
        <v>0</v>
      </c>
      <c r="J1662" t="str">
        <f t="shared" si="120"/>
        <v>TRABALHADOR DA EXPLORACAO DE MURUMURU</v>
      </c>
      <c r="K1662" t="s">
        <v>1749</v>
      </c>
      <c r="L1662">
        <v>0</v>
      </c>
      <c r="N1662" t="str">
        <f t="shared" si="121"/>
        <v>TRABALHADOR DA EXPLORACAO DE MURUMURU</v>
      </c>
      <c r="O1662" t="s">
        <v>1749</v>
      </c>
      <c r="P1662">
        <v>0</v>
      </c>
    </row>
    <row r="1663" spans="1:16">
      <c r="A1663" t="str">
        <f t="shared" si="119"/>
        <v>TRABALHADOR DA EXPLORACAO DE OITICICA</v>
      </c>
      <c r="B1663" t="s">
        <v>1750</v>
      </c>
      <c r="C1663">
        <v>0</v>
      </c>
      <c r="D1663">
        <v>0</v>
      </c>
      <c r="E1663">
        <v>0</v>
      </c>
      <c r="F1663">
        <v>0</v>
      </c>
      <c r="G1663">
        <v>0</v>
      </c>
      <c r="J1663" t="str">
        <f t="shared" si="120"/>
        <v>TRABALHADOR DA EXPLORACAO DE OITICICA</v>
      </c>
      <c r="K1663" t="s">
        <v>1750</v>
      </c>
      <c r="L1663">
        <v>0</v>
      </c>
      <c r="N1663" t="str">
        <f t="shared" si="121"/>
        <v>TRABALHADOR DA EXPLORACAO DE OITICICA</v>
      </c>
      <c r="O1663" t="s">
        <v>1750</v>
      </c>
      <c r="P1663">
        <v>0</v>
      </c>
    </row>
    <row r="1664" spans="1:16">
      <c r="A1664" t="str">
        <f t="shared" si="119"/>
        <v>TRABALHADOR DA EXPLORACAO DE OURICURI</v>
      </c>
      <c r="B1664" t="s">
        <v>1751</v>
      </c>
      <c r="C1664">
        <v>0</v>
      </c>
      <c r="D1664">
        <v>0</v>
      </c>
      <c r="E1664">
        <v>0</v>
      </c>
      <c r="F1664">
        <v>0</v>
      </c>
      <c r="G1664">
        <v>0</v>
      </c>
      <c r="J1664" t="str">
        <f t="shared" si="120"/>
        <v>TRABALHADOR DA EXPLORACAO DE OURICURI</v>
      </c>
      <c r="K1664" t="s">
        <v>1751</v>
      </c>
      <c r="L1664">
        <v>0</v>
      </c>
      <c r="N1664" t="str">
        <f t="shared" si="121"/>
        <v>TRABALHADOR DA EXPLORACAO DE OURICURI</v>
      </c>
      <c r="O1664" t="s">
        <v>1751</v>
      </c>
      <c r="P1664">
        <v>0</v>
      </c>
    </row>
    <row r="1665" spans="1:16">
      <c r="A1665" t="str">
        <f t="shared" si="119"/>
        <v>TRABALHADOR DA EXPLORACAO DE PEQUI</v>
      </c>
      <c r="B1665" t="s">
        <v>1752</v>
      </c>
      <c r="C1665">
        <v>0</v>
      </c>
      <c r="D1665">
        <v>0</v>
      </c>
      <c r="E1665">
        <v>0</v>
      </c>
      <c r="F1665">
        <v>0</v>
      </c>
      <c r="G1665">
        <v>0</v>
      </c>
      <c r="J1665" t="str">
        <f t="shared" si="120"/>
        <v>TRABALHADOR DA EXPLORACAO DE PEQUI</v>
      </c>
      <c r="K1665" t="s">
        <v>1752</v>
      </c>
      <c r="L1665">
        <v>0</v>
      </c>
      <c r="N1665" t="str">
        <f t="shared" si="121"/>
        <v>TRABALHADOR DA EXPLORACAO DE PEQUI</v>
      </c>
      <c r="O1665" t="s">
        <v>1752</v>
      </c>
      <c r="P1665">
        <v>0</v>
      </c>
    </row>
    <row r="1666" spans="1:16">
      <c r="A1666" t="str">
        <f t="shared" si="119"/>
        <v>TRABALHADOR DA EXPLORACAO DE PIACAVA</v>
      </c>
      <c r="B1666" t="s">
        <v>1753</v>
      </c>
      <c r="C1666">
        <v>0</v>
      </c>
      <c r="D1666">
        <v>0</v>
      </c>
      <c r="E1666">
        <v>0</v>
      </c>
      <c r="F1666">
        <v>0</v>
      </c>
      <c r="G1666">
        <v>0</v>
      </c>
      <c r="J1666" t="str">
        <f t="shared" si="120"/>
        <v>TRABALHADOR DA EXPLORACAO DE PIACAVA</v>
      </c>
      <c r="K1666" t="s">
        <v>1753</v>
      </c>
      <c r="L1666">
        <v>0</v>
      </c>
      <c r="N1666" t="str">
        <f t="shared" si="121"/>
        <v>TRABALHADOR DA EXPLORACAO DE PIACAVA</v>
      </c>
      <c r="O1666" t="s">
        <v>1753</v>
      </c>
      <c r="P1666">
        <v>0</v>
      </c>
    </row>
    <row r="1667" spans="1:16">
      <c r="A1667" t="str">
        <f t="shared" si="119"/>
        <v>TRABALHADOR DA EXPLORACAO DE TUCUM</v>
      </c>
      <c r="B1667" t="s">
        <v>1754</v>
      </c>
      <c r="C1667">
        <v>0</v>
      </c>
      <c r="D1667">
        <v>0</v>
      </c>
      <c r="E1667">
        <v>0</v>
      </c>
      <c r="F1667">
        <v>0</v>
      </c>
      <c r="G1667">
        <v>0</v>
      </c>
      <c r="J1667" t="str">
        <f t="shared" si="120"/>
        <v>TRABALHADOR DA EXPLORACAO DE TUCUM</v>
      </c>
      <c r="K1667" t="s">
        <v>1754</v>
      </c>
      <c r="L1667">
        <v>0</v>
      </c>
      <c r="N1667" t="str">
        <f t="shared" si="121"/>
        <v>TRABALHADOR DA EXPLORACAO DE TUCUM</v>
      </c>
      <c r="O1667" t="s">
        <v>1754</v>
      </c>
      <c r="P1667">
        <v>0</v>
      </c>
    </row>
    <row r="1668" spans="1:16">
      <c r="A1668" t="str">
        <f t="shared" si="119"/>
        <v>TRABALHADOR DA EXPLORACAO DE ACAI</v>
      </c>
      <c r="B1668" t="s">
        <v>1755</v>
      </c>
      <c r="C1668">
        <v>0</v>
      </c>
      <c r="D1668">
        <v>0</v>
      </c>
      <c r="E1668">
        <v>0</v>
      </c>
      <c r="F1668">
        <v>0</v>
      </c>
      <c r="G1668">
        <v>0</v>
      </c>
      <c r="J1668" t="str">
        <f t="shared" si="120"/>
        <v>TRABALHADOR DA EXPLORACAO DE ACAI</v>
      </c>
      <c r="K1668" t="s">
        <v>1755</v>
      </c>
      <c r="L1668">
        <v>0</v>
      </c>
      <c r="N1668" t="str">
        <f t="shared" si="121"/>
        <v>TRABALHADOR DA EXPLORACAO DE ACAI</v>
      </c>
      <c r="O1668" t="s">
        <v>1755</v>
      </c>
      <c r="P1668">
        <v>0</v>
      </c>
    </row>
    <row r="1669" spans="1:16">
      <c r="A1669" t="str">
        <f t="shared" si="119"/>
        <v>TRABALHADOR DA EXPLORACAO DE CASTANHA</v>
      </c>
      <c r="B1669" t="s">
        <v>1756</v>
      </c>
      <c r="C1669">
        <v>0</v>
      </c>
      <c r="D1669">
        <v>0</v>
      </c>
      <c r="E1669">
        <v>0</v>
      </c>
      <c r="F1669">
        <v>0</v>
      </c>
      <c r="G1669">
        <v>0</v>
      </c>
      <c r="J1669" t="str">
        <f t="shared" si="120"/>
        <v>TRABALHADOR DA EXPLORACAO DE CASTANHA</v>
      </c>
      <c r="K1669" t="s">
        <v>1756</v>
      </c>
      <c r="L1669">
        <v>0</v>
      </c>
      <c r="N1669" t="str">
        <f t="shared" si="121"/>
        <v>TRABALHADOR DA EXPLORACAO DE CASTANHA</v>
      </c>
      <c r="O1669" t="s">
        <v>1756</v>
      </c>
      <c r="P1669">
        <v>0</v>
      </c>
    </row>
    <row r="1670" spans="1:16">
      <c r="A1670" t="str">
        <f t="shared" si="119"/>
        <v>TRABALHADOR DA EXPLORACAO DE PINHAO</v>
      </c>
      <c r="B1670" t="s">
        <v>1757</v>
      </c>
      <c r="C1670">
        <v>0</v>
      </c>
      <c r="D1670">
        <v>0</v>
      </c>
      <c r="E1670">
        <v>0</v>
      </c>
      <c r="F1670">
        <v>0</v>
      </c>
      <c r="G1670">
        <v>0</v>
      </c>
      <c r="J1670" t="str">
        <f t="shared" si="120"/>
        <v>TRABALHADOR DA EXPLORACAO DE PINHAO</v>
      </c>
      <c r="K1670" t="s">
        <v>1757</v>
      </c>
      <c r="L1670">
        <v>0</v>
      </c>
      <c r="N1670" t="str">
        <f t="shared" si="121"/>
        <v>TRABALHADOR DA EXPLORACAO DE PINHAO</v>
      </c>
      <c r="O1670" t="s">
        <v>1757</v>
      </c>
      <c r="P1670">
        <v>0</v>
      </c>
    </row>
    <row r="1671" spans="1:16">
      <c r="A1671" t="str">
        <f t="shared" si="119"/>
        <v>TRABALHADOR DA EXPLORACAO DE PUPUNHA</v>
      </c>
      <c r="B1671" t="s">
        <v>1758</v>
      </c>
      <c r="C1671">
        <v>0</v>
      </c>
      <c r="D1671">
        <v>0</v>
      </c>
      <c r="E1671">
        <v>0</v>
      </c>
      <c r="F1671">
        <v>0</v>
      </c>
      <c r="G1671">
        <v>0</v>
      </c>
      <c r="J1671" t="str">
        <f t="shared" si="120"/>
        <v>TRABALHADOR DA EXPLORACAO DE PUPUNHA</v>
      </c>
      <c r="K1671" t="s">
        <v>1758</v>
      </c>
      <c r="L1671">
        <v>0</v>
      </c>
      <c r="N1671" t="str">
        <f t="shared" si="121"/>
        <v>TRABALHADOR DA EXPLORACAO DE PUPUNHA</v>
      </c>
      <c r="O1671" t="s">
        <v>1758</v>
      </c>
      <c r="P1671">
        <v>0</v>
      </c>
    </row>
    <row r="1672" spans="1:16">
      <c r="A1672" t="str">
        <f t="shared" si="119"/>
        <v>TRABALHADOR DA EXPLORACAO DE ARVORES E ARBUSTOS PRODUTORES DE SUBSTANCIAS AROMAT., MEDIC. E TOXICAS</v>
      </c>
      <c r="B1672" t="s">
        <v>1759</v>
      </c>
      <c r="C1672">
        <v>0</v>
      </c>
      <c r="D1672">
        <v>0</v>
      </c>
      <c r="E1672">
        <v>0</v>
      </c>
      <c r="F1672">
        <v>0</v>
      </c>
      <c r="G1672">
        <v>0</v>
      </c>
      <c r="J1672" t="str">
        <f t="shared" si="120"/>
        <v>TRABALHADOR DA EXPLORACAO DE ARVORES E ARBUSTOS PRODUTORES DE SUBSTANCIAS AROMAT., MEDIC. E TOXICAS</v>
      </c>
      <c r="K1672" t="s">
        <v>1759</v>
      </c>
      <c r="L1672">
        <v>0</v>
      </c>
      <c r="N1672" t="str">
        <f t="shared" si="121"/>
        <v>TRABALHADOR DA EXPLORACAO DE ARVORES E ARBUSTOS PRODUTORES DE SUBSTANCIAS AROMAT., MEDIC. E TOXICAS</v>
      </c>
      <c r="O1672" t="s">
        <v>1759</v>
      </c>
      <c r="P1672">
        <v>0</v>
      </c>
    </row>
    <row r="1673" spans="1:16">
      <c r="A1673" t="str">
        <f t="shared" si="119"/>
        <v>TRABALHADOR DA EXPLORACAO DE CIPOS PRODUTORES DE SUBSTANCIAS AROMATICAS, MEDICINAIS E TOXICAS</v>
      </c>
      <c r="B1673" t="s">
        <v>1760</v>
      </c>
      <c r="C1673">
        <v>0</v>
      </c>
      <c r="D1673">
        <v>0</v>
      </c>
      <c r="E1673">
        <v>0</v>
      </c>
      <c r="F1673">
        <v>0</v>
      </c>
      <c r="G1673">
        <v>0</v>
      </c>
      <c r="J1673" t="str">
        <f t="shared" si="120"/>
        <v>TRABALHADOR DA EXPLORACAO DE CIPOS PRODUTORES DE SUBSTANCIAS AROMATICAS, MEDICINAIS E TOXICAS</v>
      </c>
      <c r="K1673" t="s">
        <v>1760</v>
      </c>
      <c r="L1673">
        <v>0</v>
      </c>
      <c r="N1673" t="str">
        <f t="shared" si="121"/>
        <v>TRABALHADOR DA EXPLORACAO DE CIPOS PRODUTORES DE SUBSTANCIAS AROMATICAS, MEDICINAIS E TOXICAS</v>
      </c>
      <c r="O1673" t="s">
        <v>1760</v>
      </c>
      <c r="P1673">
        <v>0</v>
      </c>
    </row>
    <row r="1674" spans="1:16">
      <c r="A1674" t="str">
        <f t="shared" si="119"/>
        <v>TRABALHADOR DA EXPLORACAO DE MADEIRAS TANANTES</v>
      </c>
      <c r="B1674" t="s">
        <v>1761</v>
      </c>
      <c r="C1674">
        <v>0</v>
      </c>
      <c r="D1674">
        <v>0</v>
      </c>
      <c r="E1674">
        <v>0</v>
      </c>
      <c r="F1674">
        <v>0</v>
      </c>
      <c r="G1674">
        <v>0</v>
      </c>
      <c r="J1674" t="str">
        <f t="shared" si="120"/>
        <v>TRABALHADOR DA EXPLORACAO DE MADEIRAS TANANTES</v>
      </c>
      <c r="K1674" t="s">
        <v>1761</v>
      </c>
      <c r="L1674">
        <v>0</v>
      </c>
      <c r="N1674" t="str">
        <f t="shared" si="121"/>
        <v>TRABALHADOR DA EXPLORACAO DE MADEIRAS TANANTES</v>
      </c>
      <c r="O1674" t="s">
        <v>1761</v>
      </c>
      <c r="P1674">
        <v>0</v>
      </c>
    </row>
    <row r="1675" spans="1:16">
      <c r="A1675" t="str">
        <f t="shared" si="119"/>
        <v>TRABALHADOR DA EXPLORACAO DE RAIZES PRODUTORAS DE SUBSTANCIAS AROMATICAS, MEDICINAIS E TOXICAS</v>
      </c>
      <c r="B1675" t="s">
        <v>1762</v>
      </c>
      <c r="C1675">
        <v>0</v>
      </c>
      <c r="D1675">
        <v>0</v>
      </c>
      <c r="E1675">
        <v>0</v>
      </c>
      <c r="F1675">
        <v>0</v>
      </c>
      <c r="G1675">
        <v>0</v>
      </c>
      <c r="J1675" t="str">
        <f t="shared" si="120"/>
        <v>TRABALHADOR DA EXPLORACAO DE RAIZES PRODUTORAS DE SUBSTANCIAS AROMATICAS, MEDICINAIS E TOXICAS</v>
      </c>
      <c r="K1675" t="s">
        <v>1762</v>
      </c>
      <c r="L1675">
        <v>0</v>
      </c>
      <c r="N1675" t="str">
        <f t="shared" si="121"/>
        <v>TRABALHADOR DA EXPLORACAO DE RAIZES PRODUTORAS DE SUBSTANCIAS AROMATICAS, MEDICINAIS E TOXICAS</v>
      </c>
      <c r="O1675" t="s">
        <v>1762</v>
      </c>
      <c r="P1675">
        <v>0</v>
      </c>
    </row>
    <row r="1676" spans="1:16">
      <c r="A1676" t="str">
        <f t="shared" si="119"/>
        <v>TRABALHADOR DA EXTRACAO DE SUBSTANCIAS AROMATICAS, MEDICINAIS E TOXICAS, EM GERAL</v>
      </c>
      <c r="B1676" t="s">
        <v>1763</v>
      </c>
      <c r="C1676">
        <v>0</v>
      </c>
      <c r="D1676">
        <v>0</v>
      </c>
      <c r="E1676">
        <v>0</v>
      </c>
      <c r="F1676">
        <v>0</v>
      </c>
      <c r="G1676">
        <v>0</v>
      </c>
      <c r="J1676" t="str">
        <f t="shared" si="120"/>
        <v>TRABALHADOR DA EXTRACAO DE SUBSTANCIAS AROMATICAS, MEDICINAIS E TOXICAS, EM GERAL</v>
      </c>
      <c r="K1676" t="s">
        <v>1763</v>
      </c>
      <c r="L1676">
        <v>0</v>
      </c>
      <c r="N1676" t="str">
        <f t="shared" si="121"/>
        <v>TRABALHADOR DA EXTRACAO DE SUBSTANCIAS AROMATICAS, MEDICINAIS E TOXICAS, EM GERAL</v>
      </c>
      <c r="O1676" t="s">
        <v>1763</v>
      </c>
      <c r="P1676">
        <v>0</v>
      </c>
    </row>
    <row r="1677" spans="1:16">
      <c r="A1677" t="str">
        <f t="shared" si="119"/>
        <v>CARVOEIRO</v>
      </c>
      <c r="B1677" t="s">
        <v>1764</v>
      </c>
      <c r="C1677">
        <v>0</v>
      </c>
      <c r="D1677">
        <v>0</v>
      </c>
      <c r="E1677">
        <v>0</v>
      </c>
      <c r="F1677">
        <v>0</v>
      </c>
      <c r="G1677">
        <v>0</v>
      </c>
      <c r="J1677" t="str">
        <f t="shared" si="120"/>
        <v>CARVOEIRO</v>
      </c>
      <c r="K1677" t="s">
        <v>1764</v>
      </c>
      <c r="L1677">
        <v>0</v>
      </c>
      <c r="N1677" t="str">
        <f t="shared" si="121"/>
        <v>CARVOEIRO</v>
      </c>
      <c r="O1677" t="s">
        <v>1764</v>
      </c>
      <c r="P1677">
        <v>0</v>
      </c>
    </row>
    <row r="1678" spans="1:16">
      <c r="A1678" t="str">
        <f t="shared" si="119"/>
        <v>CARBONIZADOR</v>
      </c>
      <c r="B1678" t="s">
        <v>1765</v>
      </c>
      <c r="C1678">
        <v>0</v>
      </c>
      <c r="D1678">
        <v>0</v>
      </c>
      <c r="E1678">
        <v>0</v>
      </c>
      <c r="F1678">
        <v>0</v>
      </c>
      <c r="G1678">
        <v>0</v>
      </c>
      <c r="J1678" t="str">
        <f t="shared" si="120"/>
        <v>CARBONIZADOR</v>
      </c>
      <c r="K1678" t="s">
        <v>1765</v>
      </c>
      <c r="L1678">
        <v>0</v>
      </c>
      <c r="N1678" t="str">
        <f t="shared" si="121"/>
        <v>CARBONIZADOR</v>
      </c>
      <c r="O1678" t="s">
        <v>1765</v>
      </c>
      <c r="P1678">
        <v>0</v>
      </c>
    </row>
    <row r="1679" spans="1:16">
      <c r="A1679" t="str">
        <f t="shared" si="119"/>
        <v>AJUDANTE DE CARVOARIA</v>
      </c>
      <c r="B1679" t="s">
        <v>1766</v>
      </c>
      <c r="C1679">
        <v>0</v>
      </c>
      <c r="D1679">
        <v>0</v>
      </c>
      <c r="E1679">
        <v>0</v>
      </c>
      <c r="F1679">
        <v>0</v>
      </c>
      <c r="G1679">
        <v>0</v>
      </c>
      <c r="J1679" t="str">
        <f t="shared" si="120"/>
        <v>AJUDANTE DE CARVOARIA</v>
      </c>
      <c r="K1679" t="s">
        <v>1766</v>
      </c>
      <c r="L1679">
        <v>0</v>
      </c>
      <c r="N1679" t="str">
        <f t="shared" si="121"/>
        <v>AJUDANTE DE CARVOARIA</v>
      </c>
      <c r="O1679" t="s">
        <v>1766</v>
      </c>
      <c r="P1679">
        <v>0</v>
      </c>
    </row>
    <row r="1680" spans="1:16">
      <c r="A1680" t="str">
        <f t="shared" si="119"/>
        <v>OPERADOR DE COLHEITADEIRA</v>
      </c>
      <c r="B1680" t="s">
        <v>1767</v>
      </c>
      <c r="C1680">
        <v>0</v>
      </c>
      <c r="D1680">
        <v>0</v>
      </c>
      <c r="E1680">
        <v>0</v>
      </c>
      <c r="F1680">
        <v>0</v>
      </c>
      <c r="G1680">
        <v>0</v>
      </c>
      <c r="J1680" t="str">
        <f t="shared" si="120"/>
        <v>OPERADOR DE COLHEITADEIRA</v>
      </c>
      <c r="K1680" t="s">
        <v>1767</v>
      </c>
      <c r="L1680">
        <v>0</v>
      </c>
      <c r="N1680" t="str">
        <f t="shared" si="121"/>
        <v>OPERADOR DE COLHEITADEIRA</v>
      </c>
      <c r="O1680" t="s">
        <v>1767</v>
      </c>
      <c r="P1680">
        <v>0</v>
      </c>
    </row>
    <row r="1681" spans="1:16">
      <c r="A1681" t="str">
        <f t="shared" si="119"/>
        <v>OPERADOR DE MAQUINAS DE BENEFICIAMENTO DE PRODUTOS AGRICOLAS</v>
      </c>
      <c r="B1681" t="s">
        <v>1768</v>
      </c>
      <c r="C1681">
        <v>0</v>
      </c>
      <c r="D1681">
        <v>0</v>
      </c>
      <c r="E1681">
        <v>0</v>
      </c>
      <c r="F1681">
        <v>0</v>
      </c>
      <c r="G1681">
        <v>0</v>
      </c>
      <c r="J1681" t="str">
        <f t="shared" si="120"/>
        <v>OPERADOR DE MAQUINAS DE BENEFICIAMENTO DE PRODUTOS AGRICOLAS</v>
      </c>
      <c r="K1681" t="s">
        <v>1768</v>
      </c>
      <c r="L1681">
        <v>0</v>
      </c>
      <c r="N1681" t="str">
        <f t="shared" si="121"/>
        <v>OPERADOR DE MAQUINAS DE BENEFICIAMENTO DE PRODUTOS AGRICOLAS</v>
      </c>
      <c r="O1681" t="s">
        <v>1768</v>
      </c>
      <c r="P1681">
        <v>0</v>
      </c>
    </row>
    <row r="1682" spans="1:16">
      <c r="A1682" t="str">
        <f t="shared" si="119"/>
        <v>TRATORISTA AGRICOLA</v>
      </c>
      <c r="B1682" t="s">
        <v>1769</v>
      </c>
      <c r="C1682">
        <v>0</v>
      </c>
      <c r="D1682">
        <v>0</v>
      </c>
      <c r="E1682">
        <v>0</v>
      </c>
      <c r="F1682">
        <v>0</v>
      </c>
      <c r="G1682">
        <v>0</v>
      </c>
      <c r="J1682" t="str">
        <f t="shared" si="120"/>
        <v>TRATORISTA AGRICOLA</v>
      </c>
      <c r="K1682" t="s">
        <v>1769</v>
      </c>
      <c r="L1682">
        <v>0</v>
      </c>
      <c r="N1682" t="str">
        <f t="shared" si="121"/>
        <v>TRATORISTA AGRICOLA</v>
      </c>
      <c r="O1682" t="s">
        <v>1769</v>
      </c>
      <c r="P1682">
        <v>0</v>
      </c>
    </row>
    <row r="1683" spans="1:16">
      <c r="A1683" t="str">
        <f t="shared" si="119"/>
        <v>OPERADOR DE COLHEDOR FLORESTAL</v>
      </c>
      <c r="B1683" t="s">
        <v>1770</v>
      </c>
      <c r="C1683">
        <v>0</v>
      </c>
      <c r="D1683">
        <v>0</v>
      </c>
      <c r="E1683">
        <v>0</v>
      </c>
      <c r="F1683">
        <v>0</v>
      </c>
      <c r="G1683">
        <v>0</v>
      </c>
      <c r="J1683" t="str">
        <f t="shared" si="120"/>
        <v>OPERADOR DE COLHEDOR FLORESTAL</v>
      </c>
      <c r="K1683" t="s">
        <v>1770</v>
      </c>
      <c r="L1683">
        <v>0</v>
      </c>
      <c r="N1683" t="str">
        <f t="shared" si="121"/>
        <v>OPERADOR DE COLHEDOR FLORESTAL</v>
      </c>
      <c r="O1683" t="s">
        <v>1770</v>
      </c>
      <c r="P1683">
        <v>0</v>
      </c>
    </row>
    <row r="1684" spans="1:16">
      <c r="A1684" t="str">
        <f t="shared" si="119"/>
        <v>OPERADOR DE MAQUINAS FLORESTAIS ESTATICAS</v>
      </c>
      <c r="B1684" t="s">
        <v>1771</v>
      </c>
      <c r="C1684">
        <v>0</v>
      </c>
      <c r="D1684">
        <v>0</v>
      </c>
      <c r="E1684">
        <v>0</v>
      </c>
      <c r="F1684">
        <v>0</v>
      </c>
      <c r="G1684">
        <v>0</v>
      </c>
      <c r="J1684" t="str">
        <f t="shared" si="120"/>
        <v>OPERADOR DE MAQUINAS FLORESTAIS ESTATICAS</v>
      </c>
      <c r="K1684" t="s">
        <v>1771</v>
      </c>
      <c r="L1684">
        <v>0</v>
      </c>
      <c r="N1684" t="str">
        <f t="shared" si="121"/>
        <v>OPERADOR DE MAQUINAS FLORESTAIS ESTATICAS</v>
      </c>
      <c r="O1684" t="s">
        <v>1771</v>
      </c>
      <c r="P1684">
        <v>0</v>
      </c>
    </row>
    <row r="1685" spans="1:16">
      <c r="A1685" t="str">
        <f t="shared" si="119"/>
        <v>OPERADOR DE TRATOR FLORESTAL</v>
      </c>
      <c r="B1685" t="s">
        <v>1772</v>
      </c>
      <c r="C1685">
        <v>0</v>
      </c>
      <c r="D1685">
        <v>0</v>
      </c>
      <c r="E1685">
        <v>0</v>
      </c>
      <c r="F1685">
        <v>0</v>
      </c>
      <c r="G1685">
        <v>0</v>
      </c>
      <c r="J1685" t="str">
        <f t="shared" si="120"/>
        <v>OPERADOR DE TRATOR FLORESTAL</v>
      </c>
      <c r="K1685" t="s">
        <v>1772</v>
      </c>
      <c r="L1685">
        <v>0</v>
      </c>
      <c r="N1685" t="str">
        <f t="shared" si="121"/>
        <v>OPERADOR DE TRATOR FLORESTAL</v>
      </c>
      <c r="O1685" t="s">
        <v>1772</v>
      </c>
      <c r="P1685">
        <v>0</v>
      </c>
    </row>
    <row r="1686" spans="1:16">
      <c r="A1686" t="str">
        <f t="shared" si="119"/>
        <v>TRABALHADOR NA OPERACAO DE SISTEMA DE IRRIGACAO LOCALIZADA (MICROASPERSAO E GOTEJAMENTO)</v>
      </c>
      <c r="B1686" t="s">
        <v>1773</v>
      </c>
      <c r="C1686">
        <v>0</v>
      </c>
      <c r="D1686">
        <v>0</v>
      </c>
      <c r="E1686">
        <v>0</v>
      </c>
      <c r="F1686">
        <v>0</v>
      </c>
      <c r="G1686">
        <v>0</v>
      </c>
      <c r="J1686" t="str">
        <f t="shared" si="120"/>
        <v>TRABALHADOR NA OPERACAO DE SISTEMA DE IRRIGACAO LOCALIZADA (MICROASPERSAO E GOTEJAMENTO)</v>
      </c>
      <c r="K1686" t="s">
        <v>1773</v>
      </c>
      <c r="L1686">
        <v>0</v>
      </c>
      <c r="N1686" t="str">
        <f t="shared" si="121"/>
        <v>TRABALHADOR NA OPERACAO DE SISTEMA DE IRRIGACAO LOCALIZADA (MICROASPERSAO E GOTEJAMENTO)</v>
      </c>
      <c r="O1686" t="s">
        <v>1773</v>
      </c>
      <c r="P1686">
        <v>0</v>
      </c>
    </row>
    <row r="1687" spans="1:16">
      <c r="A1687" t="str">
        <f t="shared" si="119"/>
        <v>TRABALHADOR NA OPERACAO DE SISTEMA DE IRRIGACAO POR ASPERSAO (PIVO CENTRAL)</v>
      </c>
      <c r="B1687" t="s">
        <v>1774</v>
      </c>
      <c r="C1687">
        <v>0</v>
      </c>
      <c r="D1687">
        <v>0</v>
      </c>
      <c r="E1687">
        <v>0</v>
      </c>
      <c r="F1687">
        <v>0</v>
      </c>
      <c r="G1687">
        <v>0</v>
      </c>
      <c r="J1687" t="str">
        <f t="shared" si="120"/>
        <v>TRABALHADOR NA OPERACAO DE SISTEMA DE IRRIGACAO POR ASPERSAO (PIVO CENTRAL)</v>
      </c>
      <c r="K1687" t="s">
        <v>1774</v>
      </c>
      <c r="L1687">
        <v>0</v>
      </c>
      <c r="N1687" t="str">
        <f t="shared" si="121"/>
        <v>TRABALHADOR NA OPERACAO DE SISTEMA DE IRRIGACAO POR ASPERSAO (PIVO CENTRAL)</v>
      </c>
      <c r="O1687" t="s">
        <v>1774</v>
      </c>
      <c r="P1687">
        <v>0</v>
      </c>
    </row>
    <row r="1688" spans="1:16">
      <c r="A1688" t="str">
        <f t="shared" si="119"/>
        <v>TRABALHADOR NA OPERACAO DE SISTEMAS CONVENCIONAIS DE IRRIGACAO POR ASPERSAO</v>
      </c>
      <c r="B1688" t="s">
        <v>1775</v>
      </c>
      <c r="C1688">
        <v>0</v>
      </c>
      <c r="D1688">
        <v>0</v>
      </c>
      <c r="E1688">
        <v>0</v>
      </c>
      <c r="F1688">
        <v>0</v>
      </c>
      <c r="G1688">
        <v>0</v>
      </c>
      <c r="J1688" t="str">
        <f t="shared" si="120"/>
        <v>TRABALHADOR NA OPERACAO DE SISTEMAS CONVENCIONAIS DE IRRIGACAO POR ASPERSAO</v>
      </c>
      <c r="K1688" t="s">
        <v>1775</v>
      </c>
      <c r="L1688">
        <v>0</v>
      </c>
      <c r="N1688" t="str">
        <f t="shared" si="121"/>
        <v>TRABALHADOR NA OPERACAO DE SISTEMAS CONVENCIONAIS DE IRRIGACAO POR ASPERSAO</v>
      </c>
      <c r="O1688" t="s">
        <v>1775</v>
      </c>
      <c r="P1688">
        <v>0</v>
      </c>
    </row>
    <row r="1689" spans="1:16">
      <c r="A1689" t="str">
        <f t="shared" si="119"/>
        <v>TRABALHADOR NA OPERACAO DE SISTEMAS DE IRRIGACAO E ASPERSAO (ALTO PROPELIDO)</v>
      </c>
      <c r="B1689" t="s">
        <v>1776</v>
      </c>
      <c r="C1689">
        <v>0</v>
      </c>
      <c r="D1689">
        <v>0</v>
      </c>
      <c r="E1689">
        <v>0</v>
      </c>
      <c r="F1689">
        <v>0</v>
      </c>
      <c r="G1689">
        <v>0</v>
      </c>
      <c r="J1689" t="str">
        <f t="shared" si="120"/>
        <v>TRABALHADOR NA OPERACAO DE SISTEMAS DE IRRIGACAO E ASPERSAO (ALTO PROPELIDO)</v>
      </c>
      <c r="K1689" t="s">
        <v>1776</v>
      </c>
      <c r="L1689">
        <v>0</v>
      </c>
      <c r="N1689" t="str">
        <f t="shared" si="121"/>
        <v>TRABALHADOR NA OPERACAO DE SISTEMAS DE IRRIGACAO E ASPERSAO (ALTO PROPELIDO)</v>
      </c>
      <c r="O1689" t="s">
        <v>1776</v>
      </c>
      <c r="P1689">
        <v>0</v>
      </c>
    </row>
    <row r="1690" spans="1:16">
      <c r="A1690" t="str">
        <f t="shared" si="119"/>
        <v>TRABALHADOR NA OPERACAO DE SISTEMAS DE IRRIGACAO POR SUPERFICIE E DRENAGEM</v>
      </c>
      <c r="B1690" t="s">
        <v>1777</v>
      </c>
      <c r="C1690">
        <v>0</v>
      </c>
      <c r="D1690">
        <v>0</v>
      </c>
      <c r="E1690">
        <v>0</v>
      </c>
      <c r="F1690">
        <v>0</v>
      </c>
      <c r="G1690">
        <v>0</v>
      </c>
      <c r="J1690" t="str">
        <f t="shared" si="120"/>
        <v>TRABALHADOR NA OPERACAO DE SISTEMAS DE IRRIGACAO POR SUPERFICIE E DRENAGEM</v>
      </c>
      <c r="K1690" t="s">
        <v>1777</v>
      </c>
      <c r="L1690">
        <v>0</v>
      </c>
      <c r="N1690" t="str">
        <f t="shared" si="121"/>
        <v>TRABALHADOR NA OPERACAO DE SISTEMAS DE IRRIGACAO POR SUPERFICIE E DRENAGEM</v>
      </c>
      <c r="O1690" t="s">
        <v>1777</v>
      </c>
      <c r="P1690">
        <v>0</v>
      </c>
    </row>
    <row r="1691" spans="1:16">
      <c r="A1691" t="str">
        <f t="shared" si="119"/>
        <v>SUPERVISOR DE APOIO OPERACIONAL NA MINERACAO</v>
      </c>
      <c r="B1691" t="s">
        <v>1778</v>
      </c>
      <c r="C1691">
        <v>0</v>
      </c>
      <c r="D1691">
        <v>0</v>
      </c>
      <c r="E1691">
        <v>0</v>
      </c>
      <c r="F1691">
        <v>0</v>
      </c>
      <c r="G1691">
        <v>0</v>
      </c>
      <c r="J1691" t="str">
        <f t="shared" si="120"/>
        <v>SUPERVISOR DE APOIO OPERACIONAL NA MINERACAO</v>
      </c>
      <c r="K1691" t="s">
        <v>1778</v>
      </c>
      <c r="L1691">
        <v>0</v>
      </c>
      <c r="N1691" t="str">
        <f t="shared" si="121"/>
        <v>SUPERVISOR DE APOIO OPERACIONAL NA MINERACAO</v>
      </c>
      <c r="O1691" t="s">
        <v>1778</v>
      </c>
      <c r="P1691">
        <v>0</v>
      </c>
    </row>
    <row r="1692" spans="1:16">
      <c r="A1692" t="str">
        <f t="shared" si="119"/>
        <v>SUPERVISOR DE EXTRACAO DE SAL</v>
      </c>
      <c r="B1692" t="s">
        <v>1779</v>
      </c>
      <c r="C1692">
        <v>0</v>
      </c>
      <c r="D1692">
        <v>0</v>
      </c>
      <c r="E1692">
        <v>0</v>
      </c>
      <c r="F1692">
        <v>0</v>
      </c>
      <c r="G1692">
        <v>0</v>
      </c>
      <c r="J1692" t="str">
        <f t="shared" si="120"/>
        <v>SUPERVISOR DE EXTRACAO DE SAL</v>
      </c>
      <c r="K1692" t="s">
        <v>1779</v>
      </c>
      <c r="L1692">
        <v>0</v>
      </c>
      <c r="N1692" t="str">
        <f t="shared" si="121"/>
        <v>SUPERVISOR DE EXTRACAO DE SAL</v>
      </c>
      <c r="O1692" t="s">
        <v>1779</v>
      </c>
      <c r="P1692">
        <v>0</v>
      </c>
    </row>
    <row r="1693" spans="1:16">
      <c r="A1693" t="str">
        <f t="shared" si="119"/>
        <v>SUPERVISOR DE PERFURACAO E DESMONTE</v>
      </c>
      <c r="B1693" t="s">
        <v>1780</v>
      </c>
      <c r="C1693">
        <v>0</v>
      </c>
      <c r="D1693">
        <v>0</v>
      </c>
      <c r="E1693">
        <v>0</v>
      </c>
      <c r="F1693">
        <v>0</v>
      </c>
      <c r="G1693">
        <v>0</v>
      </c>
      <c r="J1693" t="str">
        <f t="shared" si="120"/>
        <v>SUPERVISOR DE PERFURACAO E DESMONTE</v>
      </c>
      <c r="K1693" t="s">
        <v>1780</v>
      </c>
      <c r="L1693">
        <v>0</v>
      </c>
      <c r="N1693" t="str">
        <f t="shared" si="121"/>
        <v>SUPERVISOR DE PERFURACAO E DESMONTE</v>
      </c>
      <c r="O1693" t="s">
        <v>1780</v>
      </c>
      <c r="P1693">
        <v>0</v>
      </c>
    </row>
    <row r="1694" spans="1:16">
      <c r="A1694" t="str">
        <f t="shared" si="119"/>
        <v>SUPERVISOR DE PRODUCAO NA MINERACAO</v>
      </c>
      <c r="B1694" t="s">
        <v>1781</v>
      </c>
      <c r="C1694">
        <v>0</v>
      </c>
      <c r="D1694">
        <v>0</v>
      </c>
      <c r="E1694">
        <v>0</v>
      </c>
      <c r="F1694">
        <v>0</v>
      </c>
      <c r="G1694">
        <v>0</v>
      </c>
      <c r="J1694" t="str">
        <f t="shared" si="120"/>
        <v>SUPERVISOR DE PRODUCAO NA MINERACAO</v>
      </c>
      <c r="K1694" t="s">
        <v>1781</v>
      </c>
      <c r="L1694">
        <v>0</v>
      </c>
      <c r="N1694" t="str">
        <f t="shared" si="121"/>
        <v>SUPERVISOR DE PRODUCAO NA MINERACAO</v>
      </c>
      <c r="O1694" t="s">
        <v>1781</v>
      </c>
      <c r="P1694">
        <v>0</v>
      </c>
    </row>
    <row r="1695" spans="1:16">
      <c r="A1695" t="str">
        <f t="shared" si="119"/>
        <v>SUPERVISOR DE TRANSPORTE NA MINERACAO</v>
      </c>
      <c r="B1695" t="s">
        <v>1782</v>
      </c>
      <c r="C1695">
        <v>0</v>
      </c>
      <c r="D1695">
        <v>0</v>
      </c>
      <c r="E1695">
        <v>0</v>
      </c>
      <c r="F1695">
        <v>0</v>
      </c>
      <c r="G1695">
        <v>0</v>
      </c>
      <c r="J1695" t="str">
        <f t="shared" si="120"/>
        <v>SUPERVISOR DE TRANSPORTE NA MINERACAO</v>
      </c>
      <c r="K1695" t="s">
        <v>1782</v>
      </c>
      <c r="L1695">
        <v>0</v>
      </c>
      <c r="N1695" t="str">
        <f t="shared" si="121"/>
        <v>SUPERVISOR DE TRANSPORTE NA MINERACAO</v>
      </c>
      <c r="O1695" t="s">
        <v>1782</v>
      </c>
      <c r="P1695">
        <v>0</v>
      </c>
    </row>
    <row r="1696" spans="1:16">
      <c r="A1696" t="str">
        <f t="shared" si="119"/>
        <v>MESTRE (CONSTRUCAO CIVIL)</v>
      </c>
      <c r="B1696" t="s">
        <v>1783</v>
      </c>
      <c r="C1696">
        <v>0</v>
      </c>
      <c r="D1696">
        <v>0</v>
      </c>
      <c r="E1696">
        <v>0</v>
      </c>
      <c r="F1696">
        <v>0</v>
      </c>
      <c r="G1696">
        <v>0</v>
      </c>
      <c r="J1696" t="str">
        <f t="shared" si="120"/>
        <v>MESTRE (CONSTRUCAO CIVIL)</v>
      </c>
      <c r="K1696" t="s">
        <v>1783</v>
      </c>
      <c r="L1696">
        <v>0</v>
      </c>
      <c r="N1696" t="str">
        <f t="shared" si="121"/>
        <v>MESTRE (CONSTRUCAO CIVIL)</v>
      </c>
      <c r="O1696" t="s">
        <v>1783</v>
      </c>
      <c r="P1696">
        <v>0</v>
      </c>
    </row>
    <row r="1697" spans="1:16">
      <c r="A1697" t="str">
        <f t="shared" si="119"/>
        <v>MESTRE DE LINHAS (FERROVIAS)</v>
      </c>
      <c r="B1697" t="s">
        <v>1784</v>
      </c>
      <c r="C1697">
        <v>0</v>
      </c>
      <c r="D1697">
        <v>0</v>
      </c>
      <c r="E1697">
        <v>0</v>
      </c>
      <c r="F1697">
        <v>0</v>
      </c>
      <c r="G1697">
        <v>0</v>
      </c>
      <c r="J1697" t="str">
        <f t="shared" si="120"/>
        <v>MESTRE DE LINHAS (FERROVIAS)</v>
      </c>
      <c r="K1697" t="s">
        <v>1784</v>
      </c>
      <c r="L1697">
        <v>0</v>
      </c>
      <c r="N1697" t="str">
        <f t="shared" si="121"/>
        <v>MESTRE DE LINHAS (FERROVIAS)</v>
      </c>
      <c r="O1697" t="s">
        <v>1784</v>
      </c>
      <c r="P1697">
        <v>0</v>
      </c>
    </row>
    <row r="1698" spans="1:16">
      <c r="A1698" t="str">
        <f t="shared" si="119"/>
        <v>INSPETOR DE TERRAPLENAGEM</v>
      </c>
      <c r="B1698" t="s">
        <v>1785</v>
      </c>
      <c r="C1698">
        <v>0</v>
      </c>
      <c r="D1698">
        <v>0</v>
      </c>
      <c r="E1698">
        <v>0</v>
      </c>
      <c r="F1698">
        <v>0</v>
      </c>
      <c r="G1698">
        <v>0</v>
      </c>
      <c r="J1698" t="str">
        <f t="shared" si="120"/>
        <v>INSPETOR DE TERRAPLENAGEM</v>
      </c>
      <c r="K1698" t="s">
        <v>1785</v>
      </c>
      <c r="L1698">
        <v>0</v>
      </c>
      <c r="N1698" t="str">
        <f t="shared" si="121"/>
        <v>INSPETOR DE TERRAPLENAGEM</v>
      </c>
      <c r="O1698" t="s">
        <v>1785</v>
      </c>
      <c r="P1698">
        <v>0</v>
      </c>
    </row>
    <row r="1699" spans="1:16">
      <c r="A1699" t="str">
        <f t="shared" si="119"/>
        <v>SUPERVISOR DE USINA DE CONCRETO</v>
      </c>
      <c r="B1699" t="s">
        <v>1786</v>
      </c>
      <c r="C1699">
        <v>0</v>
      </c>
      <c r="D1699">
        <v>0</v>
      </c>
      <c r="E1699">
        <v>0</v>
      </c>
      <c r="F1699">
        <v>0</v>
      </c>
      <c r="G1699">
        <v>0</v>
      </c>
      <c r="J1699" t="str">
        <f t="shared" si="120"/>
        <v>SUPERVISOR DE USINA DE CONCRETO</v>
      </c>
      <c r="K1699" t="s">
        <v>1786</v>
      </c>
      <c r="L1699">
        <v>0</v>
      </c>
      <c r="N1699" t="str">
        <f t="shared" si="121"/>
        <v>SUPERVISOR DE USINA DE CONCRETO</v>
      </c>
      <c r="O1699" t="s">
        <v>1786</v>
      </c>
      <c r="P1699">
        <v>0</v>
      </c>
    </row>
    <row r="1700" spans="1:16">
      <c r="A1700" t="str">
        <f t="shared" si="119"/>
        <v>FISCAL DE PATIO DE USINA DE CONCRETO</v>
      </c>
      <c r="B1700" t="s">
        <v>1787</v>
      </c>
      <c r="C1700">
        <v>0</v>
      </c>
      <c r="D1700">
        <v>0</v>
      </c>
      <c r="E1700">
        <v>0</v>
      </c>
      <c r="F1700">
        <v>0</v>
      </c>
      <c r="G1700">
        <v>0</v>
      </c>
      <c r="J1700" t="str">
        <f t="shared" si="120"/>
        <v>FISCAL DE PATIO DE USINA DE CONCRETO</v>
      </c>
      <c r="K1700" t="s">
        <v>1787</v>
      </c>
      <c r="L1700">
        <v>0</v>
      </c>
      <c r="N1700" t="str">
        <f t="shared" si="121"/>
        <v>FISCAL DE PATIO DE USINA DE CONCRETO</v>
      </c>
      <c r="O1700" t="s">
        <v>1787</v>
      </c>
      <c r="P1700">
        <v>0</v>
      </c>
    </row>
    <row r="1701" spans="1:16">
      <c r="A1701" t="str">
        <f t="shared" si="119"/>
        <v>AMOSTRADOR DE MINERIOS</v>
      </c>
      <c r="B1701" t="s">
        <v>1788</v>
      </c>
      <c r="C1701">
        <v>0</v>
      </c>
      <c r="D1701">
        <v>0</v>
      </c>
      <c r="E1701">
        <v>0</v>
      </c>
      <c r="F1701">
        <v>0</v>
      </c>
      <c r="G1701">
        <v>0</v>
      </c>
      <c r="J1701" t="str">
        <f t="shared" si="120"/>
        <v>AMOSTRADOR DE MINERIOS</v>
      </c>
      <c r="K1701" t="s">
        <v>1788</v>
      </c>
      <c r="L1701">
        <v>0</v>
      </c>
      <c r="N1701" t="str">
        <f t="shared" si="121"/>
        <v>AMOSTRADOR DE MINERIOS</v>
      </c>
      <c r="O1701" t="s">
        <v>1788</v>
      </c>
      <c r="P1701">
        <v>0</v>
      </c>
    </row>
    <row r="1702" spans="1:16">
      <c r="A1702" t="str">
        <f t="shared" si="119"/>
        <v>CANTEIRO</v>
      </c>
      <c r="B1702" t="s">
        <v>1789</v>
      </c>
      <c r="C1702">
        <v>0</v>
      </c>
      <c r="D1702">
        <v>0</v>
      </c>
      <c r="E1702">
        <v>0</v>
      </c>
      <c r="F1702">
        <v>0</v>
      </c>
      <c r="G1702">
        <v>0</v>
      </c>
      <c r="J1702" t="str">
        <f t="shared" si="120"/>
        <v>CANTEIRO</v>
      </c>
      <c r="K1702" t="s">
        <v>1789</v>
      </c>
      <c r="L1702">
        <v>0</v>
      </c>
      <c r="N1702" t="str">
        <f t="shared" si="121"/>
        <v>CANTEIRO</v>
      </c>
      <c r="O1702" t="s">
        <v>1789</v>
      </c>
      <c r="P1702">
        <v>0</v>
      </c>
    </row>
    <row r="1703" spans="1:16">
      <c r="A1703" t="str">
        <f t="shared" si="119"/>
        <v>DESTROCADOR DE PEDRA</v>
      </c>
      <c r="B1703" t="s">
        <v>1790</v>
      </c>
      <c r="C1703">
        <v>0</v>
      </c>
      <c r="D1703">
        <v>0</v>
      </c>
      <c r="E1703">
        <v>0</v>
      </c>
      <c r="F1703">
        <v>0</v>
      </c>
      <c r="G1703">
        <v>0</v>
      </c>
      <c r="J1703" t="str">
        <f t="shared" si="120"/>
        <v>DESTROCADOR DE PEDRA</v>
      </c>
      <c r="K1703" t="s">
        <v>1790</v>
      </c>
      <c r="L1703">
        <v>0</v>
      </c>
      <c r="N1703" t="str">
        <f t="shared" si="121"/>
        <v>DESTROCADOR DE PEDRA</v>
      </c>
      <c r="O1703" t="s">
        <v>1790</v>
      </c>
      <c r="P1703">
        <v>0</v>
      </c>
    </row>
    <row r="1704" spans="1:16">
      <c r="A1704" t="str">
        <f t="shared" si="119"/>
        <v>DETONADOR</v>
      </c>
      <c r="B1704" t="s">
        <v>1791</v>
      </c>
      <c r="C1704">
        <v>0</v>
      </c>
      <c r="D1704">
        <v>0</v>
      </c>
      <c r="E1704">
        <v>0</v>
      </c>
      <c r="F1704">
        <v>0</v>
      </c>
      <c r="G1704">
        <v>0</v>
      </c>
      <c r="J1704" t="str">
        <f t="shared" si="120"/>
        <v>DETONADOR</v>
      </c>
      <c r="K1704" t="s">
        <v>1791</v>
      </c>
      <c r="L1704">
        <v>0</v>
      </c>
      <c r="N1704" t="str">
        <f t="shared" si="121"/>
        <v>DETONADOR</v>
      </c>
      <c r="O1704" t="s">
        <v>1791</v>
      </c>
      <c r="P1704">
        <v>0</v>
      </c>
    </row>
    <row r="1705" spans="1:16">
      <c r="A1705" t="str">
        <f t="shared" si="119"/>
        <v>ESCORADOR DE MINAS</v>
      </c>
      <c r="B1705" t="s">
        <v>1792</v>
      </c>
      <c r="C1705">
        <v>0</v>
      </c>
      <c r="D1705">
        <v>0</v>
      </c>
      <c r="E1705">
        <v>0</v>
      </c>
      <c r="F1705">
        <v>0</v>
      </c>
      <c r="G1705">
        <v>0</v>
      </c>
      <c r="J1705" t="str">
        <f t="shared" si="120"/>
        <v>ESCORADOR DE MINAS</v>
      </c>
      <c r="K1705" t="s">
        <v>1792</v>
      </c>
      <c r="L1705">
        <v>0</v>
      </c>
      <c r="N1705" t="str">
        <f t="shared" si="121"/>
        <v>ESCORADOR DE MINAS</v>
      </c>
      <c r="O1705" t="s">
        <v>1792</v>
      </c>
      <c r="P1705">
        <v>0</v>
      </c>
    </row>
    <row r="1706" spans="1:16">
      <c r="A1706" t="str">
        <f t="shared" si="119"/>
        <v>MINEIRO</v>
      </c>
      <c r="B1706" t="s">
        <v>1793</v>
      </c>
      <c r="C1706">
        <v>0</v>
      </c>
      <c r="D1706">
        <v>0</v>
      </c>
      <c r="E1706">
        <v>0</v>
      </c>
      <c r="F1706">
        <v>0</v>
      </c>
      <c r="G1706">
        <v>0</v>
      </c>
      <c r="J1706" t="str">
        <f t="shared" si="120"/>
        <v>MINEIRO</v>
      </c>
      <c r="K1706" t="s">
        <v>1793</v>
      </c>
      <c r="L1706">
        <v>0</v>
      </c>
      <c r="N1706" t="str">
        <f t="shared" si="121"/>
        <v>MINEIRO</v>
      </c>
      <c r="O1706" t="s">
        <v>1793</v>
      </c>
      <c r="P1706">
        <v>0</v>
      </c>
    </row>
    <row r="1707" spans="1:16">
      <c r="A1707" t="str">
        <f t="shared" ref="A1707:A1770" si="122">MID(B1707,8,100)</f>
        <v>OPERADOR DE CAMINHAO (MINAS E PEDREIRAS)</v>
      </c>
      <c r="B1707" t="s">
        <v>1794</v>
      </c>
      <c r="C1707">
        <v>0</v>
      </c>
      <c r="D1707">
        <v>0</v>
      </c>
      <c r="E1707">
        <v>0</v>
      </c>
      <c r="F1707">
        <v>0</v>
      </c>
      <c r="G1707">
        <v>0</v>
      </c>
      <c r="J1707" t="str">
        <f t="shared" ref="J1707:J1770" si="123">MID(K1707,8,100)</f>
        <v>OPERADOR DE CAMINHAO (MINAS E PEDREIRAS)</v>
      </c>
      <c r="K1707" t="s">
        <v>1794</v>
      </c>
      <c r="L1707">
        <v>0</v>
      </c>
      <c r="N1707" t="str">
        <f t="shared" ref="N1707:N1770" si="124">MID(O1707,8,100)</f>
        <v>OPERADOR DE CAMINHAO (MINAS E PEDREIRAS)</v>
      </c>
      <c r="O1707" t="s">
        <v>1794</v>
      </c>
      <c r="P1707">
        <v>0</v>
      </c>
    </row>
    <row r="1708" spans="1:16">
      <c r="A1708" t="str">
        <f t="shared" si="122"/>
        <v>OPERADOR DE CARREGADEIRA</v>
      </c>
      <c r="B1708" t="s">
        <v>1795</v>
      </c>
      <c r="C1708">
        <v>0</v>
      </c>
      <c r="D1708">
        <v>0</v>
      </c>
      <c r="E1708">
        <v>0</v>
      </c>
      <c r="F1708">
        <v>0</v>
      </c>
      <c r="G1708">
        <v>0</v>
      </c>
      <c r="J1708" t="str">
        <f t="shared" si="123"/>
        <v>OPERADOR DE CARREGADEIRA</v>
      </c>
      <c r="K1708" t="s">
        <v>1795</v>
      </c>
      <c r="L1708">
        <v>0</v>
      </c>
      <c r="N1708" t="str">
        <f t="shared" si="124"/>
        <v>OPERADOR DE CARREGADEIRA</v>
      </c>
      <c r="O1708" t="s">
        <v>1795</v>
      </c>
      <c r="P1708">
        <v>0</v>
      </c>
    </row>
    <row r="1709" spans="1:16">
      <c r="A1709" t="str">
        <f t="shared" si="122"/>
        <v>OPERADOR DE MAQUINA CORTADORA (MINAS E PEDREIRAS)</v>
      </c>
      <c r="B1709" t="s">
        <v>1796</v>
      </c>
      <c r="C1709">
        <v>0</v>
      </c>
      <c r="D1709">
        <v>0</v>
      </c>
      <c r="E1709">
        <v>0</v>
      </c>
      <c r="F1709">
        <v>0</v>
      </c>
      <c r="G1709">
        <v>0</v>
      </c>
      <c r="J1709" t="str">
        <f t="shared" si="123"/>
        <v>OPERADOR DE MAQUINA CORTADORA (MINAS E PEDREIRAS)</v>
      </c>
      <c r="K1709" t="s">
        <v>1796</v>
      </c>
      <c r="L1709">
        <v>0</v>
      </c>
      <c r="N1709" t="str">
        <f t="shared" si="124"/>
        <v>OPERADOR DE MAQUINA CORTADORA (MINAS E PEDREIRAS)</v>
      </c>
      <c r="O1709" t="s">
        <v>1796</v>
      </c>
      <c r="P1709">
        <v>0</v>
      </c>
    </row>
    <row r="1710" spans="1:16">
      <c r="A1710" t="str">
        <f t="shared" si="122"/>
        <v>OPERADOR DE MAQUINA DE EXTRACAO CONTINUA (MINAS DE CARVAO)</v>
      </c>
      <c r="B1710" t="s">
        <v>1797</v>
      </c>
      <c r="C1710">
        <v>0</v>
      </c>
      <c r="D1710">
        <v>0</v>
      </c>
      <c r="E1710">
        <v>0</v>
      </c>
      <c r="F1710">
        <v>0</v>
      </c>
      <c r="G1710">
        <v>0</v>
      </c>
      <c r="J1710" t="str">
        <f t="shared" si="123"/>
        <v>OPERADOR DE MAQUINA DE EXTRACAO CONTINUA (MINAS DE CARVAO)</v>
      </c>
      <c r="K1710" t="s">
        <v>1797</v>
      </c>
      <c r="L1710">
        <v>0</v>
      </c>
      <c r="N1710" t="str">
        <f t="shared" si="124"/>
        <v>OPERADOR DE MAQUINA DE EXTRACAO CONTINUA (MINAS DE CARVAO)</v>
      </c>
      <c r="O1710" t="s">
        <v>1797</v>
      </c>
      <c r="P1710">
        <v>0</v>
      </c>
    </row>
    <row r="1711" spans="1:16">
      <c r="A1711" t="str">
        <f t="shared" si="122"/>
        <v>OPERADOR DE MAQUINA PERFURADORA (MINAS E PEDREIRAS)</v>
      </c>
      <c r="B1711" t="s">
        <v>1798</v>
      </c>
      <c r="C1711">
        <v>0</v>
      </c>
      <c r="D1711">
        <v>0</v>
      </c>
      <c r="E1711">
        <v>0</v>
      </c>
      <c r="F1711">
        <v>0</v>
      </c>
      <c r="G1711">
        <v>0</v>
      </c>
      <c r="J1711" t="str">
        <f t="shared" si="123"/>
        <v>OPERADOR DE MAQUINA PERFURADORA (MINAS E PEDREIRAS)</v>
      </c>
      <c r="K1711" t="s">
        <v>1798</v>
      </c>
      <c r="L1711">
        <v>0</v>
      </c>
      <c r="N1711" t="str">
        <f t="shared" si="124"/>
        <v>OPERADOR DE MAQUINA PERFURADORA (MINAS E PEDREIRAS)</v>
      </c>
      <c r="O1711" t="s">
        <v>1798</v>
      </c>
      <c r="P1711">
        <v>0</v>
      </c>
    </row>
    <row r="1712" spans="1:16">
      <c r="A1712" t="str">
        <f t="shared" si="122"/>
        <v>OPERADOR DE MAQUINA PERFURATRIZ</v>
      </c>
      <c r="B1712" t="s">
        <v>1799</v>
      </c>
      <c r="C1712">
        <v>0</v>
      </c>
      <c r="D1712">
        <v>0</v>
      </c>
      <c r="E1712">
        <v>0</v>
      </c>
      <c r="F1712">
        <v>0</v>
      </c>
      <c r="G1712">
        <v>0</v>
      </c>
      <c r="J1712" t="str">
        <f t="shared" si="123"/>
        <v>OPERADOR DE MAQUINA PERFURATRIZ</v>
      </c>
      <c r="K1712" t="s">
        <v>1799</v>
      </c>
      <c r="L1712">
        <v>0</v>
      </c>
      <c r="N1712" t="str">
        <f t="shared" si="124"/>
        <v>OPERADOR DE MAQUINA PERFURATRIZ</v>
      </c>
      <c r="O1712" t="s">
        <v>1799</v>
      </c>
      <c r="P1712">
        <v>0</v>
      </c>
    </row>
    <row r="1713" spans="1:16">
      <c r="A1713" t="str">
        <f t="shared" si="122"/>
        <v>OPERADOR DE MOTONIVELADORA (EXTRACAO DE MINERAIS SOLIDOS)</v>
      </c>
      <c r="B1713" t="s">
        <v>1800</v>
      </c>
      <c r="C1713">
        <v>0</v>
      </c>
      <c r="D1713">
        <v>0</v>
      </c>
      <c r="E1713">
        <v>0</v>
      </c>
      <c r="F1713">
        <v>0</v>
      </c>
      <c r="G1713">
        <v>0</v>
      </c>
      <c r="J1713" t="str">
        <f t="shared" si="123"/>
        <v>OPERADOR DE MOTONIVELADORA (EXTRACAO DE MINERAIS SOLIDOS)</v>
      </c>
      <c r="K1713" t="s">
        <v>1800</v>
      </c>
      <c r="L1713">
        <v>0</v>
      </c>
      <c r="N1713" t="str">
        <f t="shared" si="124"/>
        <v>OPERADOR DE MOTONIVELADORA (EXTRACAO DE MINERAIS SOLIDOS)</v>
      </c>
      <c r="O1713" t="s">
        <v>1800</v>
      </c>
      <c r="P1713">
        <v>0</v>
      </c>
    </row>
    <row r="1714" spans="1:16">
      <c r="A1714" t="str">
        <f t="shared" si="122"/>
        <v>OPERADOR DE SCHUTTHECAR</v>
      </c>
      <c r="B1714" t="s">
        <v>1801</v>
      </c>
      <c r="C1714">
        <v>0</v>
      </c>
      <c r="D1714">
        <v>0</v>
      </c>
      <c r="E1714">
        <v>0</v>
      </c>
      <c r="F1714">
        <v>0</v>
      </c>
      <c r="G1714">
        <v>0</v>
      </c>
      <c r="J1714" t="str">
        <f t="shared" si="123"/>
        <v>OPERADOR DE SCHUTTHECAR</v>
      </c>
      <c r="K1714" t="s">
        <v>1801</v>
      </c>
      <c r="L1714">
        <v>0</v>
      </c>
      <c r="N1714" t="str">
        <f t="shared" si="124"/>
        <v>OPERADOR DE SCHUTTHECAR</v>
      </c>
      <c r="O1714" t="s">
        <v>1801</v>
      </c>
      <c r="P1714">
        <v>0</v>
      </c>
    </row>
    <row r="1715" spans="1:16">
      <c r="A1715" t="str">
        <f t="shared" si="122"/>
        <v>OPERADOR DE TRATOR (MINAS E PEDREIRAS)</v>
      </c>
      <c r="B1715" t="s">
        <v>1802</v>
      </c>
      <c r="C1715">
        <v>0</v>
      </c>
      <c r="D1715">
        <v>0</v>
      </c>
      <c r="E1715">
        <v>0</v>
      </c>
      <c r="F1715">
        <v>0</v>
      </c>
      <c r="G1715">
        <v>0</v>
      </c>
      <c r="J1715" t="str">
        <f t="shared" si="123"/>
        <v>OPERADOR DE TRATOR (MINAS E PEDREIRAS)</v>
      </c>
      <c r="K1715" t="s">
        <v>1802</v>
      </c>
      <c r="L1715">
        <v>0</v>
      </c>
      <c r="N1715" t="str">
        <f t="shared" si="124"/>
        <v>OPERADOR DE TRATOR (MINAS E PEDREIRAS)</v>
      </c>
      <c r="O1715" t="s">
        <v>1802</v>
      </c>
      <c r="P1715">
        <v>0</v>
      </c>
    </row>
    <row r="1716" spans="1:16">
      <c r="A1716" t="str">
        <f t="shared" si="122"/>
        <v>OPERADOR DE SONDA DE PERCUSSAO</v>
      </c>
      <c r="B1716" t="s">
        <v>1803</v>
      </c>
      <c r="C1716">
        <v>0</v>
      </c>
      <c r="D1716">
        <v>0</v>
      </c>
      <c r="E1716">
        <v>0</v>
      </c>
      <c r="F1716">
        <v>0</v>
      </c>
      <c r="G1716">
        <v>0</v>
      </c>
      <c r="J1716" t="str">
        <f t="shared" si="123"/>
        <v>OPERADOR DE SONDA DE PERCUSSAO</v>
      </c>
      <c r="K1716" t="s">
        <v>1803</v>
      </c>
      <c r="L1716">
        <v>0</v>
      </c>
      <c r="N1716" t="str">
        <f t="shared" si="124"/>
        <v>OPERADOR DE SONDA DE PERCUSSAO</v>
      </c>
      <c r="O1716" t="s">
        <v>1803</v>
      </c>
      <c r="P1716">
        <v>0</v>
      </c>
    </row>
    <row r="1717" spans="1:16">
      <c r="A1717" t="str">
        <f t="shared" si="122"/>
        <v>OPERADOR DE SONDA ROTATIVA</v>
      </c>
      <c r="B1717" t="s">
        <v>1804</v>
      </c>
      <c r="C1717">
        <v>0</v>
      </c>
      <c r="D1717">
        <v>0</v>
      </c>
      <c r="E1717">
        <v>0</v>
      </c>
      <c r="F1717">
        <v>0</v>
      </c>
      <c r="G1717">
        <v>0</v>
      </c>
      <c r="J1717" t="str">
        <f t="shared" si="123"/>
        <v>OPERADOR DE SONDA ROTATIVA</v>
      </c>
      <c r="K1717" t="s">
        <v>1804</v>
      </c>
      <c r="L1717">
        <v>0</v>
      </c>
      <c r="N1717" t="str">
        <f t="shared" si="124"/>
        <v>OPERADOR DE SONDA ROTATIVA</v>
      </c>
      <c r="O1717" t="s">
        <v>1804</v>
      </c>
      <c r="P1717">
        <v>0</v>
      </c>
    </row>
    <row r="1718" spans="1:16">
      <c r="A1718" t="str">
        <f t="shared" si="122"/>
        <v>SONDADOR (POCOS DE PETROLEO E GAS)</v>
      </c>
      <c r="B1718" t="s">
        <v>1805</v>
      </c>
      <c r="C1718">
        <v>0</v>
      </c>
      <c r="D1718">
        <v>0</v>
      </c>
      <c r="E1718">
        <v>0</v>
      </c>
      <c r="F1718">
        <v>0</v>
      </c>
      <c r="G1718">
        <v>0</v>
      </c>
      <c r="J1718" t="str">
        <f t="shared" si="123"/>
        <v>SONDADOR (POCOS DE PETROLEO E GAS)</v>
      </c>
      <c r="K1718" t="s">
        <v>1805</v>
      </c>
      <c r="L1718">
        <v>0</v>
      </c>
      <c r="N1718" t="str">
        <f t="shared" si="124"/>
        <v>SONDADOR (POCOS DE PETROLEO E GAS)</v>
      </c>
      <c r="O1718" t="s">
        <v>1805</v>
      </c>
      <c r="P1718">
        <v>0</v>
      </c>
    </row>
    <row r="1719" spans="1:16">
      <c r="A1719" t="str">
        <f t="shared" si="122"/>
        <v>SONDADOR DE POCOS (EXCETO DE PETROLEO E GAS)</v>
      </c>
      <c r="B1719" t="s">
        <v>1806</v>
      </c>
      <c r="C1719">
        <v>0</v>
      </c>
      <c r="D1719">
        <v>0</v>
      </c>
      <c r="E1719">
        <v>0</v>
      </c>
      <c r="F1719">
        <v>0</v>
      </c>
      <c r="G1719">
        <v>0</v>
      </c>
      <c r="J1719" t="str">
        <f t="shared" si="123"/>
        <v>SONDADOR DE POCOS (EXCETO DE PETROLEO E GAS)</v>
      </c>
      <c r="K1719" t="s">
        <v>1806</v>
      </c>
      <c r="L1719">
        <v>0</v>
      </c>
      <c r="N1719" t="str">
        <f t="shared" si="124"/>
        <v>SONDADOR DE POCOS (EXCETO DE PETROLEO E GAS)</v>
      </c>
      <c r="O1719" t="s">
        <v>1806</v>
      </c>
      <c r="P1719">
        <v>0</v>
      </c>
    </row>
    <row r="1720" spans="1:16">
      <c r="A1720" t="str">
        <f t="shared" si="122"/>
        <v>PLATAFORMISTA (PETROLEO)</v>
      </c>
      <c r="B1720" t="s">
        <v>1807</v>
      </c>
      <c r="C1720">
        <v>0</v>
      </c>
      <c r="D1720">
        <v>0</v>
      </c>
      <c r="E1720">
        <v>0</v>
      </c>
      <c r="F1720">
        <v>0</v>
      </c>
      <c r="G1720">
        <v>0</v>
      </c>
      <c r="J1720" t="str">
        <f t="shared" si="123"/>
        <v>PLATAFORMISTA (PETROLEO)</v>
      </c>
      <c r="K1720" t="s">
        <v>1807</v>
      </c>
      <c r="L1720">
        <v>0</v>
      </c>
      <c r="N1720" t="str">
        <f t="shared" si="124"/>
        <v>PLATAFORMISTA (PETROLEO)</v>
      </c>
      <c r="O1720" t="s">
        <v>1807</v>
      </c>
      <c r="P1720">
        <v>0</v>
      </c>
    </row>
    <row r="1721" spans="1:16">
      <c r="A1721" t="str">
        <f t="shared" si="122"/>
        <v>TORRISTA (PETROLEO)</v>
      </c>
      <c r="B1721" t="s">
        <v>1808</v>
      </c>
      <c r="C1721">
        <v>0</v>
      </c>
      <c r="D1721">
        <v>0</v>
      </c>
      <c r="E1721">
        <v>0</v>
      </c>
      <c r="F1721">
        <v>0</v>
      </c>
      <c r="G1721">
        <v>0</v>
      </c>
      <c r="J1721" t="str">
        <f t="shared" si="123"/>
        <v>TORRISTA (PETROLEO)</v>
      </c>
      <c r="K1721" t="s">
        <v>1808</v>
      </c>
      <c r="L1721">
        <v>0</v>
      </c>
      <c r="N1721" t="str">
        <f t="shared" si="124"/>
        <v>TORRISTA (PETROLEO)</v>
      </c>
      <c r="O1721" t="s">
        <v>1808</v>
      </c>
      <c r="P1721">
        <v>0</v>
      </c>
    </row>
    <row r="1722" spans="1:16">
      <c r="A1722" t="str">
        <f t="shared" si="122"/>
        <v>GARIMPEIRO</v>
      </c>
      <c r="B1722" t="s">
        <v>1809</v>
      </c>
      <c r="C1722">
        <v>0</v>
      </c>
      <c r="D1722">
        <v>0</v>
      </c>
      <c r="E1722">
        <v>0</v>
      </c>
      <c r="F1722">
        <v>0</v>
      </c>
      <c r="G1722">
        <v>0</v>
      </c>
      <c r="J1722" t="str">
        <f t="shared" si="123"/>
        <v>GARIMPEIRO</v>
      </c>
      <c r="K1722" t="s">
        <v>1809</v>
      </c>
      <c r="L1722">
        <v>0</v>
      </c>
      <c r="N1722" t="str">
        <f t="shared" si="124"/>
        <v>GARIMPEIRO</v>
      </c>
      <c r="O1722" t="s">
        <v>1809</v>
      </c>
      <c r="P1722">
        <v>0</v>
      </c>
    </row>
    <row r="1723" spans="1:16">
      <c r="A1723" t="str">
        <f t="shared" si="122"/>
        <v>OPERADOR DE SALINA (SAL MARINHO)</v>
      </c>
      <c r="B1723" t="s">
        <v>1810</v>
      </c>
      <c r="C1723">
        <v>0</v>
      </c>
      <c r="D1723">
        <v>0</v>
      </c>
      <c r="E1723">
        <v>0</v>
      </c>
      <c r="F1723">
        <v>0</v>
      </c>
      <c r="G1723">
        <v>0</v>
      </c>
      <c r="J1723" t="str">
        <f t="shared" si="123"/>
        <v>OPERADOR DE SALINA (SAL MARINHO)</v>
      </c>
      <c r="K1723" t="s">
        <v>1810</v>
      </c>
      <c r="L1723">
        <v>0</v>
      </c>
      <c r="N1723" t="str">
        <f t="shared" si="124"/>
        <v>OPERADOR DE SALINA (SAL MARINHO)</v>
      </c>
      <c r="O1723" t="s">
        <v>1810</v>
      </c>
      <c r="P1723">
        <v>0</v>
      </c>
    </row>
    <row r="1724" spans="1:16">
      <c r="A1724" t="str">
        <f t="shared" si="122"/>
        <v>MOLEIRO DE MINERIOS</v>
      </c>
      <c r="B1724" t="s">
        <v>1811</v>
      </c>
      <c r="C1724">
        <v>0</v>
      </c>
      <c r="D1724">
        <v>0</v>
      </c>
      <c r="E1724">
        <v>0</v>
      </c>
      <c r="F1724">
        <v>0</v>
      </c>
      <c r="G1724">
        <v>0</v>
      </c>
      <c r="J1724" t="str">
        <f t="shared" si="123"/>
        <v>MOLEIRO DE MINERIOS</v>
      </c>
      <c r="K1724" t="s">
        <v>1811</v>
      </c>
      <c r="L1724">
        <v>0</v>
      </c>
      <c r="N1724" t="str">
        <f t="shared" si="124"/>
        <v>MOLEIRO DE MINERIOS</v>
      </c>
      <c r="O1724" t="s">
        <v>1811</v>
      </c>
      <c r="P1724">
        <v>0</v>
      </c>
    </row>
    <row r="1725" spans="1:16">
      <c r="A1725" t="str">
        <f t="shared" si="122"/>
        <v>OPERADOR DE APARELHO DE FLOTACAO</v>
      </c>
      <c r="B1725" t="s">
        <v>1812</v>
      </c>
      <c r="C1725">
        <v>0</v>
      </c>
      <c r="D1725">
        <v>0</v>
      </c>
      <c r="E1725">
        <v>0</v>
      </c>
      <c r="F1725">
        <v>0</v>
      </c>
      <c r="G1725">
        <v>0</v>
      </c>
      <c r="J1725" t="str">
        <f t="shared" si="123"/>
        <v>OPERADOR DE APARELHO DE FLOTACAO</v>
      </c>
      <c r="K1725" t="s">
        <v>1812</v>
      </c>
      <c r="L1725">
        <v>0</v>
      </c>
      <c r="N1725" t="str">
        <f t="shared" si="124"/>
        <v>OPERADOR DE APARELHO DE FLOTACAO</v>
      </c>
      <c r="O1725" t="s">
        <v>1812</v>
      </c>
      <c r="P1725">
        <v>0</v>
      </c>
    </row>
    <row r="1726" spans="1:16">
      <c r="A1726" t="str">
        <f t="shared" si="122"/>
        <v>OPERADOR DE APARELHO DE PRECIPITACAO (MINAS DE OURO OU PRATA)</v>
      </c>
      <c r="B1726" t="s">
        <v>1813</v>
      </c>
      <c r="C1726">
        <v>0</v>
      </c>
      <c r="D1726">
        <v>0</v>
      </c>
      <c r="E1726">
        <v>0</v>
      </c>
      <c r="F1726">
        <v>0</v>
      </c>
      <c r="G1726">
        <v>0</v>
      </c>
      <c r="J1726" t="str">
        <f t="shared" si="123"/>
        <v>OPERADOR DE APARELHO DE PRECIPITACAO (MINAS DE OURO OU PRATA)</v>
      </c>
      <c r="K1726" t="s">
        <v>1813</v>
      </c>
      <c r="L1726">
        <v>0</v>
      </c>
      <c r="N1726" t="str">
        <f t="shared" si="124"/>
        <v>OPERADOR DE APARELHO DE PRECIPITACAO (MINAS DE OURO OU PRATA)</v>
      </c>
      <c r="O1726" t="s">
        <v>1813</v>
      </c>
      <c r="P1726">
        <v>0</v>
      </c>
    </row>
    <row r="1727" spans="1:16">
      <c r="A1727" t="str">
        <f t="shared" si="122"/>
        <v>OPERADOR DE BRITADOR DE MANDIBULAS</v>
      </c>
      <c r="B1727" t="s">
        <v>1814</v>
      </c>
      <c r="C1727">
        <v>0</v>
      </c>
      <c r="D1727">
        <v>0</v>
      </c>
      <c r="E1727">
        <v>0</v>
      </c>
      <c r="F1727">
        <v>0</v>
      </c>
      <c r="G1727">
        <v>0</v>
      </c>
      <c r="J1727" t="str">
        <f t="shared" si="123"/>
        <v>OPERADOR DE BRITADOR DE MANDIBULAS</v>
      </c>
      <c r="K1727" t="s">
        <v>1814</v>
      </c>
      <c r="L1727">
        <v>0</v>
      </c>
      <c r="N1727" t="str">
        <f t="shared" si="124"/>
        <v>OPERADOR DE BRITADOR DE MANDIBULAS</v>
      </c>
      <c r="O1727" t="s">
        <v>1814</v>
      </c>
      <c r="P1727">
        <v>0</v>
      </c>
    </row>
    <row r="1728" spans="1:16">
      <c r="A1728" t="str">
        <f t="shared" si="122"/>
        <v>OPERADOR DE ESPESSADOR</v>
      </c>
      <c r="B1728" t="s">
        <v>1815</v>
      </c>
      <c r="C1728">
        <v>0</v>
      </c>
      <c r="D1728">
        <v>0</v>
      </c>
      <c r="E1728">
        <v>0</v>
      </c>
      <c r="F1728">
        <v>0</v>
      </c>
      <c r="G1728">
        <v>0</v>
      </c>
      <c r="J1728" t="str">
        <f t="shared" si="123"/>
        <v>OPERADOR DE ESPESSADOR</v>
      </c>
      <c r="K1728" t="s">
        <v>1815</v>
      </c>
      <c r="L1728">
        <v>0</v>
      </c>
      <c r="N1728" t="str">
        <f t="shared" si="124"/>
        <v>OPERADOR DE ESPESSADOR</v>
      </c>
      <c r="O1728" t="s">
        <v>1815</v>
      </c>
      <c r="P1728">
        <v>0</v>
      </c>
    </row>
    <row r="1729" spans="1:16">
      <c r="A1729" t="str">
        <f t="shared" si="122"/>
        <v>OPERADOR DE JIG (MINAS)</v>
      </c>
      <c r="B1729" t="s">
        <v>1816</v>
      </c>
      <c r="C1729">
        <v>0</v>
      </c>
      <c r="D1729">
        <v>0</v>
      </c>
      <c r="E1729">
        <v>0</v>
      </c>
      <c r="F1729">
        <v>0</v>
      </c>
      <c r="G1729">
        <v>0</v>
      </c>
      <c r="J1729" t="str">
        <f t="shared" si="123"/>
        <v>OPERADOR DE JIG (MINAS)</v>
      </c>
      <c r="K1729" t="s">
        <v>1816</v>
      </c>
      <c r="L1729">
        <v>0</v>
      </c>
      <c r="N1729" t="str">
        <f t="shared" si="124"/>
        <v>OPERADOR DE JIG (MINAS)</v>
      </c>
      <c r="O1729" t="s">
        <v>1816</v>
      </c>
      <c r="P1729">
        <v>0</v>
      </c>
    </row>
    <row r="1730" spans="1:16">
      <c r="A1730" t="str">
        <f t="shared" si="122"/>
        <v>OPERADOR DE PENEIRAS HIDRAULICAS</v>
      </c>
      <c r="B1730" t="s">
        <v>1817</v>
      </c>
      <c r="C1730">
        <v>0</v>
      </c>
      <c r="D1730">
        <v>0</v>
      </c>
      <c r="E1730">
        <v>0</v>
      </c>
      <c r="F1730">
        <v>0</v>
      </c>
      <c r="G1730">
        <v>0</v>
      </c>
      <c r="J1730" t="str">
        <f t="shared" si="123"/>
        <v>OPERADOR DE PENEIRAS HIDRAULICAS</v>
      </c>
      <c r="K1730" t="s">
        <v>1817</v>
      </c>
      <c r="L1730">
        <v>0</v>
      </c>
      <c r="N1730" t="str">
        <f t="shared" si="124"/>
        <v>OPERADOR DE PENEIRAS HIDRAULICAS</v>
      </c>
      <c r="O1730" t="s">
        <v>1817</v>
      </c>
      <c r="P1730">
        <v>0</v>
      </c>
    </row>
    <row r="1731" spans="1:16">
      <c r="A1731" t="str">
        <f t="shared" si="122"/>
        <v>CORTADOR DE PEDRAS</v>
      </c>
      <c r="B1731" t="s">
        <v>1818</v>
      </c>
      <c r="C1731">
        <v>0</v>
      </c>
      <c r="D1731">
        <v>0</v>
      </c>
      <c r="E1731">
        <v>0</v>
      </c>
      <c r="F1731">
        <v>0</v>
      </c>
      <c r="G1731">
        <v>0</v>
      </c>
      <c r="J1731" t="str">
        <f t="shared" si="123"/>
        <v>CORTADOR DE PEDRAS</v>
      </c>
      <c r="K1731" t="s">
        <v>1818</v>
      </c>
      <c r="L1731">
        <v>0</v>
      </c>
      <c r="N1731" t="str">
        <f t="shared" si="124"/>
        <v>CORTADOR DE PEDRAS</v>
      </c>
      <c r="O1731" t="s">
        <v>1818</v>
      </c>
      <c r="P1731">
        <v>0</v>
      </c>
    </row>
    <row r="1732" spans="1:16">
      <c r="A1732" t="str">
        <f t="shared" si="122"/>
        <v>GRAVADOR DE INSCRICOES EM PEDRA</v>
      </c>
      <c r="B1732" t="s">
        <v>1819</v>
      </c>
      <c r="C1732">
        <v>0</v>
      </c>
      <c r="D1732">
        <v>0</v>
      </c>
      <c r="E1732">
        <v>0</v>
      </c>
      <c r="F1732">
        <v>0</v>
      </c>
      <c r="G1732">
        <v>0</v>
      </c>
      <c r="J1732" t="str">
        <f t="shared" si="123"/>
        <v>GRAVADOR DE INSCRICOES EM PEDRA</v>
      </c>
      <c r="K1732" t="s">
        <v>1819</v>
      </c>
      <c r="L1732">
        <v>0</v>
      </c>
      <c r="N1732" t="str">
        <f t="shared" si="124"/>
        <v>GRAVADOR DE INSCRICOES EM PEDRA</v>
      </c>
      <c r="O1732" t="s">
        <v>1819</v>
      </c>
      <c r="P1732">
        <v>0</v>
      </c>
    </row>
    <row r="1733" spans="1:16">
      <c r="A1733" t="str">
        <f t="shared" si="122"/>
        <v>GRAVADOR DE RELEVOS EM PEDRA</v>
      </c>
      <c r="B1733" t="s">
        <v>1820</v>
      </c>
      <c r="C1733">
        <v>0</v>
      </c>
      <c r="D1733">
        <v>0</v>
      </c>
      <c r="E1733">
        <v>0</v>
      </c>
      <c r="F1733">
        <v>0</v>
      </c>
      <c r="G1733">
        <v>0</v>
      </c>
      <c r="J1733" t="str">
        <f t="shared" si="123"/>
        <v>GRAVADOR DE RELEVOS EM PEDRA</v>
      </c>
      <c r="K1733" t="s">
        <v>1820</v>
      </c>
      <c r="L1733">
        <v>0</v>
      </c>
      <c r="N1733" t="str">
        <f t="shared" si="124"/>
        <v>GRAVADOR DE RELEVOS EM PEDRA</v>
      </c>
      <c r="O1733" t="s">
        <v>1820</v>
      </c>
      <c r="P1733">
        <v>0</v>
      </c>
    </row>
    <row r="1734" spans="1:16">
      <c r="A1734" t="str">
        <f t="shared" si="122"/>
        <v>POLIDOR DE PEDRAS</v>
      </c>
      <c r="B1734" t="s">
        <v>1821</v>
      </c>
      <c r="C1734">
        <v>0</v>
      </c>
      <c r="D1734">
        <v>0</v>
      </c>
      <c r="E1734">
        <v>0</v>
      </c>
      <c r="F1734">
        <v>0</v>
      </c>
      <c r="G1734">
        <v>0</v>
      </c>
      <c r="J1734" t="str">
        <f t="shared" si="123"/>
        <v>POLIDOR DE PEDRAS</v>
      </c>
      <c r="K1734" t="s">
        <v>1821</v>
      </c>
      <c r="L1734">
        <v>0</v>
      </c>
      <c r="N1734" t="str">
        <f t="shared" si="124"/>
        <v>POLIDOR DE PEDRAS</v>
      </c>
      <c r="O1734" t="s">
        <v>1821</v>
      </c>
      <c r="P1734">
        <v>0</v>
      </c>
    </row>
    <row r="1735" spans="1:16">
      <c r="A1735" t="str">
        <f t="shared" si="122"/>
        <v>TORNEIRO (LAVRA DE PEDRA)</v>
      </c>
      <c r="B1735" t="s">
        <v>1822</v>
      </c>
      <c r="C1735">
        <v>0</v>
      </c>
      <c r="D1735">
        <v>0</v>
      </c>
      <c r="E1735">
        <v>0</v>
      </c>
      <c r="F1735">
        <v>0</v>
      </c>
      <c r="G1735">
        <v>0</v>
      </c>
      <c r="J1735" t="str">
        <f t="shared" si="123"/>
        <v>TORNEIRO (LAVRA DE PEDRA)</v>
      </c>
      <c r="K1735" t="s">
        <v>1822</v>
      </c>
      <c r="L1735">
        <v>0</v>
      </c>
      <c r="N1735" t="str">
        <f t="shared" si="124"/>
        <v>TORNEIRO (LAVRA DE PEDRA)</v>
      </c>
      <c r="O1735" t="s">
        <v>1822</v>
      </c>
      <c r="P1735">
        <v>0</v>
      </c>
    </row>
    <row r="1736" spans="1:16">
      <c r="A1736" t="str">
        <f t="shared" si="122"/>
        <v>TRACADOR DE PEDRAS</v>
      </c>
      <c r="B1736" t="s">
        <v>1823</v>
      </c>
      <c r="C1736">
        <v>0</v>
      </c>
      <c r="D1736">
        <v>0</v>
      </c>
      <c r="E1736">
        <v>0</v>
      </c>
      <c r="F1736">
        <v>0</v>
      </c>
      <c r="G1736">
        <v>0</v>
      </c>
      <c r="J1736" t="str">
        <f t="shared" si="123"/>
        <v>TRACADOR DE PEDRAS</v>
      </c>
      <c r="K1736" t="s">
        <v>1823</v>
      </c>
      <c r="L1736">
        <v>0</v>
      </c>
      <c r="N1736" t="str">
        <f t="shared" si="124"/>
        <v>TRACADOR DE PEDRAS</v>
      </c>
      <c r="O1736" t="s">
        <v>1823</v>
      </c>
      <c r="P1736">
        <v>0</v>
      </c>
    </row>
    <row r="1737" spans="1:16">
      <c r="A1737" t="str">
        <f t="shared" si="122"/>
        <v>OPERADOR DE BATE-ESTACAS</v>
      </c>
      <c r="B1737" t="s">
        <v>1824</v>
      </c>
      <c r="C1737">
        <v>0</v>
      </c>
      <c r="D1737">
        <v>0</v>
      </c>
      <c r="E1737">
        <v>0</v>
      </c>
      <c r="F1737">
        <v>0</v>
      </c>
      <c r="G1737">
        <v>0</v>
      </c>
      <c r="J1737" t="str">
        <f t="shared" si="123"/>
        <v>OPERADOR DE BATE-ESTACAS</v>
      </c>
      <c r="K1737" t="s">
        <v>1824</v>
      </c>
      <c r="L1737">
        <v>0</v>
      </c>
      <c r="N1737" t="str">
        <f t="shared" si="124"/>
        <v>OPERADOR DE BATE-ESTACAS</v>
      </c>
      <c r="O1737" t="s">
        <v>1824</v>
      </c>
      <c r="P1737">
        <v>0</v>
      </c>
    </row>
    <row r="1738" spans="1:16">
      <c r="A1738" t="str">
        <f t="shared" si="122"/>
        <v>OPERADOR DE COMPACTADORA DE SOLOS</v>
      </c>
      <c r="B1738" t="s">
        <v>1825</v>
      </c>
      <c r="C1738">
        <v>0</v>
      </c>
      <c r="D1738">
        <v>0</v>
      </c>
      <c r="E1738">
        <v>0</v>
      </c>
      <c r="F1738">
        <v>0</v>
      </c>
      <c r="G1738">
        <v>0</v>
      </c>
      <c r="J1738" t="str">
        <f t="shared" si="123"/>
        <v>OPERADOR DE COMPACTADORA DE SOLOS</v>
      </c>
      <c r="K1738" t="s">
        <v>1825</v>
      </c>
      <c r="L1738">
        <v>0</v>
      </c>
      <c r="N1738" t="str">
        <f t="shared" si="124"/>
        <v>OPERADOR DE COMPACTADORA DE SOLOS</v>
      </c>
      <c r="O1738" t="s">
        <v>1825</v>
      </c>
      <c r="P1738">
        <v>0</v>
      </c>
    </row>
    <row r="1739" spans="1:16">
      <c r="A1739" t="str">
        <f t="shared" si="122"/>
        <v>OPERADOR DE ESCAVADEIRA</v>
      </c>
      <c r="B1739" t="s">
        <v>1826</v>
      </c>
      <c r="C1739">
        <v>0</v>
      </c>
      <c r="D1739">
        <v>0</v>
      </c>
      <c r="E1739">
        <v>1</v>
      </c>
      <c r="F1739">
        <v>0</v>
      </c>
      <c r="G1739">
        <v>1</v>
      </c>
      <c r="J1739" t="str">
        <f t="shared" si="123"/>
        <v>OPERADOR DE ESCAVADEIRA</v>
      </c>
      <c r="K1739" t="s">
        <v>1826</v>
      </c>
      <c r="L1739">
        <v>1</v>
      </c>
      <c r="N1739" t="str">
        <f t="shared" si="124"/>
        <v>OPERADOR DE ESCAVADEIRA</v>
      </c>
      <c r="O1739" t="s">
        <v>1826</v>
      </c>
      <c r="P1739">
        <v>0</v>
      </c>
    </row>
    <row r="1740" spans="1:16">
      <c r="A1740" t="str">
        <f t="shared" si="122"/>
        <v>OPERADOR DE MAQUINA DE ABRIR VALAS</v>
      </c>
      <c r="B1740" t="s">
        <v>1827</v>
      </c>
      <c r="C1740">
        <v>0</v>
      </c>
      <c r="D1740">
        <v>0</v>
      </c>
      <c r="E1740">
        <v>0</v>
      </c>
      <c r="F1740">
        <v>0</v>
      </c>
      <c r="G1740">
        <v>0</v>
      </c>
      <c r="J1740" t="str">
        <f t="shared" si="123"/>
        <v>OPERADOR DE MAQUINA DE ABRIR VALAS</v>
      </c>
      <c r="K1740" t="s">
        <v>1827</v>
      </c>
      <c r="L1740">
        <v>0</v>
      </c>
      <c r="N1740" t="str">
        <f t="shared" si="124"/>
        <v>OPERADOR DE MAQUINA DE ABRIR VALAS</v>
      </c>
      <c r="O1740" t="s">
        <v>1827</v>
      </c>
      <c r="P1740">
        <v>0</v>
      </c>
    </row>
    <row r="1741" spans="1:16">
      <c r="A1741" t="str">
        <f t="shared" si="122"/>
        <v>OPERADOR DE MAQUINAS DE CONSTRUCAO CIVIL E MINERACAO</v>
      </c>
      <c r="B1741" t="s">
        <v>1828</v>
      </c>
      <c r="C1741">
        <v>0</v>
      </c>
      <c r="D1741">
        <v>0</v>
      </c>
      <c r="E1741">
        <v>2</v>
      </c>
      <c r="F1741">
        <v>0</v>
      </c>
      <c r="G1741">
        <v>2</v>
      </c>
      <c r="J1741" t="str">
        <f t="shared" si="123"/>
        <v>OPERADOR DE MAQUINAS DE CONSTRUCAO CIVIL E MINERACAO</v>
      </c>
      <c r="K1741" t="s">
        <v>1828</v>
      </c>
      <c r="L1741">
        <v>2</v>
      </c>
      <c r="N1741" t="str">
        <f t="shared" si="124"/>
        <v>OPERADOR DE MAQUINAS DE CONSTRUCAO CIVIL E MINERACAO</v>
      </c>
      <c r="O1741" t="s">
        <v>1828</v>
      </c>
      <c r="P1741">
        <v>0</v>
      </c>
    </row>
    <row r="1742" spans="1:16">
      <c r="A1742" t="str">
        <f t="shared" si="122"/>
        <v>OPERADOR DE MOTONIVELADORA</v>
      </c>
      <c r="B1742" t="s">
        <v>1829</v>
      </c>
      <c r="C1742">
        <v>0</v>
      </c>
      <c r="D1742">
        <v>0</v>
      </c>
      <c r="E1742">
        <v>0</v>
      </c>
      <c r="F1742">
        <v>0</v>
      </c>
      <c r="G1742">
        <v>0</v>
      </c>
      <c r="J1742" t="str">
        <f t="shared" si="123"/>
        <v>OPERADOR DE MOTONIVELADORA</v>
      </c>
      <c r="K1742" t="s">
        <v>1829</v>
      </c>
      <c r="L1742">
        <v>0</v>
      </c>
      <c r="N1742" t="str">
        <f t="shared" si="124"/>
        <v>OPERADOR DE MOTONIVELADORA</v>
      </c>
      <c r="O1742" t="s">
        <v>1829</v>
      </c>
      <c r="P1742">
        <v>0</v>
      </c>
    </row>
    <row r="1743" spans="1:16">
      <c r="A1743" t="str">
        <f t="shared" si="122"/>
        <v>OPERADOR DE PA CARREGADEIRA</v>
      </c>
      <c r="B1743" t="s">
        <v>1830</v>
      </c>
      <c r="C1743">
        <v>0</v>
      </c>
      <c r="D1743">
        <v>0</v>
      </c>
      <c r="E1743">
        <v>0</v>
      </c>
      <c r="F1743">
        <v>0</v>
      </c>
      <c r="G1743">
        <v>0</v>
      </c>
      <c r="J1743" t="str">
        <f t="shared" si="123"/>
        <v>OPERADOR DE PA CARREGADEIRA</v>
      </c>
      <c r="K1743" t="s">
        <v>1830</v>
      </c>
      <c r="L1743">
        <v>0</v>
      </c>
      <c r="N1743" t="str">
        <f t="shared" si="124"/>
        <v>OPERADOR DE PA CARREGADEIRA</v>
      </c>
      <c r="O1743" t="s">
        <v>1830</v>
      </c>
      <c r="P1743">
        <v>0</v>
      </c>
    </row>
    <row r="1744" spans="1:16">
      <c r="A1744" t="str">
        <f t="shared" si="122"/>
        <v>OPERADOR DE PAVIMENTADORA (ASFALTO, CONCRETO E MATERIAIS SIMILARES)</v>
      </c>
      <c r="B1744" t="s">
        <v>1831</v>
      </c>
      <c r="C1744">
        <v>0</v>
      </c>
      <c r="D1744">
        <v>0</v>
      </c>
      <c r="E1744">
        <v>0</v>
      </c>
      <c r="F1744">
        <v>0</v>
      </c>
      <c r="G1744">
        <v>0</v>
      </c>
      <c r="J1744" t="str">
        <f t="shared" si="123"/>
        <v>OPERADOR DE PAVIMENTADORA (ASFALTO, CONCRETO E MATERIAIS SIMILARES)</v>
      </c>
      <c r="K1744" t="s">
        <v>1831</v>
      </c>
      <c r="L1744">
        <v>0</v>
      </c>
      <c r="N1744" t="str">
        <f t="shared" si="124"/>
        <v>OPERADOR DE PAVIMENTADORA (ASFALTO, CONCRETO E MATERIAIS SIMILARES)</v>
      </c>
      <c r="O1744" t="s">
        <v>1831</v>
      </c>
      <c r="P1744">
        <v>0</v>
      </c>
    </row>
    <row r="1745" spans="1:16">
      <c r="A1745" t="str">
        <f t="shared" si="122"/>
        <v>OPERADOR DE TRATOR DE LAMINA</v>
      </c>
      <c r="B1745" t="s">
        <v>1832</v>
      </c>
      <c r="C1745">
        <v>0</v>
      </c>
      <c r="D1745">
        <v>0</v>
      </c>
      <c r="E1745">
        <v>0</v>
      </c>
      <c r="F1745">
        <v>0</v>
      </c>
      <c r="G1745">
        <v>0</v>
      </c>
      <c r="J1745" t="str">
        <f t="shared" si="123"/>
        <v>OPERADOR DE TRATOR DE LAMINA</v>
      </c>
      <c r="K1745" t="s">
        <v>1832</v>
      </c>
      <c r="L1745">
        <v>0</v>
      </c>
      <c r="N1745" t="str">
        <f t="shared" si="124"/>
        <v>OPERADOR DE TRATOR DE LAMINA</v>
      </c>
      <c r="O1745" t="s">
        <v>1832</v>
      </c>
      <c r="P1745">
        <v>0</v>
      </c>
    </row>
    <row r="1746" spans="1:16">
      <c r="A1746" t="str">
        <f t="shared" si="122"/>
        <v>CALCETEIRO</v>
      </c>
      <c r="B1746" t="s">
        <v>1833</v>
      </c>
      <c r="C1746">
        <v>0</v>
      </c>
      <c r="D1746">
        <v>0</v>
      </c>
      <c r="E1746">
        <v>0</v>
      </c>
      <c r="F1746">
        <v>0</v>
      </c>
      <c r="G1746">
        <v>0</v>
      </c>
      <c r="J1746" t="str">
        <f t="shared" si="123"/>
        <v>CALCETEIRO</v>
      </c>
      <c r="K1746" t="s">
        <v>1833</v>
      </c>
      <c r="L1746">
        <v>0</v>
      </c>
      <c r="N1746" t="str">
        <f t="shared" si="124"/>
        <v>CALCETEIRO</v>
      </c>
      <c r="O1746" t="s">
        <v>1833</v>
      </c>
      <c r="P1746">
        <v>0</v>
      </c>
    </row>
    <row r="1747" spans="1:16">
      <c r="A1747" t="str">
        <f t="shared" si="122"/>
        <v>PEDREIRO</v>
      </c>
      <c r="B1747" t="s">
        <v>122</v>
      </c>
      <c r="C1747">
        <v>0</v>
      </c>
      <c r="D1747">
        <v>0</v>
      </c>
      <c r="E1747">
        <v>3</v>
      </c>
      <c r="F1747">
        <v>0</v>
      </c>
      <c r="G1747">
        <v>3</v>
      </c>
      <c r="J1747" t="str">
        <f t="shared" si="123"/>
        <v>PEDREIRO</v>
      </c>
      <c r="K1747" t="s">
        <v>122</v>
      </c>
      <c r="L1747">
        <v>3</v>
      </c>
      <c r="N1747" t="str">
        <f t="shared" si="124"/>
        <v>PEDREIRO</v>
      </c>
      <c r="O1747" t="s">
        <v>122</v>
      </c>
      <c r="P1747">
        <v>0</v>
      </c>
    </row>
    <row r="1748" spans="1:16">
      <c r="A1748" t="str">
        <f t="shared" si="122"/>
        <v>PEDREIRO (CHAMINES INDUSTRIAIS)</v>
      </c>
      <c r="B1748" t="s">
        <v>1834</v>
      </c>
      <c r="C1748">
        <v>0</v>
      </c>
      <c r="D1748">
        <v>0</v>
      </c>
      <c r="E1748">
        <v>0</v>
      </c>
      <c r="F1748">
        <v>0</v>
      </c>
      <c r="G1748">
        <v>0</v>
      </c>
      <c r="J1748" t="str">
        <f t="shared" si="123"/>
        <v>PEDREIRO (CHAMINES INDUSTRIAIS)</v>
      </c>
      <c r="K1748" t="s">
        <v>1834</v>
      </c>
      <c r="L1748">
        <v>0</v>
      </c>
      <c r="N1748" t="str">
        <f t="shared" si="124"/>
        <v>PEDREIRO (CHAMINES INDUSTRIAIS)</v>
      </c>
      <c r="O1748" t="s">
        <v>1834</v>
      </c>
      <c r="P1748">
        <v>0</v>
      </c>
    </row>
    <row r="1749" spans="1:16">
      <c r="A1749" t="str">
        <f t="shared" si="122"/>
        <v>PEDREIRO (MATERIAL REFRATARIO)</v>
      </c>
      <c r="B1749" t="s">
        <v>1835</v>
      </c>
      <c r="C1749">
        <v>0</v>
      </c>
      <c r="D1749">
        <v>0</v>
      </c>
      <c r="E1749">
        <v>0</v>
      </c>
      <c r="F1749">
        <v>0</v>
      </c>
      <c r="G1749">
        <v>0</v>
      </c>
      <c r="J1749" t="str">
        <f t="shared" si="123"/>
        <v>PEDREIRO (MATERIAL REFRATARIO)</v>
      </c>
      <c r="K1749" t="s">
        <v>1835</v>
      </c>
      <c r="L1749">
        <v>0</v>
      </c>
      <c r="N1749" t="str">
        <f t="shared" si="124"/>
        <v>PEDREIRO (MATERIAL REFRATARIO)</v>
      </c>
      <c r="O1749" t="s">
        <v>1835</v>
      </c>
      <c r="P1749">
        <v>0</v>
      </c>
    </row>
    <row r="1750" spans="1:16">
      <c r="A1750" t="str">
        <f t="shared" si="122"/>
        <v>PEDREIRO (MINERACAO)</v>
      </c>
      <c r="B1750" t="s">
        <v>1836</v>
      </c>
      <c r="C1750">
        <v>0</v>
      </c>
      <c r="D1750">
        <v>0</v>
      </c>
      <c r="E1750">
        <v>0</v>
      </c>
      <c r="F1750">
        <v>0</v>
      </c>
      <c r="G1750">
        <v>0</v>
      </c>
      <c r="J1750" t="str">
        <f t="shared" si="123"/>
        <v>PEDREIRO (MINERACAO)</v>
      </c>
      <c r="K1750" t="s">
        <v>1836</v>
      </c>
      <c r="L1750">
        <v>0</v>
      </c>
      <c r="N1750" t="str">
        <f t="shared" si="124"/>
        <v>PEDREIRO (MINERACAO)</v>
      </c>
      <c r="O1750" t="s">
        <v>1836</v>
      </c>
      <c r="P1750">
        <v>0</v>
      </c>
    </row>
    <row r="1751" spans="1:16">
      <c r="A1751" t="str">
        <f t="shared" si="122"/>
        <v>PEDREIRO DE EDIFICACOES</v>
      </c>
      <c r="B1751" t="s">
        <v>1837</v>
      </c>
      <c r="C1751">
        <v>0</v>
      </c>
      <c r="D1751">
        <v>0</v>
      </c>
      <c r="E1751">
        <v>0</v>
      </c>
      <c r="F1751">
        <v>0</v>
      </c>
      <c r="G1751">
        <v>0</v>
      </c>
      <c r="J1751" t="str">
        <f t="shared" si="123"/>
        <v>PEDREIRO DE EDIFICACOES</v>
      </c>
      <c r="K1751" t="s">
        <v>1837</v>
      </c>
      <c r="L1751">
        <v>0</v>
      </c>
      <c r="N1751" t="str">
        <f t="shared" si="124"/>
        <v>PEDREIRO DE EDIFICACOES</v>
      </c>
      <c r="O1751" t="s">
        <v>1837</v>
      </c>
      <c r="P1751">
        <v>0</v>
      </c>
    </row>
    <row r="1752" spans="1:16">
      <c r="A1752" t="str">
        <f t="shared" si="122"/>
        <v>ARMADOR DE ESTRUTURA DE CONCRETO</v>
      </c>
      <c r="B1752" t="s">
        <v>1838</v>
      </c>
      <c r="C1752">
        <v>0</v>
      </c>
      <c r="D1752">
        <v>0</v>
      </c>
      <c r="E1752">
        <v>0</v>
      </c>
      <c r="F1752">
        <v>0</v>
      </c>
      <c r="G1752">
        <v>0</v>
      </c>
      <c r="J1752" t="str">
        <f t="shared" si="123"/>
        <v>ARMADOR DE ESTRUTURA DE CONCRETO</v>
      </c>
      <c r="K1752" t="s">
        <v>1838</v>
      </c>
      <c r="L1752">
        <v>0</v>
      </c>
      <c r="N1752" t="str">
        <f t="shared" si="124"/>
        <v>ARMADOR DE ESTRUTURA DE CONCRETO</v>
      </c>
      <c r="O1752" t="s">
        <v>1838</v>
      </c>
      <c r="P1752">
        <v>0</v>
      </c>
    </row>
    <row r="1753" spans="1:16">
      <c r="A1753" t="str">
        <f t="shared" si="122"/>
        <v>MOLDADOR DE CORPOS DE PROVA EM USINAS DE CONCRETO</v>
      </c>
      <c r="B1753" t="s">
        <v>1839</v>
      </c>
      <c r="C1753">
        <v>0</v>
      </c>
      <c r="D1753">
        <v>0</v>
      </c>
      <c r="E1753">
        <v>0</v>
      </c>
      <c r="F1753">
        <v>0</v>
      </c>
      <c r="G1753">
        <v>0</v>
      </c>
      <c r="J1753" t="str">
        <f t="shared" si="123"/>
        <v>MOLDADOR DE CORPOS DE PROVA EM USINAS DE CONCRETO</v>
      </c>
      <c r="K1753" t="s">
        <v>1839</v>
      </c>
      <c r="L1753">
        <v>0</v>
      </c>
      <c r="N1753" t="str">
        <f t="shared" si="124"/>
        <v>MOLDADOR DE CORPOS DE PROVA EM USINAS DE CONCRETO</v>
      </c>
      <c r="O1753" t="s">
        <v>1839</v>
      </c>
      <c r="P1753">
        <v>0</v>
      </c>
    </row>
    <row r="1754" spans="1:16">
      <c r="A1754" t="str">
        <f t="shared" si="122"/>
        <v>ARMADOR DE ESTRUTURA DE CONCRETO ARMADO</v>
      </c>
      <c r="B1754" t="s">
        <v>1840</v>
      </c>
      <c r="C1754">
        <v>0</v>
      </c>
      <c r="D1754">
        <v>0</v>
      </c>
      <c r="E1754">
        <v>0</v>
      </c>
      <c r="F1754">
        <v>0</v>
      </c>
      <c r="G1754">
        <v>0</v>
      </c>
      <c r="J1754" t="str">
        <f t="shared" si="123"/>
        <v>ARMADOR DE ESTRUTURA DE CONCRETO ARMADO</v>
      </c>
      <c r="K1754" t="s">
        <v>1840</v>
      </c>
      <c r="L1754">
        <v>0</v>
      </c>
      <c r="N1754" t="str">
        <f t="shared" si="124"/>
        <v>ARMADOR DE ESTRUTURA DE CONCRETO ARMADO</v>
      </c>
      <c r="O1754" t="s">
        <v>1840</v>
      </c>
      <c r="P1754">
        <v>0</v>
      </c>
    </row>
    <row r="1755" spans="1:16">
      <c r="A1755" t="str">
        <f t="shared" si="122"/>
        <v>OPERADOR DE BETONEIRA</v>
      </c>
      <c r="B1755" t="s">
        <v>1841</v>
      </c>
      <c r="C1755">
        <v>0</v>
      </c>
      <c r="D1755">
        <v>0</v>
      </c>
      <c r="E1755">
        <v>0</v>
      </c>
      <c r="F1755">
        <v>0</v>
      </c>
      <c r="G1755">
        <v>0</v>
      </c>
      <c r="J1755" t="str">
        <f t="shared" si="123"/>
        <v>OPERADOR DE BETONEIRA</v>
      </c>
      <c r="K1755" t="s">
        <v>1841</v>
      </c>
      <c r="L1755">
        <v>0</v>
      </c>
      <c r="N1755" t="str">
        <f t="shared" si="124"/>
        <v>OPERADOR DE BETONEIRA</v>
      </c>
      <c r="O1755" t="s">
        <v>1841</v>
      </c>
      <c r="P1755">
        <v>0</v>
      </c>
    </row>
    <row r="1756" spans="1:16">
      <c r="A1756" t="str">
        <f t="shared" si="122"/>
        <v>OPERADOR DE BOMBA DE CONCRETO</v>
      </c>
      <c r="B1756" t="s">
        <v>1842</v>
      </c>
      <c r="C1756">
        <v>0</v>
      </c>
      <c r="D1756">
        <v>0</v>
      </c>
      <c r="E1756">
        <v>0</v>
      </c>
      <c r="F1756">
        <v>0</v>
      </c>
      <c r="G1756">
        <v>0</v>
      </c>
      <c r="J1756" t="str">
        <f t="shared" si="123"/>
        <v>OPERADOR DE BOMBA DE CONCRETO</v>
      </c>
      <c r="K1756" t="s">
        <v>1842</v>
      </c>
      <c r="L1756">
        <v>0</v>
      </c>
      <c r="N1756" t="str">
        <f t="shared" si="124"/>
        <v>OPERADOR DE BOMBA DE CONCRETO</v>
      </c>
      <c r="O1756" t="s">
        <v>1842</v>
      </c>
      <c r="P1756">
        <v>0</v>
      </c>
    </row>
    <row r="1757" spans="1:16">
      <c r="A1757" t="str">
        <f t="shared" si="122"/>
        <v>OPERADOR DE CENTRAL DE CONCRETO</v>
      </c>
      <c r="B1757" t="s">
        <v>1843</v>
      </c>
      <c r="C1757">
        <v>0</v>
      </c>
      <c r="D1757">
        <v>0</v>
      </c>
      <c r="E1757">
        <v>0</v>
      </c>
      <c r="F1757">
        <v>0</v>
      </c>
      <c r="G1757">
        <v>0</v>
      </c>
      <c r="J1757" t="str">
        <f t="shared" si="123"/>
        <v>OPERADOR DE CENTRAL DE CONCRETO</v>
      </c>
      <c r="K1757" t="s">
        <v>1843</v>
      </c>
      <c r="L1757">
        <v>0</v>
      </c>
      <c r="N1757" t="str">
        <f t="shared" si="124"/>
        <v>OPERADOR DE CENTRAL DE CONCRETO</v>
      </c>
      <c r="O1757" t="s">
        <v>1843</v>
      </c>
      <c r="P1757">
        <v>0</v>
      </c>
    </row>
    <row r="1758" spans="1:16">
      <c r="A1758" t="str">
        <f t="shared" si="122"/>
        <v>CARPINTEIRO</v>
      </c>
      <c r="B1758" t="s">
        <v>1844</v>
      </c>
      <c r="C1758">
        <v>0</v>
      </c>
      <c r="D1758">
        <v>0</v>
      </c>
      <c r="E1758">
        <v>0</v>
      </c>
      <c r="F1758">
        <v>0</v>
      </c>
      <c r="G1758">
        <v>0</v>
      </c>
      <c r="J1758" t="str">
        <f t="shared" si="123"/>
        <v>CARPINTEIRO</v>
      </c>
      <c r="K1758" t="s">
        <v>1844</v>
      </c>
      <c r="L1758">
        <v>0</v>
      </c>
      <c r="N1758" t="str">
        <f t="shared" si="124"/>
        <v>CARPINTEIRO</v>
      </c>
      <c r="O1758" t="s">
        <v>1844</v>
      </c>
      <c r="P1758">
        <v>0</v>
      </c>
    </row>
    <row r="1759" spans="1:16">
      <c r="A1759" t="str">
        <f t="shared" si="122"/>
        <v>CARPINTEIRO (ESQUADRIAS)</v>
      </c>
      <c r="B1759" t="s">
        <v>1845</v>
      </c>
      <c r="C1759">
        <v>0</v>
      </c>
      <c r="D1759">
        <v>0</v>
      </c>
      <c r="E1759">
        <v>0</v>
      </c>
      <c r="F1759">
        <v>0</v>
      </c>
      <c r="G1759">
        <v>0</v>
      </c>
      <c r="J1759" t="str">
        <f t="shared" si="123"/>
        <v>CARPINTEIRO (ESQUADRIAS)</v>
      </c>
      <c r="K1759" t="s">
        <v>1845</v>
      </c>
      <c r="L1759">
        <v>0</v>
      </c>
      <c r="N1759" t="str">
        <f t="shared" si="124"/>
        <v>CARPINTEIRO (ESQUADRIAS)</v>
      </c>
      <c r="O1759" t="s">
        <v>1845</v>
      </c>
      <c r="P1759">
        <v>0</v>
      </c>
    </row>
    <row r="1760" spans="1:16">
      <c r="A1760" t="str">
        <f t="shared" si="122"/>
        <v>CARPINTEIRO (CENARIOS)</v>
      </c>
      <c r="B1760" t="s">
        <v>1846</v>
      </c>
      <c r="C1760">
        <v>0</v>
      </c>
      <c r="D1760">
        <v>0</v>
      </c>
      <c r="E1760">
        <v>0</v>
      </c>
      <c r="F1760">
        <v>0</v>
      </c>
      <c r="G1760">
        <v>0</v>
      </c>
      <c r="J1760" t="str">
        <f t="shared" si="123"/>
        <v>CARPINTEIRO (CENARIOS)</v>
      </c>
      <c r="K1760" t="s">
        <v>1846</v>
      </c>
      <c r="L1760">
        <v>0</v>
      </c>
      <c r="N1760" t="str">
        <f t="shared" si="124"/>
        <v>CARPINTEIRO (CENARIOS)</v>
      </c>
      <c r="O1760" t="s">
        <v>1846</v>
      </c>
      <c r="P1760">
        <v>0</v>
      </c>
    </row>
    <row r="1761" spans="1:16">
      <c r="A1761" t="str">
        <f t="shared" si="122"/>
        <v>CARPINTEIRO (MINERACAO)</v>
      </c>
      <c r="B1761" t="s">
        <v>1847</v>
      </c>
      <c r="C1761">
        <v>0</v>
      </c>
      <c r="D1761">
        <v>0</v>
      </c>
      <c r="E1761">
        <v>0</v>
      </c>
      <c r="F1761">
        <v>0</v>
      </c>
      <c r="G1761">
        <v>0</v>
      </c>
      <c r="J1761" t="str">
        <f t="shared" si="123"/>
        <v>CARPINTEIRO (MINERACAO)</v>
      </c>
      <c r="K1761" t="s">
        <v>1847</v>
      </c>
      <c r="L1761">
        <v>0</v>
      </c>
      <c r="N1761" t="str">
        <f t="shared" si="124"/>
        <v>CARPINTEIRO (MINERACAO)</v>
      </c>
      <c r="O1761" t="s">
        <v>1847</v>
      </c>
      <c r="P1761">
        <v>0</v>
      </c>
    </row>
    <row r="1762" spans="1:16">
      <c r="A1762" t="str">
        <f t="shared" si="122"/>
        <v>CARPINTEIRO DE OBRAS</v>
      </c>
      <c r="B1762" t="s">
        <v>1848</v>
      </c>
      <c r="C1762">
        <v>0</v>
      </c>
      <c r="D1762">
        <v>0</v>
      </c>
      <c r="E1762">
        <v>0</v>
      </c>
      <c r="F1762">
        <v>0</v>
      </c>
      <c r="G1762">
        <v>0</v>
      </c>
      <c r="J1762" t="str">
        <f t="shared" si="123"/>
        <v>CARPINTEIRO DE OBRAS</v>
      </c>
      <c r="K1762" t="s">
        <v>1848</v>
      </c>
      <c r="L1762">
        <v>0</v>
      </c>
      <c r="N1762" t="str">
        <f t="shared" si="124"/>
        <v>CARPINTEIRO DE OBRAS</v>
      </c>
      <c r="O1762" t="s">
        <v>1848</v>
      </c>
      <c r="P1762">
        <v>0</v>
      </c>
    </row>
    <row r="1763" spans="1:16">
      <c r="A1763" t="str">
        <f t="shared" si="122"/>
        <v>CARPINTEIRO (TELHADOS)</v>
      </c>
      <c r="B1763" t="s">
        <v>1849</v>
      </c>
      <c r="C1763">
        <v>0</v>
      </c>
      <c r="D1763">
        <v>0</v>
      </c>
      <c r="E1763">
        <v>0</v>
      </c>
      <c r="F1763">
        <v>0</v>
      </c>
      <c r="G1763">
        <v>0</v>
      </c>
      <c r="J1763" t="str">
        <f t="shared" si="123"/>
        <v>CARPINTEIRO (TELHADOS)</v>
      </c>
      <c r="K1763" t="s">
        <v>1849</v>
      </c>
      <c r="L1763">
        <v>0</v>
      </c>
      <c r="N1763" t="str">
        <f t="shared" si="124"/>
        <v>CARPINTEIRO (TELHADOS)</v>
      </c>
      <c r="O1763" t="s">
        <v>1849</v>
      </c>
      <c r="P1763">
        <v>0</v>
      </c>
    </row>
    <row r="1764" spans="1:16">
      <c r="A1764" t="str">
        <f t="shared" si="122"/>
        <v>CARPINTEIRO DE FORMAS PARA CONCRETO</v>
      </c>
      <c r="B1764" t="s">
        <v>1850</v>
      </c>
      <c r="C1764">
        <v>0</v>
      </c>
      <c r="D1764">
        <v>0</v>
      </c>
      <c r="E1764">
        <v>0</v>
      </c>
      <c r="F1764">
        <v>0</v>
      </c>
      <c r="G1764">
        <v>0</v>
      </c>
      <c r="J1764" t="str">
        <f t="shared" si="123"/>
        <v>CARPINTEIRO DE FORMAS PARA CONCRETO</v>
      </c>
      <c r="K1764" t="s">
        <v>1850</v>
      </c>
      <c r="L1764">
        <v>0</v>
      </c>
      <c r="N1764" t="str">
        <f t="shared" si="124"/>
        <v>CARPINTEIRO DE FORMAS PARA CONCRETO</v>
      </c>
      <c r="O1764" t="s">
        <v>1850</v>
      </c>
      <c r="P1764">
        <v>0</v>
      </c>
    </row>
    <row r="1765" spans="1:16">
      <c r="A1765" t="str">
        <f t="shared" si="122"/>
        <v>CARPINTEIRO DE OBRAS CIVIS DE ARTE (PONTES, TUNEIS, BARRAGENS)</v>
      </c>
      <c r="B1765" t="s">
        <v>1851</v>
      </c>
      <c r="C1765">
        <v>0</v>
      </c>
      <c r="D1765">
        <v>0</v>
      </c>
      <c r="E1765">
        <v>0</v>
      </c>
      <c r="F1765">
        <v>0</v>
      </c>
      <c r="G1765">
        <v>0</v>
      </c>
      <c r="J1765" t="str">
        <f t="shared" si="123"/>
        <v>CARPINTEIRO DE OBRAS CIVIS DE ARTE (PONTES, TUNEIS, BARRAGENS)</v>
      </c>
      <c r="K1765" t="s">
        <v>1851</v>
      </c>
      <c r="L1765">
        <v>0</v>
      </c>
      <c r="N1765" t="str">
        <f t="shared" si="124"/>
        <v>CARPINTEIRO DE OBRAS CIVIS DE ARTE (PONTES, TUNEIS, BARRAGENS)</v>
      </c>
      <c r="O1765" t="s">
        <v>1851</v>
      </c>
      <c r="P1765">
        <v>0</v>
      </c>
    </row>
    <row r="1766" spans="1:16">
      <c r="A1766" t="str">
        <f t="shared" si="122"/>
        <v>MONTADOR DE ANDAIMES (EDIFICACOES)</v>
      </c>
      <c r="B1766" t="s">
        <v>1852</v>
      </c>
      <c r="C1766">
        <v>0</v>
      </c>
      <c r="D1766">
        <v>0</v>
      </c>
      <c r="E1766">
        <v>1</v>
      </c>
      <c r="F1766">
        <v>0</v>
      </c>
      <c r="G1766">
        <v>1</v>
      </c>
      <c r="J1766" t="str">
        <f t="shared" si="123"/>
        <v>MONTADOR DE ANDAIMES (EDIFICACOES)</v>
      </c>
      <c r="K1766" t="s">
        <v>1852</v>
      </c>
      <c r="L1766">
        <v>1</v>
      </c>
      <c r="N1766" t="str">
        <f t="shared" si="124"/>
        <v>MONTADOR DE ANDAIMES (EDIFICACOES)</v>
      </c>
      <c r="O1766" t="s">
        <v>1852</v>
      </c>
      <c r="P1766">
        <v>0</v>
      </c>
    </row>
    <row r="1767" spans="1:16">
      <c r="A1767" t="str">
        <f t="shared" si="122"/>
        <v>ELETRICISTA DE INSTALACOES (CENARIOS)</v>
      </c>
      <c r="B1767" t="s">
        <v>1853</v>
      </c>
      <c r="C1767">
        <v>0</v>
      </c>
      <c r="D1767">
        <v>0</v>
      </c>
      <c r="E1767">
        <v>0</v>
      </c>
      <c r="F1767">
        <v>0</v>
      </c>
      <c r="G1767">
        <v>0</v>
      </c>
      <c r="J1767" t="str">
        <f t="shared" si="123"/>
        <v>ELETRICISTA DE INSTALACOES (CENARIOS)</v>
      </c>
      <c r="K1767" t="s">
        <v>1853</v>
      </c>
      <c r="L1767">
        <v>0</v>
      </c>
      <c r="N1767" t="str">
        <f t="shared" si="124"/>
        <v>ELETRICISTA DE INSTALACOES (CENARIOS)</v>
      </c>
      <c r="O1767" t="s">
        <v>1853</v>
      </c>
      <c r="P1767">
        <v>0</v>
      </c>
    </row>
    <row r="1768" spans="1:16">
      <c r="A1768" t="str">
        <f t="shared" si="122"/>
        <v>ELETRICISTA DE INSTALACOES (EDIFICIOS)</v>
      </c>
      <c r="B1768" t="s">
        <v>1854</v>
      </c>
      <c r="C1768">
        <v>0</v>
      </c>
      <c r="D1768">
        <v>0</v>
      </c>
      <c r="E1768">
        <v>1</v>
      </c>
      <c r="F1768">
        <v>0</v>
      </c>
      <c r="G1768">
        <v>1</v>
      </c>
      <c r="J1768" t="str">
        <f t="shared" si="123"/>
        <v>ELETRICISTA DE INSTALACOES (EDIFICIOS)</v>
      </c>
      <c r="K1768" t="s">
        <v>1854</v>
      </c>
      <c r="L1768">
        <v>1</v>
      </c>
      <c r="N1768" t="str">
        <f t="shared" si="124"/>
        <v>ELETRICISTA DE INSTALACOES (EDIFICIOS)</v>
      </c>
      <c r="O1768" t="s">
        <v>1854</v>
      </c>
      <c r="P1768">
        <v>0</v>
      </c>
    </row>
    <row r="1769" spans="1:16">
      <c r="A1769" t="str">
        <f t="shared" si="122"/>
        <v>ELETRICISTA DE INSTALACOES</v>
      </c>
      <c r="B1769" t="s">
        <v>123</v>
      </c>
      <c r="C1769">
        <v>0</v>
      </c>
      <c r="D1769">
        <v>0</v>
      </c>
      <c r="E1769">
        <v>1</v>
      </c>
      <c r="F1769">
        <v>0</v>
      </c>
      <c r="G1769">
        <v>1</v>
      </c>
      <c r="J1769" t="str">
        <f t="shared" si="123"/>
        <v>ELETRICISTA DE INSTALACOES</v>
      </c>
      <c r="K1769" t="s">
        <v>123</v>
      </c>
      <c r="L1769">
        <v>1</v>
      </c>
      <c r="N1769" t="str">
        <f t="shared" si="124"/>
        <v>ELETRICISTA DE INSTALACOES</v>
      </c>
      <c r="O1769" t="s">
        <v>123</v>
      </c>
      <c r="P1769">
        <v>0</v>
      </c>
    </row>
    <row r="1770" spans="1:16">
      <c r="A1770" t="str">
        <f t="shared" si="122"/>
        <v>APLICADOR DE ASFALTO IMPERMEABILIZANTE (COBERTURAS)</v>
      </c>
      <c r="B1770" t="s">
        <v>1855</v>
      </c>
      <c r="C1770">
        <v>0</v>
      </c>
      <c r="D1770">
        <v>0</v>
      </c>
      <c r="E1770">
        <v>0</v>
      </c>
      <c r="F1770">
        <v>0</v>
      </c>
      <c r="G1770">
        <v>0</v>
      </c>
      <c r="J1770" t="str">
        <f t="shared" si="123"/>
        <v>APLICADOR DE ASFALTO IMPERMEABILIZANTE (COBERTURAS)</v>
      </c>
      <c r="K1770" t="s">
        <v>1855</v>
      </c>
      <c r="L1770">
        <v>0</v>
      </c>
      <c r="N1770" t="str">
        <f t="shared" si="124"/>
        <v>APLICADOR DE ASFALTO IMPERMEABILIZANTE (COBERTURAS)</v>
      </c>
      <c r="O1770" t="s">
        <v>1855</v>
      </c>
      <c r="P1770">
        <v>0</v>
      </c>
    </row>
    <row r="1771" spans="1:16">
      <c r="A1771" t="str">
        <f t="shared" ref="A1771:A1834" si="125">MID(B1771,8,100)</f>
        <v>INSTALADOR DE ISOLANTES ACUSTICOS</v>
      </c>
      <c r="B1771" t="s">
        <v>1856</v>
      </c>
      <c r="C1771">
        <v>0</v>
      </c>
      <c r="D1771">
        <v>0</v>
      </c>
      <c r="E1771">
        <v>0</v>
      </c>
      <c r="F1771">
        <v>0</v>
      </c>
      <c r="G1771">
        <v>0</v>
      </c>
      <c r="J1771" t="str">
        <f t="shared" ref="J1771:J1834" si="126">MID(K1771,8,100)</f>
        <v>INSTALADOR DE ISOLANTES ACUSTICOS</v>
      </c>
      <c r="K1771" t="s">
        <v>1856</v>
      </c>
      <c r="L1771">
        <v>0</v>
      </c>
      <c r="N1771" t="str">
        <f t="shared" ref="N1771:N1834" si="127">MID(O1771,8,100)</f>
        <v>INSTALADOR DE ISOLANTES ACUSTICOS</v>
      </c>
      <c r="O1771" t="s">
        <v>1856</v>
      </c>
      <c r="P1771">
        <v>0</v>
      </c>
    </row>
    <row r="1772" spans="1:16">
      <c r="A1772" t="str">
        <f t="shared" si="125"/>
        <v>INSTALADOR DE ISOLANTES TERMICOS (REFRIGERACAO E CLIMATIZACAO)</v>
      </c>
      <c r="B1772" t="s">
        <v>1857</v>
      </c>
      <c r="C1772">
        <v>0</v>
      </c>
      <c r="D1772">
        <v>0</v>
      </c>
      <c r="E1772">
        <v>0</v>
      </c>
      <c r="F1772">
        <v>0</v>
      </c>
      <c r="G1772">
        <v>0</v>
      </c>
      <c r="J1772" t="str">
        <f t="shared" si="126"/>
        <v>INSTALADOR DE ISOLANTES TERMICOS (REFRIGERACAO E CLIMATIZACAO)</v>
      </c>
      <c r="K1772" t="s">
        <v>1857</v>
      </c>
      <c r="L1772">
        <v>0</v>
      </c>
      <c r="N1772" t="str">
        <f t="shared" si="127"/>
        <v>INSTALADOR DE ISOLANTES TERMICOS (REFRIGERACAO E CLIMATIZACAO)</v>
      </c>
      <c r="O1772" t="s">
        <v>1857</v>
      </c>
      <c r="P1772">
        <v>0</v>
      </c>
    </row>
    <row r="1773" spans="1:16">
      <c r="A1773" t="str">
        <f t="shared" si="125"/>
        <v>INSTALADOR DE ISOLANTES TERMICOS DE CALDEIRA E TUBULACOES</v>
      </c>
      <c r="B1773" t="s">
        <v>1858</v>
      </c>
      <c r="C1773">
        <v>0</v>
      </c>
      <c r="D1773">
        <v>0</v>
      </c>
      <c r="E1773">
        <v>0</v>
      </c>
      <c r="F1773">
        <v>0</v>
      </c>
      <c r="G1773">
        <v>0</v>
      </c>
      <c r="J1773" t="str">
        <f t="shared" si="126"/>
        <v>INSTALADOR DE ISOLANTES TERMICOS DE CALDEIRA E TUBULACOES</v>
      </c>
      <c r="K1773" t="s">
        <v>1858</v>
      </c>
      <c r="L1773">
        <v>0</v>
      </c>
      <c r="N1773" t="str">
        <f t="shared" si="127"/>
        <v>INSTALADOR DE ISOLANTES TERMICOS DE CALDEIRA E TUBULACOES</v>
      </c>
      <c r="O1773" t="s">
        <v>1858</v>
      </c>
      <c r="P1773">
        <v>0</v>
      </c>
    </row>
    <row r="1774" spans="1:16">
      <c r="A1774" t="str">
        <f t="shared" si="125"/>
        <v>INSTALADOR DE MATERIAL ISOLANTE, A MAO (EDIFICACOES)</v>
      </c>
      <c r="B1774" t="s">
        <v>1859</v>
      </c>
      <c r="C1774">
        <v>0</v>
      </c>
      <c r="D1774">
        <v>0</v>
      </c>
      <c r="E1774">
        <v>0</v>
      </c>
      <c r="F1774">
        <v>0</v>
      </c>
      <c r="G1774">
        <v>0</v>
      </c>
      <c r="J1774" t="str">
        <f t="shared" si="126"/>
        <v>INSTALADOR DE MATERIAL ISOLANTE, A MAO (EDIFICACOES)</v>
      </c>
      <c r="K1774" t="s">
        <v>1859</v>
      </c>
      <c r="L1774">
        <v>0</v>
      </c>
      <c r="N1774" t="str">
        <f t="shared" si="127"/>
        <v>INSTALADOR DE MATERIAL ISOLANTE, A MAO (EDIFICACOES)</v>
      </c>
      <c r="O1774" t="s">
        <v>1859</v>
      </c>
      <c r="P1774">
        <v>0</v>
      </c>
    </row>
    <row r="1775" spans="1:16">
      <c r="A1775" t="str">
        <f t="shared" si="125"/>
        <v>INSTALADOR DE MATERIAL ISOLANTE, A MAQUINA (EDIFICACOES)</v>
      </c>
      <c r="B1775" t="s">
        <v>1860</v>
      </c>
      <c r="C1775">
        <v>0</v>
      </c>
      <c r="D1775">
        <v>0</v>
      </c>
      <c r="E1775">
        <v>0</v>
      </c>
      <c r="F1775">
        <v>0</v>
      </c>
      <c r="G1775">
        <v>0</v>
      </c>
      <c r="J1775" t="str">
        <f t="shared" si="126"/>
        <v>INSTALADOR DE MATERIAL ISOLANTE, A MAQUINA (EDIFICACOES)</v>
      </c>
      <c r="K1775" t="s">
        <v>1860</v>
      </c>
      <c r="L1775">
        <v>0</v>
      </c>
      <c r="N1775" t="str">
        <f t="shared" si="127"/>
        <v>INSTALADOR DE MATERIAL ISOLANTE, A MAQUINA (EDIFICACOES)</v>
      </c>
      <c r="O1775" t="s">
        <v>1860</v>
      </c>
      <c r="P1775">
        <v>0</v>
      </c>
    </row>
    <row r="1776" spans="1:16">
      <c r="A1776" t="str">
        <f t="shared" si="125"/>
        <v>ACABADOR DE SUPERFICIES DE CONCRETO</v>
      </c>
      <c r="B1776" t="s">
        <v>1861</v>
      </c>
      <c r="C1776">
        <v>0</v>
      </c>
      <c r="D1776">
        <v>0</v>
      </c>
      <c r="E1776">
        <v>0</v>
      </c>
      <c r="F1776">
        <v>0</v>
      </c>
      <c r="G1776">
        <v>0</v>
      </c>
      <c r="J1776" t="str">
        <f t="shared" si="126"/>
        <v>ACABADOR DE SUPERFICIES DE CONCRETO</v>
      </c>
      <c r="K1776" t="s">
        <v>1861</v>
      </c>
      <c r="L1776">
        <v>0</v>
      </c>
      <c r="N1776" t="str">
        <f t="shared" si="127"/>
        <v>ACABADOR DE SUPERFICIES DE CONCRETO</v>
      </c>
      <c r="O1776" t="s">
        <v>1861</v>
      </c>
      <c r="P1776">
        <v>0</v>
      </c>
    </row>
    <row r="1777" spans="1:16">
      <c r="A1777" t="str">
        <f t="shared" si="125"/>
        <v>REVESTIDOR DE SUPERFICIES DE CONCRETO</v>
      </c>
      <c r="B1777" t="s">
        <v>1862</v>
      </c>
      <c r="C1777">
        <v>0</v>
      </c>
      <c r="D1777">
        <v>0</v>
      </c>
      <c r="E1777">
        <v>0</v>
      </c>
      <c r="F1777">
        <v>0</v>
      </c>
      <c r="G1777">
        <v>0</v>
      </c>
      <c r="J1777" t="str">
        <f t="shared" si="126"/>
        <v>REVESTIDOR DE SUPERFICIES DE CONCRETO</v>
      </c>
      <c r="K1777" t="s">
        <v>1862</v>
      </c>
      <c r="L1777">
        <v>0</v>
      </c>
      <c r="N1777" t="str">
        <f t="shared" si="127"/>
        <v>REVESTIDOR DE SUPERFICIES DE CONCRETO</v>
      </c>
      <c r="O1777" t="s">
        <v>1862</v>
      </c>
      <c r="P1777">
        <v>0</v>
      </c>
    </row>
    <row r="1778" spans="1:16">
      <c r="A1778" t="str">
        <f t="shared" si="125"/>
        <v>TELHADOR (TELHAS DE ARGILA E MATERIAS SIMILARES)</v>
      </c>
      <c r="B1778" t="s">
        <v>1863</v>
      </c>
      <c r="C1778">
        <v>0</v>
      </c>
      <c r="D1778">
        <v>0</v>
      </c>
      <c r="E1778">
        <v>0</v>
      </c>
      <c r="F1778">
        <v>0</v>
      </c>
      <c r="G1778">
        <v>0</v>
      </c>
      <c r="J1778" t="str">
        <f t="shared" si="126"/>
        <v>TELHADOR (TELHAS DE ARGILA E MATERIAS SIMILARES)</v>
      </c>
      <c r="K1778" t="s">
        <v>1863</v>
      </c>
      <c r="L1778">
        <v>0</v>
      </c>
      <c r="N1778" t="str">
        <f t="shared" si="127"/>
        <v>TELHADOR (TELHAS DE ARGILA E MATERIAS SIMILARES)</v>
      </c>
      <c r="O1778" t="s">
        <v>1863</v>
      </c>
      <c r="P1778">
        <v>0</v>
      </c>
    </row>
    <row r="1779" spans="1:16">
      <c r="A1779" t="str">
        <f t="shared" si="125"/>
        <v>TELHADOR (TELHAS DE CIMENTO-AMIANTO)</v>
      </c>
      <c r="B1779" t="s">
        <v>1864</v>
      </c>
      <c r="C1779">
        <v>0</v>
      </c>
      <c r="D1779">
        <v>0</v>
      </c>
      <c r="E1779">
        <v>0</v>
      </c>
      <c r="F1779">
        <v>0</v>
      </c>
      <c r="G1779">
        <v>0</v>
      </c>
      <c r="J1779" t="str">
        <f t="shared" si="126"/>
        <v>TELHADOR (TELHAS DE CIMENTO-AMIANTO)</v>
      </c>
      <c r="K1779" t="s">
        <v>1864</v>
      </c>
      <c r="L1779">
        <v>0</v>
      </c>
      <c r="N1779" t="str">
        <f t="shared" si="127"/>
        <v>TELHADOR (TELHAS DE CIMENTO-AMIANTO)</v>
      </c>
      <c r="O1779" t="s">
        <v>1864</v>
      </c>
      <c r="P1779">
        <v>0</v>
      </c>
    </row>
    <row r="1780" spans="1:16">
      <c r="A1780" t="str">
        <f t="shared" si="125"/>
        <v>TELHADOR (TELHAS METALICAS)</v>
      </c>
      <c r="B1780" t="s">
        <v>1865</v>
      </c>
      <c r="C1780">
        <v>0</v>
      </c>
      <c r="D1780">
        <v>0</v>
      </c>
      <c r="E1780">
        <v>0</v>
      </c>
      <c r="F1780">
        <v>0</v>
      </c>
      <c r="G1780">
        <v>0</v>
      </c>
      <c r="J1780" t="str">
        <f t="shared" si="126"/>
        <v>TELHADOR (TELHAS METALICAS)</v>
      </c>
      <c r="K1780" t="s">
        <v>1865</v>
      </c>
      <c r="L1780">
        <v>0</v>
      </c>
      <c r="N1780" t="str">
        <f t="shared" si="127"/>
        <v>TELHADOR (TELHAS METALICAS)</v>
      </c>
      <c r="O1780" t="s">
        <v>1865</v>
      </c>
      <c r="P1780">
        <v>0</v>
      </c>
    </row>
    <row r="1781" spans="1:16">
      <c r="A1781" t="str">
        <f t="shared" si="125"/>
        <v>TELHADOR (TELHAS PLATICAS)</v>
      </c>
      <c r="B1781" t="s">
        <v>1866</v>
      </c>
      <c r="C1781">
        <v>0</v>
      </c>
      <c r="D1781">
        <v>0</v>
      </c>
      <c r="E1781">
        <v>0</v>
      </c>
      <c r="F1781">
        <v>0</v>
      </c>
      <c r="G1781">
        <v>0</v>
      </c>
      <c r="J1781" t="str">
        <f t="shared" si="126"/>
        <v>TELHADOR (TELHAS PLATICAS)</v>
      </c>
      <c r="K1781" t="s">
        <v>1866</v>
      </c>
      <c r="L1781">
        <v>0</v>
      </c>
      <c r="N1781" t="str">
        <f t="shared" si="127"/>
        <v>TELHADOR (TELHAS PLATICAS)</v>
      </c>
      <c r="O1781" t="s">
        <v>1866</v>
      </c>
      <c r="P1781">
        <v>0</v>
      </c>
    </row>
    <row r="1782" spans="1:16">
      <c r="A1782" t="str">
        <f t="shared" si="125"/>
        <v>VIDRACEIRO</v>
      </c>
      <c r="B1782" t="s">
        <v>1867</v>
      </c>
      <c r="C1782">
        <v>0</v>
      </c>
      <c r="D1782">
        <v>0</v>
      </c>
      <c r="E1782">
        <v>0</v>
      </c>
      <c r="F1782">
        <v>0</v>
      </c>
      <c r="G1782">
        <v>0</v>
      </c>
      <c r="J1782" t="str">
        <f t="shared" si="126"/>
        <v>VIDRACEIRO</v>
      </c>
      <c r="K1782" t="s">
        <v>1867</v>
      </c>
      <c r="L1782">
        <v>0</v>
      </c>
      <c r="N1782" t="str">
        <f t="shared" si="127"/>
        <v>VIDRACEIRO</v>
      </c>
      <c r="O1782" t="s">
        <v>1867</v>
      </c>
      <c r="P1782">
        <v>0</v>
      </c>
    </row>
    <row r="1783" spans="1:16">
      <c r="A1783" t="str">
        <f t="shared" si="125"/>
        <v>VIDRACEIRO (EDIFICACOES)</v>
      </c>
      <c r="B1783" t="s">
        <v>1868</v>
      </c>
      <c r="C1783">
        <v>0</v>
      </c>
      <c r="D1783">
        <v>0</v>
      </c>
      <c r="E1783">
        <v>0</v>
      </c>
      <c r="F1783">
        <v>0</v>
      </c>
      <c r="G1783">
        <v>0</v>
      </c>
      <c r="J1783" t="str">
        <f t="shared" si="126"/>
        <v>VIDRACEIRO (EDIFICACOES)</v>
      </c>
      <c r="K1783" t="s">
        <v>1868</v>
      </c>
      <c r="L1783">
        <v>0</v>
      </c>
      <c r="N1783" t="str">
        <f t="shared" si="127"/>
        <v>VIDRACEIRO (EDIFICACOES)</v>
      </c>
      <c r="O1783" t="s">
        <v>1868</v>
      </c>
      <c r="P1783">
        <v>0</v>
      </c>
    </row>
    <row r="1784" spans="1:16">
      <c r="A1784" t="str">
        <f t="shared" si="125"/>
        <v>VIDRACEIRO (VITRAIS)</v>
      </c>
      <c r="B1784" t="s">
        <v>1869</v>
      </c>
      <c r="C1784">
        <v>0</v>
      </c>
      <c r="D1784">
        <v>0</v>
      </c>
      <c r="E1784">
        <v>0</v>
      </c>
      <c r="F1784">
        <v>0</v>
      </c>
      <c r="G1784">
        <v>0</v>
      </c>
      <c r="J1784" t="str">
        <f t="shared" si="126"/>
        <v>VIDRACEIRO (VITRAIS)</v>
      </c>
      <c r="K1784" t="s">
        <v>1869</v>
      </c>
      <c r="L1784">
        <v>0</v>
      </c>
      <c r="N1784" t="str">
        <f t="shared" si="127"/>
        <v>VIDRACEIRO (VITRAIS)</v>
      </c>
      <c r="O1784" t="s">
        <v>1869</v>
      </c>
      <c r="P1784">
        <v>0</v>
      </c>
    </row>
    <row r="1785" spans="1:16">
      <c r="A1785" t="str">
        <f t="shared" si="125"/>
        <v>GESSEIRO</v>
      </c>
      <c r="B1785" t="s">
        <v>1870</v>
      </c>
      <c r="C1785">
        <v>0</v>
      </c>
      <c r="D1785">
        <v>0</v>
      </c>
      <c r="E1785">
        <v>0</v>
      </c>
      <c r="F1785">
        <v>0</v>
      </c>
      <c r="G1785">
        <v>0</v>
      </c>
      <c r="J1785" t="str">
        <f t="shared" si="126"/>
        <v>GESSEIRO</v>
      </c>
      <c r="K1785" t="s">
        <v>1870</v>
      </c>
      <c r="L1785">
        <v>0</v>
      </c>
      <c r="N1785" t="str">
        <f t="shared" si="127"/>
        <v>GESSEIRO</v>
      </c>
      <c r="O1785" t="s">
        <v>1870</v>
      </c>
      <c r="P1785">
        <v>0</v>
      </c>
    </row>
    <row r="1786" spans="1:16">
      <c r="A1786" t="str">
        <f t="shared" si="125"/>
        <v>ASSOALHADOR</v>
      </c>
      <c r="B1786" t="s">
        <v>1871</v>
      </c>
      <c r="C1786">
        <v>0</v>
      </c>
      <c r="D1786">
        <v>0</v>
      </c>
      <c r="E1786">
        <v>0</v>
      </c>
      <c r="F1786">
        <v>0</v>
      </c>
      <c r="G1786">
        <v>0</v>
      </c>
      <c r="J1786" t="str">
        <f t="shared" si="126"/>
        <v>ASSOALHADOR</v>
      </c>
      <c r="K1786" t="s">
        <v>1871</v>
      </c>
      <c r="L1786">
        <v>0</v>
      </c>
      <c r="N1786" t="str">
        <f t="shared" si="127"/>
        <v>ASSOALHADOR</v>
      </c>
      <c r="O1786" t="s">
        <v>1871</v>
      </c>
      <c r="P1786">
        <v>0</v>
      </c>
    </row>
    <row r="1787" spans="1:16">
      <c r="A1787" t="str">
        <f t="shared" si="125"/>
        <v>LADRILHEIRO</v>
      </c>
      <c r="B1787" t="s">
        <v>1872</v>
      </c>
      <c r="C1787">
        <v>0</v>
      </c>
      <c r="D1787">
        <v>0</v>
      </c>
      <c r="E1787">
        <v>0</v>
      </c>
      <c r="F1787">
        <v>0</v>
      </c>
      <c r="G1787">
        <v>0</v>
      </c>
      <c r="J1787" t="str">
        <f t="shared" si="126"/>
        <v>LADRILHEIRO</v>
      </c>
      <c r="K1787" t="s">
        <v>1872</v>
      </c>
      <c r="L1787">
        <v>0</v>
      </c>
      <c r="N1787" t="str">
        <f t="shared" si="127"/>
        <v>LADRILHEIRO</v>
      </c>
      <c r="O1787" t="s">
        <v>1872</v>
      </c>
      <c r="P1787">
        <v>0</v>
      </c>
    </row>
    <row r="1788" spans="1:16">
      <c r="A1788" t="str">
        <f t="shared" si="125"/>
        <v>PASTILHEIRO</v>
      </c>
      <c r="B1788" t="s">
        <v>1873</v>
      </c>
      <c r="C1788">
        <v>0</v>
      </c>
      <c r="D1788">
        <v>0</v>
      </c>
      <c r="E1788">
        <v>0</v>
      </c>
      <c r="F1788">
        <v>0</v>
      </c>
      <c r="G1788">
        <v>0</v>
      </c>
      <c r="J1788" t="str">
        <f t="shared" si="126"/>
        <v>PASTILHEIRO</v>
      </c>
      <c r="K1788" t="s">
        <v>1873</v>
      </c>
      <c r="L1788">
        <v>0</v>
      </c>
      <c r="N1788" t="str">
        <f t="shared" si="127"/>
        <v>PASTILHEIRO</v>
      </c>
      <c r="O1788" t="s">
        <v>1873</v>
      </c>
      <c r="P1788">
        <v>0</v>
      </c>
    </row>
    <row r="1789" spans="1:16">
      <c r="A1789" t="str">
        <f t="shared" si="125"/>
        <v>LUSTRADOR DE PISO</v>
      </c>
      <c r="B1789" t="s">
        <v>1874</v>
      </c>
      <c r="C1789">
        <v>0</v>
      </c>
      <c r="D1789">
        <v>0</v>
      </c>
      <c r="E1789">
        <v>0</v>
      </c>
      <c r="F1789">
        <v>0</v>
      </c>
      <c r="G1789">
        <v>0</v>
      </c>
      <c r="J1789" t="str">
        <f t="shared" si="126"/>
        <v>LUSTRADOR DE PISO</v>
      </c>
      <c r="K1789" t="s">
        <v>1874</v>
      </c>
      <c r="L1789">
        <v>0</v>
      </c>
      <c r="N1789" t="str">
        <f t="shared" si="127"/>
        <v>LUSTRADOR DE PISO</v>
      </c>
      <c r="O1789" t="s">
        <v>1874</v>
      </c>
      <c r="P1789">
        <v>0</v>
      </c>
    </row>
    <row r="1790" spans="1:16">
      <c r="A1790" t="str">
        <f t="shared" si="125"/>
        <v>MARMORISTA (CONSTRUCAO)</v>
      </c>
      <c r="B1790" t="s">
        <v>1875</v>
      </c>
      <c r="C1790">
        <v>0</v>
      </c>
      <c r="D1790">
        <v>0</v>
      </c>
      <c r="E1790">
        <v>0</v>
      </c>
      <c r="F1790">
        <v>0</v>
      </c>
      <c r="G1790">
        <v>0</v>
      </c>
      <c r="J1790" t="str">
        <f t="shared" si="126"/>
        <v>MARMORISTA (CONSTRUCAO)</v>
      </c>
      <c r="K1790" t="s">
        <v>1875</v>
      </c>
      <c r="L1790">
        <v>0</v>
      </c>
      <c r="N1790" t="str">
        <f t="shared" si="127"/>
        <v>MARMORISTA (CONSTRUCAO)</v>
      </c>
      <c r="O1790" t="s">
        <v>1875</v>
      </c>
      <c r="P1790">
        <v>0</v>
      </c>
    </row>
    <row r="1791" spans="1:16">
      <c r="A1791" t="str">
        <f t="shared" si="125"/>
        <v>MOSAISTA</v>
      </c>
      <c r="B1791" t="s">
        <v>1876</v>
      </c>
      <c r="C1791">
        <v>0</v>
      </c>
      <c r="D1791">
        <v>0</v>
      </c>
      <c r="E1791">
        <v>0</v>
      </c>
      <c r="F1791">
        <v>0</v>
      </c>
      <c r="G1791">
        <v>0</v>
      </c>
      <c r="J1791" t="str">
        <f t="shared" si="126"/>
        <v>MOSAISTA</v>
      </c>
      <c r="K1791" t="s">
        <v>1876</v>
      </c>
      <c r="L1791">
        <v>0</v>
      </c>
      <c r="N1791" t="str">
        <f t="shared" si="127"/>
        <v>MOSAISTA</v>
      </c>
      <c r="O1791" t="s">
        <v>1876</v>
      </c>
      <c r="P1791">
        <v>0</v>
      </c>
    </row>
    <row r="1792" spans="1:16">
      <c r="A1792" t="str">
        <f t="shared" si="125"/>
        <v>TAQUEIRO</v>
      </c>
      <c r="B1792" t="s">
        <v>1877</v>
      </c>
      <c r="C1792">
        <v>0</v>
      </c>
      <c r="D1792">
        <v>0</v>
      </c>
      <c r="E1792">
        <v>0</v>
      </c>
      <c r="F1792">
        <v>0</v>
      </c>
      <c r="G1792">
        <v>0</v>
      </c>
      <c r="J1792" t="str">
        <f t="shared" si="126"/>
        <v>TAQUEIRO</v>
      </c>
      <c r="K1792" t="s">
        <v>1877</v>
      </c>
      <c r="L1792">
        <v>0</v>
      </c>
      <c r="N1792" t="str">
        <f t="shared" si="127"/>
        <v>TAQUEIRO</v>
      </c>
      <c r="O1792" t="s">
        <v>1877</v>
      </c>
      <c r="P1792">
        <v>0</v>
      </c>
    </row>
    <row r="1793" spans="1:16">
      <c r="A1793" t="str">
        <f t="shared" si="125"/>
        <v>CALAFETADOR</v>
      </c>
      <c r="B1793" t="s">
        <v>1878</v>
      </c>
      <c r="C1793">
        <v>0</v>
      </c>
      <c r="D1793">
        <v>0</v>
      </c>
      <c r="E1793">
        <v>0</v>
      </c>
      <c r="F1793">
        <v>0</v>
      </c>
      <c r="G1793">
        <v>0</v>
      </c>
      <c r="J1793" t="str">
        <f t="shared" si="126"/>
        <v>CALAFETADOR</v>
      </c>
      <c r="K1793" t="s">
        <v>1878</v>
      </c>
      <c r="L1793">
        <v>0</v>
      </c>
      <c r="N1793" t="str">
        <f t="shared" si="127"/>
        <v>CALAFETADOR</v>
      </c>
      <c r="O1793" t="s">
        <v>1878</v>
      </c>
      <c r="P1793">
        <v>0</v>
      </c>
    </row>
    <row r="1794" spans="1:16">
      <c r="A1794" t="str">
        <f t="shared" si="125"/>
        <v>PINTOR DE OBRAS</v>
      </c>
      <c r="B1794" t="s">
        <v>1879</v>
      </c>
      <c r="C1794">
        <v>0</v>
      </c>
      <c r="D1794">
        <v>0</v>
      </c>
      <c r="E1794">
        <v>0</v>
      </c>
      <c r="F1794">
        <v>0</v>
      </c>
      <c r="G1794">
        <v>0</v>
      </c>
      <c r="J1794" t="str">
        <f t="shared" si="126"/>
        <v>PINTOR DE OBRAS</v>
      </c>
      <c r="K1794" t="s">
        <v>1879</v>
      </c>
      <c r="L1794">
        <v>0</v>
      </c>
      <c r="N1794" t="str">
        <f t="shared" si="127"/>
        <v>PINTOR DE OBRAS</v>
      </c>
      <c r="O1794" t="s">
        <v>1879</v>
      </c>
      <c r="P1794">
        <v>0</v>
      </c>
    </row>
    <row r="1795" spans="1:16">
      <c r="A1795" t="str">
        <f t="shared" si="125"/>
        <v>REVESTIDOR DE INTERIORES (PAPEL, MATERIAL PLASTICO E EMBORRACHADOS)</v>
      </c>
      <c r="B1795" t="s">
        <v>1880</v>
      </c>
      <c r="C1795">
        <v>0</v>
      </c>
      <c r="D1795">
        <v>0</v>
      </c>
      <c r="E1795">
        <v>0</v>
      </c>
      <c r="F1795">
        <v>0</v>
      </c>
      <c r="G1795">
        <v>0</v>
      </c>
      <c r="J1795" t="str">
        <f t="shared" si="126"/>
        <v>REVESTIDOR DE INTERIORES (PAPEL, MATERIAL PLASTICO E EMBORRACHADOS)</v>
      </c>
      <c r="K1795" t="s">
        <v>1880</v>
      </c>
      <c r="L1795">
        <v>0</v>
      </c>
      <c r="N1795" t="str">
        <f t="shared" si="127"/>
        <v>REVESTIDOR DE INTERIORES (PAPEL, MATERIAL PLASTICO E EMBORRACHADOS)</v>
      </c>
      <c r="O1795" t="s">
        <v>1880</v>
      </c>
      <c r="P1795">
        <v>0</v>
      </c>
    </row>
    <row r="1796" spans="1:16">
      <c r="A1796" t="str">
        <f t="shared" si="125"/>
        <v>DEMOLIDOR DE EDIFICACOES</v>
      </c>
      <c r="B1796" t="s">
        <v>1881</v>
      </c>
      <c r="C1796">
        <v>0</v>
      </c>
      <c r="D1796">
        <v>0</v>
      </c>
      <c r="E1796">
        <v>0</v>
      </c>
      <c r="F1796">
        <v>0</v>
      </c>
      <c r="G1796">
        <v>0</v>
      </c>
      <c r="J1796" t="str">
        <f t="shared" si="126"/>
        <v>DEMOLIDOR DE EDIFICACOES</v>
      </c>
      <c r="K1796" t="s">
        <v>1881</v>
      </c>
      <c r="L1796">
        <v>0</v>
      </c>
      <c r="N1796" t="str">
        <f t="shared" si="127"/>
        <v>DEMOLIDOR DE EDIFICACOES</v>
      </c>
      <c r="O1796" t="s">
        <v>1881</v>
      </c>
      <c r="P1796">
        <v>0</v>
      </c>
    </row>
    <row r="1797" spans="1:16">
      <c r="A1797" t="str">
        <f t="shared" si="125"/>
        <v>OPERADOR DE MARTELETE</v>
      </c>
      <c r="B1797" t="s">
        <v>1882</v>
      </c>
      <c r="C1797">
        <v>0</v>
      </c>
      <c r="D1797">
        <v>0</v>
      </c>
      <c r="E1797">
        <v>0</v>
      </c>
      <c r="F1797">
        <v>0</v>
      </c>
      <c r="G1797">
        <v>0</v>
      </c>
      <c r="J1797" t="str">
        <f t="shared" si="126"/>
        <v>OPERADOR DE MARTELETE</v>
      </c>
      <c r="K1797" t="s">
        <v>1882</v>
      </c>
      <c r="L1797">
        <v>0</v>
      </c>
      <c r="N1797" t="str">
        <f t="shared" si="127"/>
        <v>OPERADOR DE MARTELETE</v>
      </c>
      <c r="O1797" t="s">
        <v>1882</v>
      </c>
      <c r="P1797">
        <v>0</v>
      </c>
    </row>
    <row r="1798" spans="1:16">
      <c r="A1798" t="str">
        <f t="shared" si="125"/>
        <v>POCEIRO (EDIFICACOES)</v>
      </c>
      <c r="B1798" t="s">
        <v>1883</v>
      </c>
      <c r="C1798">
        <v>0</v>
      </c>
      <c r="D1798">
        <v>0</v>
      </c>
      <c r="E1798">
        <v>0</v>
      </c>
      <c r="F1798">
        <v>0</v>
      </c>
      <c r="G1798">
        <v>0</v>
      </c>
      <c r="J1798" t="str">
        <f t="shared" si="126"/>
        <v>POCEIRO (EDIFICACOES)</v>
      </c>
      <c r="K1798" t="s">
        <v>1883</v>
      </c>
      <c r="L1798">
        <v>0</v>
      </c>
      <c r="N1798" t="str">
        <f t="shared" si="127"/>
        <v>POCEIRO (EDIFICACOES)</v>
      </c>
      <c r="O1798" t="s">
        <v>1883</v>
      </c>
      <c r="P1798">
        <v>0</v>
      </c>
    </row>
    <row r="1799" spans="1:16">
      <c r="A1799" t="str">
        <f t="shared" si="125"/>
        <v>SERVENTE DE OBRAS</v>
      </c>
      <c r="B1799" t="s">
        <v>124</v>
      </c>
      <c r="C1799">
        <v>0</v>
      </c>
      <c r="D1799">
        <v>0</v>
      </c>
      <c r="E1799">
        <v>6</v>
      </c>
      <c r="F1799">
        <v>0</v>
      </c>
      <c r="G1799">
        <v>6</v>
      </c>
      <c r="J1799" t="str">
        <f t="shared" si="126"/>
        <v>SERVENTE DE OBRAS</v>
      </c>
      <c r="K1799" t="s">
        <v>124</v>
      </c>
      <c r="L1799">
        <v>6</v>
      </c>
      <c r="N1799" t="str">
        <f t="shared" si="127"/>
        <v>SERVENTE DE OBRAS</v>
      </c>
      <c r="O1799" t="s">
        <v>124</v>
      </c>
      <c r="P1799">
        <v>0</v>
      </c>
    </row>
    <row r="1800" spans="1:16">
      <c r="A1800" t="str">
        <f t="shared" si="125"/>
        <v>VIBRADORISTA</v>
      </c>
      <c r="B1800" t="s">
        <v>1884</v>
      </c>
      <c r="C1800">
        <v>0</v>
      </c>
      <c r="D1800">
        <v>0</v>
      </c>
      <c r="E1800">
        <v>0</v>
      </c>
      <c r="F1800">
        <v>0</v>
      </c>
      <c r="G1800">
        <v>0</v>
      </c>
      <c r="J1800" t="str">
        <f t="shared" si="126"/>
        <v>VIBRADORISTA</v>
      </c>
      <c r="K1800" t="s">
        <v>1884</v>
      </c>
      <c r="L1800">
        <v>0</v>
      </c>
      <c r="N1800" t="str">
        <f t="shared" si="127"/>
        <v>VIBRADORISTA</v>
      </c>
      <c r="O1800" t="s">
        <v>1884</v>
      </c>
      <c r="P1800">
        <v>0</v>
      </c>
    </row>
    <row r="1801" spans="1:16">
      <c r="A1801" t="str">
        <f t="shared" si="125"/>
        <v>MESTRE (AFIADOR DE FERRAMENTAS)</v>
      </c>
      <c r="B1801" t="s">
        <v>1885</v>
      </c>
      <c r="C1801">
        <v>0</v>
      </c>
      <c r="D1801">
        <v>0</v>
      </c>
      <c r="E1801">
        <v>0</v>
      </c>
      <c r="F1801">
        <v>0</v>
      </c>
      <c r="G1801">
        <v>0</v>
      </c>
      <c r="J1801" t="str">
        <f t="shared" si="126"/>
        <v>MESTRE (AFIADOR DE FERRAMENTAS)</v>
      </c>
      <c r="K1801" t="s">
        <v>1885</v>
      </c>
      <c r="L1801">
        <v>0</v>
      </c>
      <c r="N1801" t="str">
        <f t="shared" si="127"/>
        <v>MESTRE (AFIADOR DE FERRAMENTAS)</v>
      </c>
      <c r="O1801" t="s">
        <v>1885</v>
      </c>
      <c r="P1801">
        <v>0</v>
      </c>
    </row>
    <row r="1802" spans="1:16">
      <c r="A1802" t="str">
        <f t="shared" si="125"/>
        <v>MESTRE DE CALDEIRARIA</v>
      </c>
      <c r="B1802" t="s">
        <v>1886</v>
      </c>
      <c r="C1802">
        <v>0</v>
      </c>
      <c r="D1802">
        <v>0</v>
      </c>
      <c r="E1802">
        <v>0</v>
      </c>
      <c r="F1802">
        <v>0</v>
      </c>
      <c r="G1802">
        <v>0</v>
      </c>
      <c r="J1802" t="str">
        <f t="shared" si="126"/>
        <v>MESTRE DE CALDEIRARIA</v>
      </c>
      <c r="K1802" t="s">
        <v>1886</v>
      </c>
      <c r="L1802">
        <v>0</v>
      </c>
      <c r="N1802" t="str">
        <f t="shared" si="127"/>
        <v>MESTRE DE CALDEIRARIA</v>
      </c>
      <c r="O1802" t="s">
        <v>1886</v>
      </c>
      <c r="P1802">
        <v>0</v>
      </c>
    </row>
    <row r="1803" spans="1:16">
      <c r="A1803" t="str">
        <f t="shared" si="125"/>
        <v>MESTRE DE FERRAMENTARIA</v>
      </c>
      <c r="B1803" t="s">
        <v>1887</v>
      </c>
      <c r="C1803">
        <v>0</v>
      </c>
      <c r="D1803">
        <v>0</v>
      </c>
      <c r="E1803">
        <v>0</v>
      </c>
      <c r="F1803">
        <v>0</v>
      </c>
      <c r="G1803">
        <v>0</v>
      </c>
      <c r="J1803" t="str">
        <f t="shared" si="126"/>
        <v>MESTRE DE FERRAMENTARIA</v>
      </c>
      <c r="K1803" t="s">
        <v>1887</v>
      </c>
      <c r="L1803">
        <v>0</v>
      </c>
      <c r="N1803" t="str">
        <f t="shared" si="127"/>
        <v>MESTRE DE FERRAMENTARIA</v>
      </c>
      <c r="O1803" t="s">
        <v>1887</v>
      </c>
      <c r="P1803">
        <v>0</v>
      </c>
    </row>
    <row r="1804" spans="1:16">
      <c r="A1804" t="str">
        <f t="shared" si="125"/>
        <v>MESTRE DE FORJARIA</v>
      </c>
      <c r="B1804" t="s">
        <v>1888</v>
      </c>
      <c r="C1804">
        <v>0</v>
      </c>
      <c r="D1804">
        <v>0</v>
      </c>
      <c r="E1804">
        <v>0</v>
      </c>
      <c r="F1804">
        <v>0</v>
      </c>
      <c r="G1804">
        <v>0</v>
      </c>
      <c r="J1804" t="str">
        <f t="shared" si="126"/>
        <v>MESTRE DE FORJARIA</v>
      </c>
      <c r="K1804" t="s">
        <v>1888</v>
      </c>
      <c r="L1804">
        <v>0</v>
      </c>
      <c r="N1804" t="str">
        <f t="shared" si="127"/>
        <v>MESTRE DE FORJARIA</v>
      </c>
      <c r="O1804" t="s">
        <v>1888</v>
      </c>
      <c r="P1804">
        <v>0</v>
      </c>
    </row>
    <row r="1805" spans="1:16">
      <c r="A1805" t="str">
        <f t="shared" si="125"/>
        <v>MESTRE DE FUNDICAO</v>
      </c>
      <c r="B1805" t="s">
        <v>1889</v>
      </c>
      <c r="C1805">
        <v>0</v>
      </c>
      <c r="D1805">
        <v>0</v>
      </c>
      <c r="E1805">
        <v>0</v>
      </c>
      <c r="F1805">
        <v>0</v>
      </c>
      <c r="G1805">
        <v>0</v>
      </c>
      <c r="J1805" t="str">
        <f t="shared" si="126"/>
        <v>MESTRE DE FUNDICAO</v>
      </c>
      <c r="K1805" t="s">
        <v>1889</v>
      </c>
      <c r="L1805">
        <v>0</v>
      </c>
      <c r="N1805" t="str">
        <f t="shared" si="127"/>
        <v>MESTRE DE FUNDICAO</v>
      </c>
      <c r="O1805" t="s">
        <v>1889</v>
      </c>
      <c r="P1805">
        <v>0</v>
      </c>
    </row>
    <row r="1806" spans="1:16">
      <c r="A1806" t="str">
        <f t="shared" si="125"/>
        <v>MESTRE DE GALVANOPLASTIA</v>
      </c>
      <c r="B1806" t="s">
        <v>1890</v>
      </c>
      <c r="C1806">
        <v>0</v>
      </c>
      <c r="D1806">
        <v>0</v>
      </c>
      <c r="E1806">
        <v>0</v>
      </c>
      <c r="F1806">
        <v>0</v>
      </c>
      <c r="G1806">
        <v>0</v>
      </c>
      <c r="J1806" t="str">
        <f t="shared" si="126"/>
        <v>MESTRE DE GALVANOPLASTIA</v>
      </c>
      <c r="K1806" t="s">
        <v>1890</v>
      </c>
      <c r="L1806">
        <v>0</v>
      </c>
      <c r="N1806" t="str">
        <f t="shared" si="127"/>
        <v>MESTRE DE GALVANOPLASTIA</v>
      </c>
      <c r="O1806" t="s">
        <v>1890</v>
      </c>
      <c r="P1806">
        <v>0</v>
      </c>
    </row>
    <row r="1807" spans="1:16">
      <c r="A1807" t="str">
        <f t="shared" si="125"/>
        <v>MESTRE DE PINTURA (TRATAMENTO DE SUPERFICIES)</v>
      </c>
      <c r="B1807" t="s">
        <v>1891</v>
      </c>
      <c r="C1807">
        <v>0</v>
      </c>
      <c r="D1807">
        <v>0</v>
      </c>
      <c r="E1807">
        <v>0</v>
      </c>
      <c r="F1807">
        <v>0</v>
      </c>
      <c r="G1807">
        <v>0</v>
      </c>
      <c r="J1807" t="str">
        <f t="shared" si="126"/>
        <v>MESTRE DE PINTURA (TRATAMENTO DE SUPERFICIES)</v>
      </c>
      <c r="K1807" t="s">
        <v>1891</v>
      </c>
      <c r="L1807">
        <v>0</v>
      </c>
      <c r="N1807" t="str">
        <f t="shared" si="127"/>
        <v>MESTRE DE PINTURA (TRATAMENTO DE SUPERFICIES)</v>
      </c>
      <c r="O1807" t="s">
        <v>1891</v>
      </c>
      <c r="P1807">
        <v>0</v>
      </c>
    </row>
    <row r="1808" spans="1:16">
      <c r="A1808" t="str">
        <f t="shared" si="125"/>
        <v>MESTRE DE SOLDAGEM</v>
      </c>
      <c r="B1808" t="s">
        <v>1892</v>
      </c>
      <c r="C1808">
        <v>0</v>
      </c>
      <c r="D1808">
        <v>0</v>
      </c>
      <c r="E1808">
        <v>0</v>
      </c>
      <c r="F1808">
        <v>0</v>
      </c>
      <c r="G1808">
        <v>0</v>
      </c>
      <c r="J1808" t="str">
        <f t="shared" si="126"/>
        <v>MESTRE DE SOLDAGEM</v>
      </c>
      <c r="K1808" t="s">
        <v>1892</v>
      </c>
      <c r="L1808">
        <v>0</v>
      </c>
      <c r="N1808" t="str">
        <f t="shared" si="127"/>
        <v>MESTRE DE SOLDAGEM</v>
      </c>
      <c r="O1808" t="s">
        <v>1892</v>
      </c>
      <c r="P1808">
        <v>0</v>
      </c>
    </row>
    <row r="1809" spans="1:16">
      <c r="A1809" t="str">
        <f t="shared" si="125"/>
        <v>MESTRE DE TREFILACAO DE METAIS</v>
      </c>
      <c r="B1809" t="s">
        <v>125</v>
      </c>
      <c r="C1809">
        <v>0</v>
      </c>
      <c r="D1809">
        <v>0</v>
      </c>
      <c r="E1809">
        <v>1</v>
      </c>
      <c r="F1809">
        <v>0</v>
      </c>
      <c r="G1809">
        <v>1</v>
      </c>
      <c r="J1809" t="str">
        <f t="shared" si="126"/>
        <v>MESTRE DE TREFILACAO DE METAIS</v>
      </c>
      <c r="K1809" t="s">
        <v>125</v>
      </c>
      <c r="L1809">
        <v>1</v>
      </c>
      <c r="N1809" t="str">
        <f t="shared" si="127"/>
        <v>MESTRE DE TREFILACAO DE METAIS</v>
      </c>
      <c r="O1809" t="s">
        <v>125</v>
      </c>
      <c r="P1809">
        <v>0</v>
      </c>
    </row>
    <row r="1810" spans="1:16">
      <c r="A1810" t="str">
        <f t="shared" si="125"/>
        <v>MESTRE DE USINAGEM</v>
      </c>
      <c r="B1810" t="s">
        <v>1893</v>
      </c>
      <c r="C1810">
        <v>0</v>
      </c>
      <c r="D1810">
        <v>0</v>
      </c>
      <c r="E1810">
        <v>0</v>
      </c>
      <c r="F1810">
        <v>0</v>
      </c>
      <c r="G1810">
        <v>0</v>
      </c>
      <c r="J1810" t="str">
        <f t="shared" si="126"/>
        <v>MESTRE DE USINAGEM</v>
      </c>
      <c r="K1810" t="s">
        <v>1893</v>
      </c>
      <c r="L1810">
        <v>0</v>
      </c>
      <c r="N1810" t="str">
        <f t="shared" si="127"/>
        <v>MESTRE DE USINAGEM</v>
      </c>
      <c r="O1810" t="s">
        <v>1893</v>
      </c>
      <c r="P1810">
        <v>0</v>
      </c>
    </row>
    <row r="1811" spans="1:16">
      <c r="A1811" t="str">
        <f t="shared" si="125"/>
        <v>MESTRE SERRALHEIRO</v>
      </c>
      <c r="B1811" t="s">
        <v>1894</v>
      </c>
      <c r="C1811">
        <v>0</v>
      </c>
      <c r="D1811">
        <v>0</v>
      </c>
      <c r="E1811">
        <v>0</v>
      </c>
      <c r="F1811">
        <v>0</v>
      </c>
      <c r="G1811">
        <v>0</v>
      </c>
      <c r="J1811" t="str">
        <f t="shared" si="126"/>
        <v>MESTRE SERRALHEIRO</v>
      </c>
      <c r="K1811" t="s">
        <v>1894</v>
      </c>
      <c r="L1811">
        <v>0</v>
      </c>
      <c r="N1811" t="str">
        <f t="shared" si="127"/>
        <v>MESTRE SERRALHEIRO</v>
      </c>
      <c r="O1811" t="s">
        <v>1894</v>
      </c>
      <c r="P1811">
        <v>0</v>
      </c>
    </row>
    <row r="1812" spans="1:16">
      <c r="A1812" t="str">
        <f t="shared" si="125"/>
        <v>SUPERVISOR DE CONTROLE DE TRATAMENTO TERMICO</v>
      </c>
      <c r="B1812" t="s">
        <v>1895</v>
      </c>
      <c r="C1812">
        <v>0</v>
      </c>
      <c r="D1812">
        <v>0</v>
      </c>
      <c r="E1812">
        <v>0</v>
      </c>
      <c r="F1812">
        <v>0</v>
      </c>
      <c r="G1812">
        <v>0</v>
      </c>
      <c r="J1812" t="str">
        <f t="shared" si="126"/>
        <v>SUPERVISOR DE CONTROLE DE TRATAMENTO TERMICO</v>
      </c>
      <c r="K1812" t="s">
        <v>1895</v>
      </c>
      <c r="L1812">
        <v>0</v>
      </c>
      <c r="N1812" t="str">
        <f t="shared" si="127"/>
        <v>SUPERVISOR DE CONTROLE DE TRATAMENTO TERMICO</v>
      </c>
      <c r="O1812" t="s">
        <v>1895</v>
      </c>
      <c r="P1812">
        <v>0</v>
      </c>
    </row>
    <row r="1813" spans="1:16">
      <c r="A1813" t="str">
        <f t="shared" si="125"/>
        <v>MESTRE (CONSTRUCAO NAVAL)</v>
      </c>
      <c r="B1813" t="s">
        <v>1896</v>
      </c>
      <c r="C1813">
        <v>0</v>
      </c>
      <c r="D1813">
        <v>0</v>
      </c>
      <c r="E1813">
        <v>0</v>
      </c>
      <c r="F1813">
        <v>0</v>
      </c>
      <c r="G1813">
        <v>0</v>
      </c>
      <c r="J1813" t="str">
        <f t="shared" si="126"/>
        <v>MESTRE (CONSTRUCAO NAVAL)</v>
      </c>
      <c r="K1813" t="s">
        <v>1896</v>
      </c>
      <c r="L1813">
        <v>0</v>
      </c>
      <c r="N1813" t="str">
        <f t="shared" si="127"/>
        <v>MESTRE (CONSTRUCAO NAVAL)</v>
      </c>
      <c r="O1813" t="s">
        <v>1896</v>
      </c>
      <c r="P1813">
        <v>0</v>
      </c>
    </row>
    <row r="1814" spans="1:16">
      <c r="A1814" t="str">
        <f t="shared" si="125"/>
        <v>MESTRE (INDUSTRIA DE AUTOMOTORES E MATERIAL DE TRANSPORTES)</v>
      </c>
      <c r="B1814" t="s">
        <v>1897</v>
      </c>
      <c r="C1814">
        <v>0</v>
      </c>
      <c r="D1814">
        <v>0</v>
      </c>
      <c r="E1814">
        <v>0</v>
      </c>
      <c r="F1814">
        <v>0</v>
      </c>
      <c r="G1814">
        <v>0</v>
      </c>
      <c r="J1814" t="str">
        <f t="shared" si="126"/>
        <v>MESTRE (INDUSTRIA DE AUTOMOTORES E MATERIAL DE TRANSPORTES)</v>
      </c>
      <c r="K1814" t="s">
        <v>1897</v>
      </c>
      <c r="L1814">
        <v>0</v>
      </c>
      <c r="N1814" t="str">
        <f t="shared" si="127"/>
        <v>MESTRE (INDUSTRIA DE AUTOMOTORES E MATERIAL DE TRANSPORTES)</v>
      </c>
      <c r="O1814" t="s">
        <v>1897</v>
      </c>
      <c r="P1814">
        <v>0</v>
      </c>
    </row>
    <row r="1815" spans="1:16">
      <c r="A1815" t="str">
        <f t="shared" si="125"/>
        <v>MESTRE (INDUSTRIA DE MAQUINAS E OUTROS EQUIPAMENTOS MECANICOS)</v>
      </c>
      <c r="B1815" t="s">
        <v>1898</v>
      </c>
      <c r="C1815">
        <v>0</v>
      </c>
      <c r="D1815">
        <v>0</v>
      </c>
      <c r="E1815">
        <v>0</v>
      </c>
      <c r="F1815">
        <v>0</v>
      </c>
      <c r="G1815">
        <v>0</v>
      </c>
      <c r="J1815" t="str">
        <f t="shared" si="126"/>
        <v>MESTRE (INDUSTRIA DE MAQUINAS E OUTROS EQUIPAMENTOS MECANICOS)</v>
      </c>
      <c r="K1815" t="s">
        <v>1898</v>
      </c>
      <c r="L1815">
        <v>0</v>
      </c>
      <c r="N1815" t="str">
        <f t="shared" si="127"/>
        <v>MESTRE (INDUSTRIA DE MAQUINAS E OUTROS EQUIPAMENTOS MECANICOS)</v>
      </c>
      <c r="O1815" t="s">
        <v>1898</v>
      </c>
      <c r="P1815">
        <v>0</v>
      </c>
    </row>
    <row r="1816" spans="1:16">
      <c r="A1816" t="str">
        <f t="shared" si="125"/>
        <v>MESTRE DE CONSTRUCAO DE FORNOS</v>
      </c>
      <c r="B1816" t="s">
        <v>1899</v>
      </c>
      <c r="C1816">
        <v>0</v>
      </c>
      <c r="D1816">
        <v>0</v>
      </c>
      <c r="E1816">
        <v>0</v>
      </c>
      <c r="F1816">
        <v>0</v>
      </c>
      <c r="G1816">
        <v>0</v>
      </c>
      <c r="J1816" t="str">
        <f t="shared" si="126"/>
        <v>MESTRE DE CONSTRUCAO DE FORNOS</v>
      </c>
      <c r="K1816" t="s">
        <v>1899</v>
      </c>
      <c r="L1816">
        <v>0</v>
      </c>
      <c r="N1816" t="str">
        <f t="shared" si="127"/>
        <v>MESTRE DE CONSTRUCAO DE FORNOS</v>
      </c>
      <c r="O1816" t="s">
        <v>1899</v>
      </c>
      <c r="P1816">
        <v>0</v>
      </c>
    </row>
    <row r="1817" spans="1:16">
      <c r="A1817" t="str">
        <f t="shared" si="125"/>
        <v>FERRAMENTEIRO</v>
      </c>
      <c r="B1817" t="s">
        <v>1900</v>
      </c>
      <c r="C1817">
        <v>0</v>
      </c>
      <c r="D1817">
        <v>0</v>
      </c>
      <c r="E1817">
        <v>0</v>
      </c>
      <c r="F1817">
        <v>0</v>
      </c>
      <c r="G1817">
        <v>0</v>
      </c>
      <c r="J1817" t="str">
        <f t="shared" si="126"/>
        <v>FERRAMENTEIRO</v>
      </c>
      <c r="K1817" t="s">
        <v>1900</v>
      </c>
      <c r="L1817">
        <v>0</v>
      </c>
      <c r="N1817" t="str">
        <f t="shared" si="127"/>
        <v>FERRAMENTEIRO</v>
      </c>
      <c r="O1817" t="s">
        <v>1900</v>
      </c>
      <c r="P1817">
        <v>0</v>
      </c>
    </row>
    <row r="1818" spans="1:16">
      <c r="A1818" t="str">
        <f t="shared" si="125"/>
        <v>FERRAMENTEIRO DE MANDRIS, CALIBRADORES E OUTROS DISPOSITIVOS</v>
      </c>
      <c r="B1818" t="s">
        <v>1901</v>
      </c>
      <c r="C1818">
        <v>0</v>
      </c>
      <c r="D1818">
        <v>0</v>
      </c>
      <c r="E1818">
        <v>0</v>
      </c>
      <c r="F1818">
        <v>0</v>
      </c>
      <c r="G1818">
        <v>0</v>
      </c>
      <c r="J1818" t="str">
        <f t="shared" si="126"/>
        <v>FERRAMENTEIRO DE MANDRIS, CALIBRADORES E OUTROS DISPOSITIVOS</v>
      </c>
      <c r="K1818" t="s">
        <v>1901</v>
      </c>
      <c r="L1818">
        <v>0</v>
      </c>
      <c r="N1818" t="str">
        <f t="shared" si="127"/>
        <v>FERRAMENTEIRO DE MANDRIS, CALIBRADORES E OUTROS DISPOSITIVOS</v>
      </c>
      <c r="O1818" t="s">
        <v>1901</v>
      </c>
      <c r="P1818">
        <v>0</v>
      </c>
    </row>
    <row r="1819" spans="1:16">
      <c r="A1819" t="str">
        <f t="shared" si="125"/>
        <v>MODELADOR DE METAIS (FUNDICAO)</v>
      </c>
      <c r="B1819" t="s">
        <v>1902</v>
      </c>
      <c r="C1819">
        <v>0</v>
      </c>
      <c r="D1819">
        <v>0</v>
      </c>
      <c r="E1819">
        <v>0</v>
      </c>
      <c r="F1819">
        <v>0</v>
      </c>
      <c r="G1819">
        <v>0</v>
      </c>
      <c r="J1819" t="str">
        <f t="shared" si="126"/>
        <v>MODELADOR DE METAIS (FUNDICAO)</v>
      </c>
      <c r="K1819" t="s">
        <v>1902</v>
      </c>
      <c r="L1819">
        <v>0</v>
      </c>
      <c r="N1819" t="str">
        <f t="shared" si="127"/>
        <v>MODELADOR DE METAIS (FUNDICAO)</v>
      </c>
      <c r="O1819" t="s">
        <v>1902</v>
      </c>
      <c r="P1819">
        <v>0</v>
      </c>
    </row>
    <row r="1820" spans="1:16">
      <c r="A1820" t="str">
        <f t="shared" si="125"/>
        <v>OPERADOR DE MAQUINA DE ELETROEROSAO</v>
      </c>
      <c r="B1820" t="s">
        <v>1903</v>
      </c>
      <c r="C1820">
        <v>0</v>
      </c>
      <c r="D1820">
        <v>0</v>
      </c>
      <c r="E1820">
        <v>0</v>
      </c>
      <c r="F1820">
        <v>0</v>
      </c>
      <c r="G1820">
        <v>0</v>
      </c>
      <c r="J1820" t="str">
        <f t="shared" si="126"/>
        <v>OPERADOR DE MAQUINA DE ELETROEROSAO</v>
      </c>
      <c r="K1820" t="s">
        <v>1903</v>
      </c>
      <c r="L1820">
        <v>0</v>
      </c>
      <c r="N1820" t="str">
        <f t="shared" si="127"/>
        <v>OPERADOR DE MAQUINA DE ELETROEROSAO</v>
      </c>
      <c r="O1820" t="s">
        <v>1903</v>
      </c>
      <c r="P1820">
        <v>0</v>
      </c>
    </row>
    <row r="1821" spans="1:16">
      <c r="A1821" t="str">
        <f t="shared" si="125"/>
        <v>OPERADOR DE MAQUINAS OPERATRIZES</v>
      </c>
      <c r="B1821" t="s">
        <v>1904</v>
      </c>
      <c r="C1821">
        <v>0</v>
      </c>
      <c r="D1821">
        <v>0</v>
      </c>
      <c r="E1821">
        <v>0</v>
      </c>
      <c r="F1821">
        <v>0</v>
      </c>
      <c r="G1821">
        <v>0</v>
      </c>
      <c r="J1821" t="str">
        <f t="shared" si="126"/>
        <v>OPERADOR DE MAQUINAS OPERATRIZES</v>
      </c>
      <c r="K1821" t="s">
        <v>1904</v>
      </c>
      <c r="L1821">
        <v>0</v>
      </c>
      <c r="N1821" t="str">
        <f t="shared" si="127"/>
        <v>OPERADOR DE MAQUINAS OPERATRIZES</v>
      </c>
      <c r="O1821" t="s">
        <v>1904</v>
      </c>
      <c r="P1821">
        <v>0</v>
      </c>
    </row>
    <row r="1822" spans="1:16">
      <c r="A1822" t="str">
        <f t="shared" si="125"/>
        <v>OPERADOR DE MAQUINAS-FERRAMENTA CONVENCIONAIS</v>
      </c>
      <c r="B1822" t="s">
        <v>1905</v>
      </c>
      <c r="C1822">
        <v>0</v>
      </c>
      <c r="D1822">
        <v>0</v>
      </c>
      <c r="E1822">
        <v>0</v>
      </c>
      <c r="F1822">
        <v>0</v>
      </c>
      <c r="G1822">
        <v>0</v>
      </c>
      <c r="J1822" t="str">
        <f t="shared" si="126"/>
        <v>OPERADOR DE MAQUINAS-FERRAMENTA CONVENCIONAIS</v>
      </c>
      <c r="K1822" t="s">
        <v>1905</v>
      </c>
      <c r="L1822">
        <v>0</v>
      </c>
      <c r="N1822" t="str">
        <f t="shared" si="127"/>
        <v>OPERADOR DE MAQUINAS-FERRAMENTA CONVENCIONAIS</v>
      </c>
      <c r="O1822" t="s">
        <v>1905</v>
      </c>
      <c r="P1822">
        <v>0</v>
      </c>
    </row>
    <row r="1823" spans="1:16">
      <c r="A1823" t="str">
        <f t="shared" si="125"/>
        <v>OPERADOR DE USINAGEM CONVENCIONAL POR ABRASAO</v>
      </c>
      <c r="B1823" t="s">
        <v>1906</v>
      </c>
      <c r="C1823">
        <v>0</v>
      </c>
      <c r="D1823">
        <v>0</v>
      </c>
      <c r="E1823">
        <v>0</v>
      </c>
      <c r="F1823">
        <v>0</v>
      </c>
      <c r="G1823">
        <v>0</v>
      </c>
      <c r="J1823" t="str">
        <f t="shared" si="126"/>
        <v>OPERADOR DE USINAGEM CONVENCIONAL POR ABRASAO</v>
      </c>
      <c r="K1823" t="s">
        <v>1906</v>
      </c>
      <c r="L1823">
        <v>0</v>
      </c>
      <c r="N1823" t="str">
        <f t="shared" si="127"/>
        <v>OPERADOR DE USINAGEM CONVENCIONAL POR ABRASAO</v>
      </c>
      <c r="O1823" t="s">
        <v>1906</v>
      </c>
      <c r="P1823">
        <v>0</v>
      </c>
    </row>
    <row r="1824" spans="1:16">
      <c r="A1824" t="str">
        <f t="shared" si="125"/>
        <v>PREPARADOR DE MAQUINAS-FERRAMENTA</v>
      </c>
      <c r="B1824" t="s">
        <v>1907</v>
      </c>
      <c r="C1824">
        <v>0</v>
      </c>
      <c r="D1824">
        <v>0</v>
      </c>
      <c r="E1824">
        <v>0</v>
      </c>
      <c r="F1824">
        <v>0</v>
      </c>
      <c r="G1824">
        <v>0</v>
      </c>
      <c r="J1824" t="str">
        <f t="shared" si="126"/>
        <v>PREPARADOR DE MAQUINAS-FERRAMENTA</v>
      </c>
      <c r="K1824" t="s">
        <v>1907</v>
      </c>
      <c r="L1824">
        <v>0</v>
      </c>
      <c r="N1824" t="str">
        <f t="shared" si="127"/>
        <v>PREPARADOR DE MAQUINAS-FERRAMENTA</v>
      </c>
      <c r="O1824" t="s">
        <v>1907</v>
      </c>
      <c r="P1824">
        <v>0</v>
      </c>
    </row>
    <row r="1825" spans="1:16">
      <c r="A1825" t="str">
        <f t="shared" si="125"/>
        <v>AFIADOR DE CARDAS</v>
      </c>
      <c r="B1825" t="s">
        <v>1908</v>
      </c>
      <c r="C1825">
        <v>0</v>
      </c>
      <c r="D1825">
        <v>0</v>
      </c>
      <c r="E1825">
        <v>0</v>
      </c>
      <c r="F1825">
        <v>0</v>
      </c>
      <c r="G1825">
        <v>0</v>
      </c>
      <c r="J1825" t="str">
        <f t="shared" si="126"/>
        <v>AFIADOR DE CARDAS</v>
      </c>
      <c r="K1825" t="s">
        <v>1908</v>
      </c>
      <c r="L1825">
        <v>0</v>
      </c>
      <c r="N1825" t="str">
        <f t="shared" si="127"/>
        <v>AFIADOR DE CARDAS</v>
      </c>
      <c r="O1825" t="s">
        <v>1908</v>
      </c>
      <c r="P1825">
        <v>0</v>
      </c>
    </row>
    <row r="1826" spans="1:16">
      <c r="A1826" t="str">
        <f t="shared" si="125"/>
        <v>AFIADOR DE CUTELARIA</v>
      </c>
      <c r="B1826" t="s">
        <v>1909</v>
      </c>
      <c r="C1826">
        <v>0</v>
      </c>
      <c r="D1826">
        <v>0</v>
      </c>
      <c r="E1826">
        <v>0</v>
      </c>
      <c r="F1826">
        <v>0</v>
      </c>
      <c r="G1826">
        <v>0</v>
      </c>
      <c r="J1826" t="str">
        <f t="shared" si="126"/>
        <v>AFIADOR DE CUTELARIA</v>
      </c>
      <c r="K1826" t="s">
        <v>1909</v>
      </c>
      <c r="L1826">
        <v>0</v>
      </c>
      <c r="N1826" t="str">
        <f t="shared" si="127"/>
        <v>AFIADOR DE CUTELARIA</v>
      </c>
      <c r="O1826" t="s">
        <v>1909</v>
      </c>
      <c r="P1826">
        <v>0</v>
      </c>
    </row>
    <row r="1827" spans="1:16">
      <c r="A1827" t="str">
        <f t="shared" si="125"/>
        <v>AFIADOR DE FERRAMENTAS</v>
      </c>
      <c r="B1827" t="s">
        <v>1910</v>
      </c>
      <c r="C1827">
        <v>0</v>
      </c>
      <c r="D1827">
        <v>0</v>
      </c>
      <c r="E1827">
        <v>0</v>
      </c>
      <c r="F1827">
        <v>0</v>
      </c>
      <c r="G1827">
        <v>0</v>
      </c>
      <c r="J1827" t="str">
        <f t="shared" si="126"/>
        <v>AFIADOR DE FERRAMENTAS</v>
      </c>
      <c r="K1827" t="s">
        <v>1910</v>
      </c>
      <c r="L1827">
        <v>0</v>
      </c>
      <c r="N1827" t="str">
        <f t="shared" si="127"/>
        <v>AFIADOR DE FERRAMENTAS</v>
      </c>
      <c r="O1827" t="s">
        <v>1910</v>
      </c>
      <c r="P1827">
        <v>0</v>
      </c>
    </row>
    <row r="1828" spans="1:16">
      <c r="A1828" t="str">
        <f t="shared" si="125"/>
        <v>AFIADOR DE SERRAS</v>
      </c>
      <c r="B1828" t="s">
        <v>1911</v>
      </c>
      <c r="C1828">
        <v>0</v>
      </c>
      <c r="D1828">
        <v>0</v>
      </c>
      <c r="E1828">
        <v>0</v>
      </c>
      <c r="F1828">
        <v>0</v>
      </c>
      <c r="G1828">
        <v>0</v>
      </c>
      <c r="J1828" t="str">
        <f t="shared" si="126"/>
        <v>AFIADOR DE SERRAS</v>
      </c>
      <c r="K1828" t="s">
        <v>1911</v>
      </c>
      <c r="L1828">
        <v>0</v>
      </c>
      <c r="N1828" t="str">
        <f t="shared" si="127"/>
        <v>AFIADOR DE SERRAS</v>
      </c>
      <c r="O1828" t="s">
        <v>1911</v>
      </c>
      <c r="P1828">
        <v>0</v>
      </c>
    </row>
    <row r="1829" spans="1:16">
      <c r="A1829" t="str">
        <f t="shared" si="125"/>
        <v>POLIDOR DE METAIS</v>
      </c>
      <c r="B1829" t="s">
        <v>1912</v>
      </c>
      <c r="C1829">
        <v>0</v>
      </c>
      <c r="D1829">
        <v>0</v>
      </c>
      <c r="E1829">
        <v>0</v>
      </c>
      <c r="F1829">
        <v>0</v>
      </c>
      <c r="G1829">
        <v>0</v>
      </c>
      <c r="J1829" t="str">
        <f t="shared" si="126"/>
        <v>POLIDOR DE METAIS</v>
      </c>
      <c r="K1829" t="s">
        <v>1912</v>
      </c>
      <c r="L1829">
        <v>0</v>
      </c>
      <c r="N1829" t="str">
        <f t="shared" si="127"/>
        <v>POLIDOR DE METAIS</v>
      </c>
      <c r="O1829" t="s">
        <v>1912</v>
      </c>
      <c r="P1829">
        <v>0</v>
      </c>
    </row>
    <row r="1830" spans="1:16">
      <c r="A1830" t="str">
        <f t="shared" si="125"/>
        <v>OPERADOR DE CENTRO DE USINAGEM COM COMANDO NUMERICO</v>
      </c>
      <c r="B1830" t="s">
        <v>1913</v>
      </c>
      <c r="C1830">
        <v>0</v>
      </c>
      <c r="D1830">
        <v>0</v>
      </c>
      <c r="E1830">
        <v>0</v>
      </c>
      <c r="F1830">
        <v>0</v>
      </c>
      <c r="G1830">
        <v>0</v>
      </c>
      <c r="J1830" t="str">
        <f t="shared" si="126"/>
        <v>OPERADOR DE CENTRO DE USINAGEM COM COMANDO NUMERICO</v>
      </c>
      <c r="K1830" t="s">
        <v>1913</v>
      </c>
      <c r="L1830">
        <v>0</v>
      </c>
      <c r="N1830" t="str">
        <f t="shared" si="127"/>
        <v>OPERADOR DE CENTRO DE USINAGEM COM COMANDO NUMERICO</v>
      </c>
      <c r="O1830" t="s">
        <v>1913</v>
      </c>
      <c r="P1830">
        <v>0</v>
      </c>
    </row>
    <row r="1831" spans="1:16">
      <c r="A1831" t="str">
        <f t="shared" si="125"/>
        <v>OPERADOR DE FRESADORA COM COMANDO NUMERICO</v>
      </c>
      <c r="B1831" t="s">
        <v>1914</v>
      </c>
      <c r="C1831">
        <v>0</v>
      </c>
      <c r="D1831">
        <v>0</v>
      </c>
      <c r="E1831">
        <v>0</v>
      </c>
      <c r="F1831">
        <v>0</v>
      </c>
      <c r="G1831">
        <v>0</v>
      </c>
      <c r="J1831" t="str">
        <f t="shared" si="126"/>
        <v>OPERADOR DE FRESADORA COM COMANDO NUMERICO</v>
      </c>
      <c r="K1831" t="s">
        <v>1914</v>
      </c>
      <c r="L1831">
        <v>0</v>
      </c>
      <c r="N1831" t="str">
        <f t="shared" si="127"/>
        <v>OPERADOR DE FRESADORA COM COMANDO NUMERICO</v>
      </c>
      <c r="O1831" t="s">
        <v>1914</v>
      </c>
      <c r="P1831">
        <v>0</v>
      </c>
    </row>
    <row r="1832" spans="1:16">
      <c r="A1832" t="str">
        <f t="shared" si="125"/>
        <v>OPERADOR DE MANDRILADORA COM COMANDO NUMERICO</v>
      </c>
      <c r="B1832" t="s">
        <v>1915</v>
      </c>
      <c r="C1832">
        <v>0</v>
      </c>
      <c r="D1832">
        <v>0</v>
      </c>
      <c r="E1832">
        <v>0</v>
      </c>
      <c r="F1832">
        <v>0</v>
      </c>
      <c r="G1832">
        <v>0</v>
      </c>
      <c r="J1832" t="str">
        <f t="shared" si="126"/>
        <v>OPERADOR DE MANDRILADORA COM COMANDO NUMERICO</v>
      </c>
      <c r="K1832" t="s">
        <v>1915</v>
      </c>
      <c r="L1832">
        <v>0</v>
      </c>
      <c r="N1832" t="str">
        <f t="shared" si="127"/>
        <v>OPERADOR DE MANDRILADORA COM COMANDO NUMERICO</v>
      </c>
      <c r="O1832" t="s">
        <v>1915</v>
      </c>
      <c r="P1832">
        <v>0</v>
      </c>
    </row>
    <row r="1833" spans="1:16">
      <c r="A1833" t="str">
        <f t="shared" si="125"/>
        <v>OPERADOR DE MAQUINA ELETROEROSAO, A FIO, COM COMANDO NUMERICO</v>
      </c>
      <c r="B1833" t="s">
        <v>1916</v>
      </c>
      <c r="C1833">
        <v>0</v>
      </c>
      <c r="D1833">
        <v>0</v>
      </c>
      <c r="E1833">
        <v>0</v>
      </c>
      <c r="F1833">
        <v>0</v>
      </c>
      <c r="G1833">
        <v>0</v>
      </c>
      <c r="J1833" t="str">
        <f t="shared" si="126"/>
        <v>OPERADOR DE MAQUINA ELETROEROSAO, A FIO, COM COMANDO NUMERICO</v>
      </c>
      <c r="K1833" t="s">
        <v>1916</v>
      </c>
      <c r="L1833">
        <v>0</v>
      </c>
      <c r="N1833" t="str">
        <f t="shared" si="127"/>
        <v>OPERADOR DE MAQUINA ELETROEROSAO, A FIO, COM COMANDO NUMERICO</v>
      </c>
      <c r="O1833" t="s">
        <v>1916</v>
      </c>
      <c r="P1833">
        <v>0</v>
      </c>
    </row>
    <row r="1834" spans="1:16">
      <c r="A1834" t="str">
        <f t="shared" si="125"/>
        <v>OPERADOR DE RETIFICADORA COM COMANDO NUMERICO</v>
      </c>
      <c r="B1834" t="s">
        <v>1917</v>
      </c>
      <c r="C1834">
        <v>0</v>
      </c>
      <c r="D1834">
        <v>0</v>
      </c>
      <c r="E1834">
        <v>0</v>
      </c>
      <c r="F1834">
        <v>0</v>
      </c>
      <c r="G1834">
        <v>0</v>
      </c>
      <c r="J1834" t="str">
        <f t="shared" si="126"/>
        <v>OPERADOR DE RETIFICADORA COM COMANDO NUMERICO</v>
      </c>
      <c r="K1834" t="s">
        <v>1917</v>
      </c>
      <c r="L1834">
        <v>0</v>
      </c>
      <c r="N1834" t="str">
        <f t="shared" si="127"/>
        <v>OPERADOR DE RETIFICADORA COM COMANDO NUMERICO</v>
      </c>
      <c r="O1834" t="s">
        <v>1917</v>
      </c>
      <c r="P1834">
        <v>0</v>
      </c>
    </row>
    <row r="1835" spans="1:16">
      <c r="A1835" t="str">
        <f t="shared" ref="A1835:A1898" si="128">MID(B1835,8,100)</f>
        <v>OPERADOR DE TORNO COM COMANDO NUMERICO</v>
      </c>
      <c r="B1835" t="s">
        <v>1918</v>
      </c>
      <c r="C1835">
        <v>0</v>
      </c>
      <c r="D1835">
        <v>0</v>
      </c>
      <c r="E1835">
        <v>0</v>
      </c>
      <c r="F1835">
        <v>0</v>
      </c>
      <c r="G1835">
        <v>0</v>
      </c>
      <c r="J1835" t="str">
        <f t="shared" ref="J1835:J1898" si="129">MID(K1835,8,100)</f>
        <v>OPERADOR DE TORNO COM COMANDO NUMERICO</v>
      </c>
      <c r="K1835" t="s">
        <v>1918</v>
      </c>
      <c r="L1835">
        <v>0</v>
      </c>
      <c r="N1835" t="str">
        <f t="shared" ref="N1835:N1898" si="130">MID(O1835,8,100)</f>
        <v>OPERADOR DE TORNO COM COMANDO NUMERICO</v>
      </c>
      <c r="O1835" t="s">
        <v>1918</v>
      </c>
      <c r="P1835">
        <v>0</v>
      </c>
    </row>
    <row r="1836" spans="1:16">
      <c r="A1836" t="str">
        <f t="shared" si="128"/>
        <v>FORJADOR</v>
      </c>
      <c r="B1836" t="s">
        <v>1919</v>
      </c>
      <c r="C1836">
        <v>0</v>
      </c>
      <c r="D1836">
        <v>0</v>
      </c>
      <c r="E1836">
        <v>0</v>
      </c>
      <c r="F1836">
        <v>0</v>
      </c>
      <c r="G1836">
        <v>0</v>
      </c>
      <c r="J1836" t="str">
        <f t="shared" si="129"/>
        <v>FORJADOR</v>
      </c>
      <c r="K1836" t="s">
        <v>1919</v>
      </c>
      <c r="L1836">
        <v>0</v>
      </c>
      <c r="N1836" t="str">
        <f t="shared" si="130"/>
        <v>FORJADOR</v>
      </c>
      <c r="O1836" t="s">
        <v>1919</v>
      </c>
      <c r="P1836">
        <v>0</v>
      </c>
    </row>
    <row r="1837" spans="1:16">
      <c r="A1837" t="str">
        <f t="shared" si="128"/>
        <v>FORJADOR A MARTELO</v>
      </c>
      <c r="B1837" t="s">
        <v>1920</v>
      </c>
      <c r="C1837">
        <v>0</v>
      </c>
      <c r="D1837">
        <v>0</v>
      </c>
      <c r="E1837">
        <v>0</v>
      </c>
      <c r="F1837">
        <v>0</v>
      </c>
      <c r="G1837">
        <v>0</v>
      </c>
      <c r="J1837" t="str">
        <f t="shared" si="129"/>
        <v>FORJADOR A MARTELO</v>
      </c>
      <c r="K1837" t="s">
        <v>1920</v>
      </c>
      <c r="L1837">
        <v>0</v>
      </c>
      <c r="N1837" t="str">
        <f t="shared" si="130"/>
        <v>FORJADOR A MARTELO</v>
      </c>
      <c r="O1837" t="s">
        <v>1920</v>
      </c>
      <c r="P1837">
        <v>0</v>
      </c>
    </row>
    <row r="1838" spans="1:16">
      <c r="A1838" t="str">
        <f t="shared" si="128"/>
        <v>FORJADOR PRENSISTA</v>
      </c>
      <c r="B1838" t="s">
        <v>1921</v>
      </c>
      <c r="C1838">
        <v>0</v>
      </c>
      <c r="D1838">
        <v>0</v>
      </c>
      <c r="E1838">
        <v>0</v>
      </c>
      <c r="F1838">
        <v>0</v>
      </c>
      <c r="G1838">
        <v>0</v>
      </c>
      <c r="J1838" t="str">
        <f t="shared" si="129"/>
        <v>FORJADOR PRENSISTA</v>
      </c>
      <c r="K1838" t="s">
        <v>1921</v>
      </c>
      <c r="L1838">
        <v>0</v>
      </c>
      <c r="N1838" t="str">
        <f t="shared" si="130"/>
        <v>FORJADOR PRENSISTA</v>
      </c>
      <c r="O1838" t="s">
        <v>1921</v>
      </c>
      <c r="P1838">
        <v>0</v>
      </c>
    </row>
    <row r="1839" spans="1:16">
      <c r="A1839" t="str">
        <f t="shared" si="128"/>
        <v>FUNDIDOR DE METAIS</v>
      </c>
      <c r="B1839" t="s">
        <v>1922</v>
      </c>
      <c r="C1839">
        <v>0</v>
      </c>
      <c r="D1839">
        <v>0</v>
      </c>
      <c r="E1839">
        <v>0</v>
      </c>
      <c r="F1839">
        <v>0</v>
      </c>
      <c r="G1839">
        <v>0</v>
      </c>
      <c r="J1839" t="str">
        <f t="shared" si="129"/>
        <v>FUNDIDOR DE METAIS</v>
      </c>
      <c r="K1839" t="s">
        <v>1922</v>
      </c>
      <c r="L1839">
        <v>0</v>
      </c>
      <c r="N1839" t="str">
        <f t="shared" si="130"/>
        <v>FUNDIDOR DE METAIS</v>
      </c>
      <c r="O1839" t="s">
        <v>1922</v>
      </c>
      <c r="P1839">
        <v>0</v>
      </c>
    </row>
    <row r="1840" spans="1:16">
      <c r="A1840" t="str">
        <f t="shared" si="128"/>
        <v>LINGOTADOR</v>
      </c>
      <c r="B1840" t="s">
        <v>1923</v>
      </c>
      <c r="C1840">
        <v>0</v>
      </c>
      <c r="D1840">
        <v>0</v>
      </c>
      <c r="E1840">
        <v>0</v>
      </c>
      <c r="F1840">
        <v>0</v>
      </c>
      <c r="G1840">
        <v>0</v>
      </c>
      <c r="J1840" t="str">
        <f t="shared" si="129"/>
        <v>LINGOTADOR</v>
      </c>
      <c r="K1840" t="s">
        <v>1923</v>
      </c>
      <c r="L1840">
        <v>0</v>
      </c>
      <c r="N1840" t="str">
        <f t="shared" si="130"/>
        <v>LINGOTADOR</v>
      </c>
      <c r="O1840" t="s">
        <v>1923</v>
      </c>
      <c r="P1840">
        <v>0</v>
      </c>
    </row>
    <row r="1841" spans="1:16">
      <c r="A1841" t="str">
        <f t="shared" si="128"/>
        <v>OPERADOR DE ACABAMENTO DE PECAS FUNDIDAS</v>
      </c>
      <c r="B1841" t="s">
        <v>1924</v>
      </c>
      <c r="C1841">
        <v>0</v>
      </c>
      <c r="D1841">
        <v>0</v>
      </c>
      <c r="E1841">
        <v>0</v>
      </c>
      <c r="F1841">
        <v>0</v>
      </c>
      <c r="G1841">
        <v>0</v>
      </c>
      <c r="J1841" t="str">
        <f t="shared" si="129"/>
        <v>OPERADOR DE ACABAMENTO DE PECAS FUNDIDAS</v>
      </c>
      <c r="K1841" t="s">
        <v>1924</v>
      </c>
      <c r="L1841">
        <v>0</v>
      </c>
      <c r="N1841" t="str">
        <f t="shared" si="130"/>
        <v>OPERADOR DE ACABAMENTO DE PECAS FUNDIDAS</v>
      </c>
      <c r="O1841" t="s">
        <v>1924</v>
      </c>
      <c r="P1841">
        <v>0</v>
      </c>
    </row>
    <row r="1842" spans="1:16">
      <c r="A1842" t="str">
        <f t="shared" si="128"/>
        <v>OPERADOR DE MAQUINA CENTRIFUGADORA DE FUNDICAO</v>
      </c>
      <c r="B1842" t="s">
        <v>1925</v>
      </c>
      <c r="C1842">
        <v>0</v>
      </c>
      <c r="D1842">
        <v>0</v>
      </c>
      <c r="E1842">
        <v>0</v>
      </c>
      <c r="F1842">
        <v>0</v>
      </c>
      <c r="G1842">
        <v>0</v>
      </c>
      <c r="J1842" t="str">
        <f t="shared" si="129"/>
        <v>OPERADOR DE MAQUINA CENTRIFUGADORA DE FUNDICAO</v>
      </c>
      <c r="K1842" t="s">
        <v>1925</v>
      </c>
      <c r="L1842">
        <v>0</v>
      </c>
      <c r="N1842" t="str">
        <f t="shared" si="130"/>
        <v>OPERADOR DE MAQUINA CENTRIFUGADORA DE FUNDICAO</v>
      </c>
      <c r="O1842" t="s">
        <v>1925</v>
      </c>
      <c r="P1842">
        <v>0</v>
      </c>
    </row>
    <row r="1843" spans="1:16">
      <c r="A1843" t="str">
        <f t="shared" si="128"/>
        <v>OPERADOR DE MAQUINA DE FUNDIR SOB PRESSAO</v>
      </c>
      <c r="B1843" t="s">
        <v>1926</v>
      </c>
      <c r="C1843">
        <v>0</v>
      </c>
      <c r="D1843">
        <v>0</v>
      </c>
      <c r="E1843">
        <v>0</v>
      </c>
      <c r="F1843">
        <v>0</v>
      </c>
      <c r="G1843">
        <v>0</v>
      </c>
      <c r="J1843" t="str">
        <f t="shared" si="129"/>
        <v>OPERADOR DE MAQUINA DE FUNDIR SOB PRESSAO</v>
      </c>
      <c r="K1843" t="s">
        <v>1926</v>
      </c>
      <c r="L1843">
        <v>0</v>
      </c>
      <c r="N1843" t="str">
        <f t="shared" si="130"/>
        <v>OPERADOR DE MAQUINA DE FUNDIR SOB PRESSAO</v>
      </c>
      <c r="O1843" t="s">
        <v>1926</v>
      </c>
      <c r="P1843">
        <v>0</v>
      </c>
    </row>
    <row r="1844" spans="1:16">
      <c r="A1844" t="str">
        <f t="shared" si="128"/>
        <v>OPERADOR DE VAZAMENTO (LINGOTAMENTO)</v>
      </c>
      <c r="B1844" t="s">
        <v>1927</v>
      </c>
      <c r="C1844">
        <v>0</v>
      </c>
      <c r="D1844">
        <v>0</v>
      </c>
      <c r="E1844">
        <v>0</v>
      </c>
      <c r="F1844">
        <v>0</v>
      </c>
      <c r="G1844">
        <v>0</v>
      </c>
      <c r="J1844" t="str">
        <f t="shared" si="129"/>
        <v>OPERADOR DE VAZAMENTO (LINGOTAMENTO)</v>
      </c>
      <c r="K1844" t="s">
        <v>1927</v>
      </c>
      <c r="L1844">
        <v>0</v>
      </c>
      <c r="N1844" t="str">
        <f t="shared" si="130"/>
        <v>OPERADOR DE VAZAMENTO (LINGOTAMENTO)</v>
      </c>
      <c r="O1844" t="s">
        <v>1927</v>
      </c>
      <c r="P1844">
        <v>0</v>
      </c>
    </row>
    <row r="1845" spans="1:16">
      <c r="A1845" t="str">
        <f t="shared" si="128"/>
        <v>PREPARADOR DE PANELAS (LINGOTAMENTO)</v>
      </c>
      <c r="B1845" t="s">
        <v>1928</v>
      </c>
      <c r="C1845">
        <v>0</v>
      </c>
      <c r="D1845">
        <v>0</v>
      </c>
      <c r="E1845">
        <v>0</v>
      </c>
      <c r="F1845">
        <v>0</v>
      </c>
      <c r="G1845">
        <v>0</v>
      </c>
      <c r="J1845" t="str">
        <f t="shared" si="129"/>
        <v>PREPARADOR DE PANELAS (LINGOTAMENTO)</v>
      </c>
      <c r="K1845" t="s">
        <v>1928</v>
      </c>
      <c r="L1845">
        <v>0</v>
      </c>
      <c r="N1845" t="str">
        <f t="shared" si="130"/>
        <v>PREPARADOR DE PANELAS (LINGOTAMENTO)</v>
      </c>
      <c r="O1845" t="s">
        <v>1928</v>
      </c>
      <c r="P1845">
        <v>0</v>
      </c>
    </row>
    <row r="1846" spans="1:16">
      <c r="A1846" t="str">
        <f t="shared" si="128"/>
        <v>MACHEIRO, A MAO</v>
      </c>
      <c r="B1846" t="s">
        <v>1929</v>
      </c>
      <c r="C1846">
        <v>0</v>
      </c>
      <c r="D1846">
        <v>0</v>
      </c>
      <c r="E1846">
        <v>0</v>
      </c>
      <c r="F1846">
        <v>0</v>
      </c>
      <c r="G1846">
        <v>0</v>
      </c>
      <c r="J1846" t="str">
        <f t="shared" si="129"/>
        <v>MACHEIRO, A MAO</v>
      </c>
      <c r="K1846" t="s">
        <v>1929</v>
      </c>
      <c r="L1846">
        <v>0</v>
      </c>
      <c r="N1846" t="str">
        <f t="shared" si="130"/>
        <v>MACHEIRO, A MAO</v>
      </c>
      <c r="O1846" t="s">
        <v>1929</v>
      </c>
      <c r="P1846">
        <v>0</v>
      </c>
    </row>
    <row r="1847" spans="1:16">
      <c r="A1847" t="str">
        <f t="shared" si="128"/>
        <v>MACHEIRO, A MAQUINA</v>
      </c>
      <c r="B1847" t="s">
        <v>1930</v>
      </c>
      <c r="C1847">
        <v>0</v>
      </c>
      <c r="D1847">
        <v>0</v>
      </c>
      <c r="E1847">
        <v>0</v>
      </c>
      <c r="F1847">
        <v>0</v>
      </c>
      <c r="G1847">
        <v>0</v>
      </c>
      <c r="J1847" t="str">
        <f t="shared" si="129"/>
        <v>MACHEIRO, A MAQUINA</v>
      </c>
      <c r="K1847" t="s">
        <v>1930</v>
      </c>
      <c r="L1847">
        <v>0</v>
      </c>
      <c r="N1847" t="str">
        <f t="shared" si="130"/>
        <v>MACHEIRO, A MAQUINA</v>
      </c>
      <c r="O1847" t="s">
        <v>1930</v>
      </c>
      <c r="P1847">
        <v>0</v>
      </c>
    </row>
    <row r="1848" spans="1:16">
      <c r="A1848" t="str">
        <f t="shared" si="128"/>
        <v>MOLDADOR, A MAO</v>
      </c>
      <c r="B1848" t="s">
        <v>1931</v>
      </c>
      <c r="C1848">
        <v>0</v>
      </c>
      <c r="D1848">
        <v>0</v>
      </c>
      <c r="E1848">
        <v>0</v>
      </c>
      <c r="F1848">
        <v>0</v>
      </c>
      <c r="G1848">
        <v>0</v>
      </c>
      <c r="J1848" t="str">
        <f t="shared" si="129"/>
        <v>MOLDADOR, A MAO</v>
      </c>
      <c r="K1848" t="s">
        <v>1931</v>
      </c>
      <c r="L1848">
        <v>0</v>
      </c>
      <c r="N1848" t="str">
        <f t="shared" si="130"/>
        <v>MOLDADOR, A MAO</v>
      </c>
      <c r="O1848" t="s">
        <v>1931</v>
      </c>
      <c r="P1848">
        <v>0</v>
      </c>
    </row>
    <row r="1849" spans="1:16">
      <c r="A1849" t="str">
        <f t="shared" si="128"/>
        <v>MOLDADOR, A MAQUINA</v>
      </c>
      <c r="B1849" t="s">
        <v>1932</v>
      </c>
      <c r="C1849">
        <v>0</v>
      </c>
      <c r="D1849">
        <v>0</v>
      </c>
      <c r="E1849">
        <v>0</v>
      </c>
      <c r="F1849">
        <v>0</v>
      </c>
      <c r="G1849">
        <v>0</v>
      </c>
      <c r="J1849" t="str">
        <f t="shared" si="129"/>
        <v>MOLDADOR, A MAQUINA</v>
      </c>
      <c r="K1849" t="s">
        <v>1932</v>
      </c>
      <c r="L1849">
        <v>0</v>
      </c>
      <c r="N1849" t="str">
        <f t="shared" si="130"/>
        <v>MOLDADOR, A MAQUINA</v>
      </c>
      <c r="O1849" t="s">
        <v>1932</v>
      </c>
      <c r="P1849">
        <v>0</v>
      </c>
    </row>
    <row r="1850" spans="1:16">
      <c r="A1850" t="str">
        <f t="shared" si="128"/>
        <v>OPERADOR DE EQUIPAMENTOS DE PREPARACAO DE AREIA</v>
      </c>
      <c r="B1850" t="s">
        <v>1933</v>
      </c>
      <c r="C1850">
        <v>0</v>
      </c>
      <c r="D1850">
        <v>0</v>
      </c>
      <c r="E1850">
        <v>0</v>
      </c>
      <c r="F1850">
        <v>0</v>
      </c>
      <c r="G1850">
        <v>0</v>
      </c>
      <c r="J1850" t="str">
        <f t="shared" si="129"/>
        <v>OPERADOR DE EQUIPAMENTOS DE PREPARACAO DE AREIA</v>
      </c>
      <c r="K1850" t="s">
        <v>1933</v>
      </c>
      <c r="L1850">
        <v>0</v>
      </c>
      <c r="N1850" t="str">
        <f t="shared" si="130"/>
        <v>OPERADOR DE EQUIPAMENTOS DE PREPARACAO DE AREIA</v>
      </c>
      <c r="O1850" t="s">
        <v>1933</v>
      </c>
      <c r="P1850">
        <v>0</v>
      </c>
    </row>
    <row r="1851" spans="1:16">
      <c r="A1851" t="str">
        <f t="shared" si="128"/>
        <v>OPERADOR DE MAQUINA DE MOLDAR AUTOMATIZADA</v>
      </c>
      <c r="B1851" t="s">
        <v>1934</v>
      </c>
      <c r="C1851">
        <v>0</v>
      </c>
      <c r="D1851">
        <v>0</v>
      </c>
      <c r="E1851">
        <v>0</v>
      </c>
      <c r="F1851">
        <v>0</v>
      </c>
      <c r="G1851">
        <v>0</v>
      </c>
      <c r="J1851" t="str">
        <f t="shared" si="129"/>
        <v>OPERADOR DE MAQUINA DE MOLDAR AUTOMATIZADA</v>
      </c>
      <c r="K1851" t="s">
        <v>1934</v>
      </c>
      <c r="L1851">
        <v>0</v>
      </c>
      <c r="N1851" t="str">
        <f t="shared" si="130"/>
        <v>OPERADOR DE MAQUINA DE MOLDAR AUTOMATIZADA</v>
      </c>
      <c r="O1851" t="s">
        <v>1934</v>
      </c>
      <c r="P1851">
        <v>0</v>
      </c>
    </row>
    <row r="1852" spans="1:16">
      <c r="A1852" t="str">
        <f t="shared" si="128"/>
        <v>CABLEADOR</v>
      </c>
      <c r="B1852" t="s">
        <v>1935</v>
      </c>
      <c r="C1852">
        <v>0</v>
      </c>
      <c r="D1852">
        <v>0</v>
      </c>
      <c r="E1852">
        <v>0</v>
      </c>
      <c r="F1852">
        <v>0</v>
      </c>
      <c r="G1852">
        <v>0</v>
      </c>
      <c r="J1852" t="str">
        <f t="shared" si="129"/>
        <v>CABLEADOR</v>
      </c>
      <c r="K1852" t="s">
        <v>1935</v>
      </c>
      <c r="L1852">
        <v>0</v>
      </c>
      <c r="N1852" t="str">
        <f t="shared" si="130"/>
        <v>CABLEADOR</v>
      </c>
      <c r="O1852" t="s">
        <v>1935</v>
      </c>
      <c r="P1852">
        <v>0</v>
      </c>
    </row>
    <row r="1853" spans="1:16">
      <c r="A1853" t="str">
        <f t="shared" si="128"/>
        <v>ESTIRADOR DE TUBOS DE METAL SEM COSTURA</v>
      </c>
      <c r="B1853" t="s">
        <v>1936</v>
      </c>
      <c r="C1853">
        <v>0</v>
      </c>
      <c r="D1853">
        <v>0</v>
      </c>
      <c r="E1853">
        <v>0</v>
      </c>
      <c r="F1853">
        <v>0</v>
      </c>
      <c r="G1853">
        <v>0</v>
      </c>
      <c r="J1853" t="str">
        <f t="shared" si="129"/>
        <v>ESTIRADOR DE TUBOS DE METAL SEM COSTURA</v>
      </c>
      <c r="K1853" t="s">
        <v>1936</v>
      </c>
      <c r="L1853">
        <v>0</v>
      </c>
      <c r="N1853" t="str">
        <f t="shared" si="130"/>
        <v>ESTIRADOR DE TUBOS DE METAL SEM COSTURA</v>
      </c>
      <c r="O1853" t="s">
        <v>1936</v>
      </c>
      <c r="P1853">
        <v>0</v>
      </c>
    </row>
    <row r="1854" spans="1:16">
      <c r="A1854" t="str">
        <f t="shared" si="128"/>
        <v>TREFILADOR DE METAIS, A MAQUINA</v>
      </c>
      <c r="B1854" t="s">
        <v>1937</v>
      </c>
      <c r="C1854">
        <v>0</v>
      </c>
      <c r="D1854">
        <v>0</v>
      </c>
      <c r="E1854">
        <v>0</v>
      </c>
      <c r="F1854">
        <v>0</v>
      </c>
      <c r="G1854">
        <v>0</v>
      </c>
      <c r="J1854" t="str">
        <f t="shared" si="129"/>
        <v>TREFILADOR DE METAIS, A MAQUINA</v>
      </c>
      <c r="K1854" t="s">
        <v>1937</v>
      </c>
      <c r="L1854">
        <v>0</v>
      </c>
      <c r="N1854" t="str">
        <f t="shared" si="130"/>
        <v>TREFILADOR DE METAIS, A MAQUINA</v>
      </c>
      <c r="O1854" t="s">
        <v>1937</v>
      </c>
      <c r="P1854">
        <v>0</v>
      </c>
    </row>
    <row r="1855" spans="1:16">
      <c r="A1855" t="str">
        <f t="shared" si="128"/>
        <v>CEMENTADOR DE METAIS</v>
      </c>
      <c r="B1855" t="s">
        <v>1938</v>
      </c>
      <c r="C1855">
        <v>0</v>
      </c>
      <c r="D1855">
        <v>0</v>
      </c>
      <c r="E1855">
        <v>0</v>
      </c>
      <c r="F1855">
        <v>0</v>
      </c>
      <c r="G1855">
        <v>0</v>
      </c>
      <c r="J1855" t="str">
        <f t="shared" si="129"/>
        <v>CEMENTADOR DE METAIS</v>
      </c>
      <c r="K1855" t="s">
        <v>1938</v>
      </c>
      <c r="L1855">
        <v>0</v>
      </c>
      <c r="N1855" t="str">
        <f t="shared" si="130"/>
        <v>CEMENTADOR DE METAIS</v>
      </c>
      <c r="O1855" t="s">
        <v>1938</v>
      </c>
      <c r="P1855">
        <v>0</v>
      </c>
    </row>
    <row r="1856" spans="1:16">
      <c r="A1856" t="str">
        <f t="shared" si="128"/>
        <v>NORMALIZADOR DE METAIS E DE COMPOSITOS</v>
      </c>
      <c r="B1856" t="s">
        <v>1939</v>
      </c>
      <c r="C1856">
        <v>0</v>
      </c>
      <c r="D1856">
        <v>0</v>
      </c>
      <c r="E1856">
        <v>0</v>
      </c>
      <c r="F1856">
        <v>0</v>
      </c>
      <c r="G1856">
        <v>0</v>
      </c>
      <c r="J1856" t="str">
        <f t="shared" si="129"/>
        <v>NORMALIZADOR DE METAIS E DE COMPOSITOS</v>
      </c>
      <c r="K1856" t="s">
        <v>1939</v>
      </c>
      <c r="L1856">
        <v>0</v>
      </c>
      <c r="N1856" t="str">
        <f t="shared" si="130"/>
        <v>NORMALIZADOR DE METAIS E DE COMPOSITOS</v>
      </c>
      <c r="O1856" t="s">
        <v>1939</v>
      </c>
      <c r="P1856">
        <v>0</v>
      </c>
    </row>
    <row r="1857" spans="1:16">
      <c r="A1857" t="str">
        <f t="shared" si="128"/>
        <v>OPERADOR DE EQUIPAMENTO PARA RESFRIAMENTO</v>
      </c>
      <c r="B1857" t="s">
        <v>1940</v>
      </c>
      <c r="C1857">
        <v>0</v>
      </c>
      <c r="D1857">
        <v>0</v>
      </c>
      <c r="E1857">
        <v>0</v>
      </c>
      <c r="F1857">
        <v>0</v>
      </c>
      <c r="G1857">
        <v>0</v>
      </c>
      <c r="J1857" t="str">
        <f t="shared" si="129"/>
        <v>OPERADOR DE EQUIPAMENTO PARA RESFRIAMENTO</v>
      </c>
      <c r="K1857" t="s">
        <v>1940</v>
      </c>
      <c r="L1857">
        <v>0</v>
      </c>
      <c r="N1857" t="str">
        <f t="shared" si="130"/>
        <v>OPERADOR DE EQUIPAMENTO PARA RESFRIAMENTO</v>
      </c>
      <c r="O1857" t="s">
        <v>1940</v>
      </c>
      <c r="P1857">
        <v>0</v>
      </c>
    </row>
    <row r="1858" spans="1:16">
      <c r="A1858" t="str">
        <f t="shared" si="128"/>
        <v>OPERADOR DE FORNO DE TRATAMENTO TERMICO DE METAIS</v>
      </c>
      <c r="B1858" t="s">
        <v>1941</v>
      </c>
      <c r="C1858">
        <v>0</v>
      </c>
      <c r="D1858">
        <v>0</v>
      </c>
      <c r="E1858">
        <v>0</v>
      </c>
      <c r="F1858">
        <v>0</v>
      </c>
      <c r="G1858">
        <v>0</v>
      </c>
      <c r="J1858" t="str">
        <f t="shared" si="129"/>
        <v>OPERADOR DE FORNO DE TRATAMENTO TERMICO DE METAIS</v>
      </c>
      <c r="K1858" t="s">
        <v>1941</v>
      </c>
      <c r="L1858">
        <v>0</v>
      </c>
      <c r="N1858" t="str">
        <f t="shared" si="130"/>
        <v>OPERADOR DE FORNO DE TRATAMENTO TERMICO DE METAIS</v>
      </c>
      <c r="O1858" t="s">
        <v>1941</v>
      </c>
      <c r="P1858">
        <v>0</v>
      </c>
    </row>
    <row r="1859" spans="1:16">
      <c r="A1859" t="str">
        <f t="shared" si="128"/>
        <v>TEMPERADOR DE METAIS E DE COMPOSITOS</v>
      </c>
      <c r="B1859" t="s">
        <v>1942</v>
      </c>
      <c r="C1859">
        <v>0</v>
      </c>
      <c r="D1859">
        <v>0</v>
      </c>
      <c r="E1859">
        <v>0</v>
      </c>
      <c r="F1859">
        <v>0</v>
      </c>
      <c r="G1859">
        <v>0</v>
      </c>
      <c r="J1859" t="str">
        <f t="shared" si="129"/>
        <v>TEMPERADOR DE METAIS E DE COMPOSITOS</v>
      </c>
      <c r="K1859" t="s">
        <v>1942</v>
      </c>
      <c r="L1859">
        <v>0</v>
      </c>
      <c r="N1859" t="str">
        <f t="shared" si="130"/>
        <v>TEMPERADOR DE METAIS E DE COMPOSITOS</v>
      </c>
      <c r="O1859" t="s">
        <v>1942</v>
      </c>
      <c r="P1859">
        <v>0</v>
      </c>
    </row>
    <row r="1860" spans="1:16">
      <c r="A1860" t="str">
        <f t="shared" si="128"/>
        <v>DECAPADOR</v>
      </c>
      <c r="B1860" t="s">
        <v>1943</v>
      </c>
      <c r="C1860">
        <v>0</v>
      </c>
      <c r="D1860">
        <v>0</v>
      </c>
      <c r="E1860">
        <v>0</v>
      </c>
      <c r="F1860">
        <v>0</v>
      </c>
      <c r="G1860">
        <v>0</v>
      </c>
      <c r="J1860" t="str">
        <f t="shared" si="129"/>
        <v>DECAPADOR</v>
      </c>
      <c r="K1860" t="s">
        <v>1943</v>
      </c>
      <c r="L1860">
        <v>0</v>
      </c>
      <c r="N1860" t="str">
        <f t="shared" si="130"/>
        <v>DECAPADOR</v>
      </c>
      <c r="O1860" t="s">
        <v>1943</v>
      </c>
      <c r="P1860">
        <v>0</v>
      </c>
    </row>
    <row r="1861" spans="1:16">
      <c r="A1861" t="str">
        <f t="shared" si="128"/>
        <v>FOSFATIZADOR</v>
      </c>
      <c r="B1861" t="s">
        <v>1944</v>
      </c>
      <c r="C1861">
        <v>0</v>
      </c>
      <c r="D1861">
        <v>0</v>
      </c>
      <c r="E1861">
        <v>0</v>
      </c>
      <c r="F1861">
        <v>0</v>
      </c>
      <c r="G1861">
        <v>0</v>
      </c>
      <c r="J1861" t="str">
        <f t="shared" si="129"/>
        <v>FOSFATIZADOR</v>
      </c>
      <c r="K1861" t="s">
        <v>1944</v>
      </c>
      <c r="L1861">
        <v>0</v>
      </c>
      <c r="N1861" t="str">
        <f t="shared" si="130"/>
        <v>FOSFATIZADOR</v>
      </c>
      <c r="O1861" t="s">
        <v>1944</v>
      </c>
      <c r="P1861">
        <v>0</v>
      </c>
    </row>
    <row r="1862" spans="1:16">
      <c r="A1862" t="str">
        <f t="shared" si="128"/>
        <v>GALVANIZADOR</v>
      </c>
      <c r="B1862" t="s">
        <v>1945</v>
      </c>
      <c r="C1862">
        <v>0</v>
      </c>
      <c r="D1862">
        <v>0</v>
      </c>
      <c r="E1862">
        <v>0</v>
      </c>
      <c r="F1862">
        <v>0</v>
      </c>
      <c r="G1862">
        <v>0</v>
      </c>
      <c r="J1862" t="str">
        <f t="shared" si="129"/>
        <v>GALVANIZADOR</v>
      </c>
      <c r="K1862" t="s">
        <v>1945</v>
      </c>
      <c r="L1862">
        <v>0</v>
      </c>
      <c r="N1862" t="str">
        <f t="shared" si="130"/>
        <v>GALVANIZADOR</v>
      </c>
      <c r="O1862" t="s">
        <v>1945</v>
      </c>
      <c r="P1862">
        <v>0</v>
      </c>
    </row>
    <row r="1863" spans="1:16">
      <c r="A1863" t="str">
        <f t="shared" si="128"/>
        <v>METALIZADOR A PISTOLA</v>
      </c>
      <c r="B1863" t="s">
        <v>1946</v>
      </c>
      <c r="C1863">
        <v>0</v>
      </c>
      <c r="D1863">
        <v>0</v>
      </c>
      <c r="E1863">
        <v>0</v>
      </c>
      <c r="F1863">
        <v>0</v>
      </c>
      <c r="G1863">
        <v>0</v>
      </c>
      <c r="J1863" t="str">
        <f t="shared" si="129"/>
        <v>METALIZADOR A PISTOLA</v>
      </c>
      <c r="K1863" t="s">
        <v>1946</v>
      </c>
      <c r="L1863">
        <v>0</v>
      </c>
      <c r="N1863" t="str">
        <f t="shared" si="130"/>
        <v>METALIZADOR A PISTOLA</v>
      </c>
      <c r="O1863" t="s">
        <v>1946</v>
      </c>
      <c r="P1863">
        <v>0</v>
      </c>
    </row>
    <row r="1864" spans="1:16">
      <c r="A1864" t="str">
        <f t="shared" si="128"/>
        <v>METALIZADOR (BANHO QUENTE)</v>
      </c>
      <c r="B1864" t="s">
        <v>1947</v>
      </c>
      <c r="C1864">
        <v>0</v>
      </c>
      <c r="D1864">
        <v>0</v>
      </c>
      <c r="E1864">
        <v>0</v>
      </c>
      <c r="F1864">
        <v>0</v>
      </c>
      <c r="G1864">
        <v>0</v>
      </c>
      <c r="J1864" t="str">
        <f t="shared" si="129"/>
        <v>METALIZADOR (BANHO QUENTE)</v>
      </c>
      <c r="K1864" t="s">
        <v>1947</v>
      </c>
      <c r="L1864">
        <v>0</v>
      </c>
      <c r="N1864" t="str">
        <f t="shared" si="130"/>
        <v>METALIZADOR (BANHO QUENTE)</v>
      </c>
      <c r="O1864" t="s">
        <v>1947</v>
      </c>
      <c r="P1864">
        <v>0</v>
      </c>
    </row>
    <row r="1865" spans="1:16">
      <c r="A1865" t="str">
        <f t="shared" si="128"/>
        <v>OPERADOR DE MAQUINA RECOBRIDORA DE ARAME</v>
      </c>
      <c r="B1865" t="s">
        <v>1948</v>
      </c>
      <c r="C1865">
        <v>0</v>
      </c>
      <c r="D1865">
        <v>0</v>
      </c>
      <c r="E1865">
        <v>0</v>
      </c>
      <c r="F1865">
        <v>0</v>
      </c>
      <c r="G1865">
        <v>0</v>
      </c>
      <c r="J1865" t="str">
        <f t="shared" si="129"/>
        <v>OPERADOR DE MAQUINA RECOBRIDORA DE ARAME</v>
      </c>
      <c r="K1865" t="s">
        <v>1948</v>
      </c>
      <c r="L1865">
        <v>0</v>
      </c>
      <c r="N1865" t="str">
        <f t="shared" si="130"/>
        <v>OPERADOR DE MAQUINA RECOBRIDORA DE ARAME</v>
      </c>
      <c r="O1865" t="s">
        <v>1948</v>
      </c>
      <c r="P1865">
        <v>0</v>
      </c>
    </row>
    <row r="1866" spans="1:16">
      <c r="A1866" t="str">
        <f t="shared" si="128"/>
        <v>OPERADOR DE ZINCAGEM (PROCESSO ELETROLITICO)</v>
      </c>
      <c r="B1866" t="s">
        <v>1949</v>
      </c>
      <c r="C1866">
        <v>0</v>
      </c>
      <c r="D1866">
        <v>0</v>
      </c>
      <c r="E1866">
        <v>0</v>
      </c>
      <c r="F1866">
        <v>0</v>
      </c>
      <c r="G1866">
        <v>0</v>
      </c>
      <c r="J1866" t="str">
        <f t="shared" si="129"/>
        <v>OPERADOR DE ZINCAGEM (PROCESSO ELETROLITICO)</v>
      </c>
      <c r="K1866" t="s">
        <v>1949</v>
      </c>
      <c r="L1866">
        <v>0</v>
      </c>
      <c r="N1866" t="str">
        <f t="shared" si="130"/>
        <v>OPERADOR DE ZINCAGEM (PROCESSO ELETROLITICO)</v>
      </c>
      <c r="O1866" t="s">
        <v>1949</v>
      </c>
      <c r="P1866">
        <v>0</v>
      </c>
    </row>
    <row r="1867" spans="1:16">
      <c r="A1867" t="str">
        <f t="shared" si="128"/>
        <v>OXIDADOR</v>
      </c>
      <c r="B1867" t="s">
        <v>1950</v>
      </c>
      <c r="C1867">
        <v>0</v>
      </c>
      <c r="D1867">
        <v>0</v>
      </c>
      <c r="E1867">
        <v>0</v>
      </c>
      <c r="F1867">
        <v>0</v>
      </c>
      <c r="G1867">
        <v>0</v>
      </c>
      <c r="J1867" t="str">
        <f t="shared" si="129"/>
        <v>OXIDADOR</v>
      </c>
      <c r="K1867" t="s">
        <v>1950</v>
      </c>
      <c r="L1867">
        <v>0</v>
      </c>
      <c r="N1867" t="str">
        <f t="shared" si="130"/>
        <v>OXIDADOR</v>
      </c>
      <c r="O1867" t="s">
        <v>1950</v>
      </c>
      <c r="P1867">
        <v>0</v>
      </c>
    </row>
    <row r="1868" spans="1:16">
      <c r="A1868" t="str">
        <f t="shared" si="128"/>
        <v>OPERADOR DE EQUIPAMENTO DE SECAGEM DE PINTURA</v>
      </c>
      <c r="B1868" t="s">
        <v>1951</v>
      </c>
      <c r="C1868">
        <v>0</v>
      </c>
      <c r="D1868">
        <v>0</v>
      </c>
      <c r="E1868">
        <v>0</v>
      </c>
      <c r="F1868">
        <v>0</v>
      </c>
      <c r="G1868">
        <v>0</v>
      </c>
      <c r="J1868" t="str">
        <f t="shared" si="129"/>
        <v>OPERADOR DE EQUIPAMENTO DE SECAGEM DE PINTURA</v>
      </c>
      <c r="K1868" t="s">
        <v>1951</v>
      </c>
      <c r="L1868">
        <v>0</v>
      </c>
      <c r="N1868" t="str">
        <f t="shared" si="130"/>
        <v>OPERADOR DE EQUIPAMENTO DE SECAGEM DE PINTURA</v>
      </c>
      <c r="O1868" t="s">
        <v>1951</v>
      </c>
      <c r="P1868">
        <v>0</v>
      </c>
    </row>
    <row r="1869" spans="1:16">
      <c r="A1869" t="str">
        <f t="shared" si="128"/>
        <v>PINTOR A PINCEL E ROLO (EXCETO OBRAS E ESTRUTURAS METALICAS)</v>
      </c>
      <c r="B1869" t="s">
        <v>1952</v>
      </c>
      <c r="C1869">
        <v>0</v>
      </c>
      <c r="D1869">
        <v>0</v>
      </c>
      <c r="E1869">
        <v>0</v>
      </c>
      <c r="F1869">
        <v>0</v>
      </c>
      <c r="G1869">
        <v>0</v>
      </c>
      <c r="J1869" t="str">
        <f t="shared" si="129"/>
        <v>PINTOR A PINCEL E ROLO (EXCETO OBRAS E ESTRUTURAS METALICAS)</v>
      </c>
      <c r="K1869" t="s">
        <v>1952</v>
      </c>
      <c r="L1869">
        <v>0</v>
      </c>
      <c r="N1869" t="str">
        <f t="shared" si="130"/>
        <v>PINTOR A PINCEL E ROLO (EXCETO OBRAS E ESTRUTURAS METALICAS)</v>
      </c>
      <c r="O1869" t="s">
        <v>1952</v>
      </c>
      <c r="P1869">
        <v>0</v>
      </c>
    </row>
    <row r="1870" spans="1:16">
      <c r="A1870" t="str">
        <f t="shared" si="128"/>
        <v>PINTOR DE ESTRUTURAS METALICAS</v>
      </c>
      <c r="B1870" t="s">
        <v>1953</v>
      </c>
      <c r="C1870">
        <v>0</v>
      </c>
      <c r="D1870">
        <v>0</v>
      </c>
      <c r="E1870">
        <v>0</v>
      </c>
      <c r="F1870">
        <v>0</v>
      </c>
      <c r="G1870">
        <v>0</v>
      </c>
      <c r="J1870" t="str">
        <f t="shared" si="129"/>
        <v>PINTOR DE ESTRUTURAS METALICAS</v>
      </c>
      <c r="K1870" t="s">
        <v>1953</v>
      </c>
      <c r="L1870">
        <v>0</v>
      </c>
      <c r="N1870" t="str">
        <f t="shared" si="130"/>
        <v>PINTOR DE ESTRUTURAS METALICAS</v>
      </c>
      <c r="O1870" t="s">
        <v>1953</v>
      </c>
      <c r="P1870">
        <v>0</v>
      </c>
    </row>
    <row r="1871" spans="1:16">
      <c r="A1871" t="str">
        <f t="shared" si="128"/>
        <v>PINTOR DE VEICULOS (FABRICACAO)</v>
      </c>
      <c r="B1871" t="s">
        <v>1954</v>
      </c>
      <c r="C1871">
        <v>0</v>
      </c>
      <c r="D1871">
        <v>0</v>
      </c>
      <c r="E1871">
        <v>0</v>
      </c>
      <c r="F1871">
        <v>0</v>
      </c>
      <c r="G1871">
        <v>0</v>
      </c>
      <c r="J1871" t="str">
        <f t="shared" si="129"/>
        <v>PINTOR DE VEICULOS (FABRICACAO)</v>
      </c>
      <c r="K1871" t="s">
        <v>1954</v>
      </c>
      <c r="L1871">
        <v>0</v>
      </c>
      <c r="N1871" t="str">
        <f t="shared" si="130"/>
        <v>PINTOR DE VEICULOS (FABRICACAO)</v>
      </c>
      <c r="O1871" t="s">
        <v>1954</v>
      </c>
      <c r="P1871">
        <v>0</v>
      </c>
    </row>
    <row r="1872" spans="1:16">
      <c r="A1872" t="str">
        <f t="shared" si="128"/>
        <v>PINTOR POR IMERSAO</v>
      </c>
      <c r="B1872" t="s">
        <v>1955</v>
      </c>
      <c r="C1872">
        <v>0</v>
      </c>
      <c r="D1872">
        <v>0</v>
      </c>
      <c r="E1872">
        <v>0</v>
      </c>
      <c r="F1872">
        <v>0</v>
      </c>
      <c r="G1872">
        <v>0</v>
      </c>
      <c r="J1872" t="str">
        <f t="shared" si="129"/>
        <v>PINTOR POR IMERSAO</v>
      </c>
      <c r="K1872" t="s">
        <v>1955</v>
      </c>
      <c r="L1872">
        <v>0</v>
      </c>
      <c r="N1872" t="str">
        <f t="shared" si="130"/>
        <v>PINTOR POR IMERSAO</v>
      </c>
      <c r="O1872" t="s">
        <v>1955</v>
      </c>
      <c r="P1872">
        <v>0</v>
      </c>
    </row>
    <row r="1873" spans="1:16">
      <c r="A1873" t="str">
        <f t="shared" si="128"/>
        <v>PINTOR, A PISTOLA (EXCETO OBRAS E ESTRUTURAS METALICAS)</v>
      </c>
      <c r="B1873" t="s">
        <v>1956</v>
      </c>
      <c r="C1873">
        <v>0</v>
      </c>
      <c r="D1873">
        <v>0</v>
      </c>
      <c r="E1873">
        <v>0</v>
      </c>
      <c r="F1873">
        <v>0</v>
      </c>
      <c r="G1873">
        <v>0</v>
      </c>
      <c r="J1873" t="str">
        <f t="shared" si="129"/>
        <v>PINTOR, A PISTOLA (EXCETO OBRAS E ESTRUTURAS METALICAS)</v>
      </c>
      <c r="K1873" t="s">
        <v>1956</v>
      </c>
      <c r="L1873">
        <v>0</v>
      </c>
      <c r="N1873" t="str">
        <f t="shared" si="130"/>
        <v>PINTOR, A PISTOLA (EXCETO OBRAS E ESTRUTURAS METALICAS)</v>
      </c>
      <c r="O1873" t="s">
        <v>1956</v>
      </c>
      <c r="P1873">
        <v>0</v>
      </c>
    </row>
    <row r="1874" spans="1:16">
      <c r="A1874" t="str">
        <f t="shared" si="128"/>
        <v>ASSENTADOR DE CANALIZACAO (EDIFICACOES)</v>
      </c>
      <c r="B1874" t="s">
        <v>1957</v>
      </c>
      <c r="C1874">
        <v>0</v>
      </c>
      <c r="D1874">
        <v>0</v>
      </c>
      <c r="E1874">
        <v>0</v>
      </c>
      <c r="F1874">
        <v>0</v>
      </c>
      <c r="G1874">
        <v>0</v>
      </c>
      <c r="J1874" t="str">
        <f t="shared" si="129"/>
        <v>ASSENTADOR DE CANALIZACAO (EDIFICACOES)</v>
      </c>
      <c r="K1874" t="s">
        <v>1957</v>
      </c>
      <c r="L1874">
        <v>0</v>
      </c>
      <c r="N1874" t="str">
        <f t="shared" si="130"/>
        <v>ASSENTADOR DE CANALIZACAO (EDIFICACOES)</v>
      </c>
      <c r="O1874" t="s">
        <v>1957</v>
      </c>
      <c r="P1874">
        <v>0</v>
      </c>
    </row>
    <row r="1875" spans="1:16">
      <c r="A1875" t="str">
        <f t="shared" si="128"/>
        <v>ENCANADOR</v>
      </c>
      <c r="B1875" t="s">
        <v>1958</v>
      </c>
      <c r="C1875">
        <v>0</v>
      </c>
      <c r="D1875">
        <v>0</v>
      </c>
      <c r="E1875">
        <v>0</v>
      </c>
      <c r="F1875">
        <v>0</v>
      </c>
      <c r="G1875">
        <v>0</v>
      </c>
      <c r="J1875" t="str">
        <f t="shared" si="129"/>
        <v>ENCANADOR</v>
      </c>
      <c r="K1875" t="s">
        <v>1958</v>
      </c>
      <c r="L1875">
        <v>0</v>
      </c>
      <c r="N1875" t="str">
        <f t="shared" si="130"/>
        <v>ENCANADOR</v>
      </c>
      <c r="O1875" t="s">
        <v>1958</v>
      </c>
      <c r="P1875">
        <v>0</v>
      </c>
    </row>
    <row r="1876" spans="1:16">
      <c r="A1876" t="str">
        <f t="shared" si="128"/>
        <v>INSTALADOR DE TUBULACOES</v>
      </c>
      <c r="B1876" t="s">
        <v>1959</v>
      </c>
      <c r="C1876">
        <v>0</v>
      </c>
      <c r="D1876">
        <v>0</v>
      </c>
      <c r="E1876">
        <v>0</v>
      </c>
      <c r="F1876">
        <v>0</v>
      </c>
      <c r="G1876">
        <v>0</v>
      </c>
      <c r="J1876" t="str">
        <f t="shared" si="129"/>
        <v>INSTALADOR DE TUBULACOES</v>
      </c>
      <c r="K1876" t="s">
        <v>1959</v>
      </c>
      <c r="L1876">
        <v>0</v>
      </c>
      <c r="N1876" t="str">
        <f t="shared" si="130"/>
        <v>INSTALADOR DE TUBULACOES</v>
      </c>
      <c r="O1876" t="s">
        <v>1959</v>
      </c>
      <c r="P1876">
        <v>0</v>
      </c>
    </row>
    <row r="1877" spans="1:16">
      <c r="A1877" t="str">
        <f t="shared" si="128"/>
        <v>INSTALADOR DE TUBULACOES (AERONAVES)</v>
      </c>
      <c r="B1877" t="s">
        <v>1960</v>
      </c>
      <c r="C1877">
        <v>0</v>
      </c>
      <c r="D1877">
        <v>0</v>
      </c>
      <c r="E1877">
        <v>0</v>
      </c>
      <c r="F1877">
        <v>0</v>
      </c>
      <c r="G1877">
        <v>0</v>
      </c>
      <c r="J1877" t="str">
        <f t="shared" si="129"/>
        <v>INSTALADOR DE TUBULACOES (AERONAVES)</v>
      </c>
      <c r="K1877" t="s">
        <v>1960</v>
      </c>
      <c r="L1877">
        <v>0</v>
      </c>
      <c r="N1877" t="str">
        <f t="shared" si="130"/>
        <v>INSTALADOR DE TUBULACOES (AERONAVES)</v>
      </c>
      <c r="O1877" t="s">
        <v>1960</v>
      </c>
      <c r="P1877">
        <v>0</v>
      </c>
    </row>
    <row r="1878" spans="1:16">
      <c r="A1878" t="str">
        <f t="shared" si="128"/>
        <v>INSTALADOR DE TUBULACOES (EMBARCACOES)</v>
      </c>
      <c r="B1878" t="s">
        <v>1961</v>
      </c>
      <c r="C1878">
        <v>0</v>
      </c>
      <c r="D1878">
        <v>0</v>
      </c>
      <c r="E1878">
        <v>0</v>
      </c>
      <c r="F1878">
        <v>0</v>
      </c>
      <c r="G1878">
        <v>0</v>
      </c>
      <c r="J1878" t="str">
        <f t="shared" si="129"/>
        <v>INSTALADOR DE TUBULACOES (EMBARCACOES)</v>
      </c>
      <c r="K1878" t="s">
        <v>1961</v>
      </c>
      <c r="L1878">
        <v>0</v>
      </c>
      <c r="N1878" t="str">
        <f t="shared" si="130"/>
        <v>INSTALADOR DE TUBULACOES (EMBARCACOES)</v>
      </c>
      <c r="O1878" t="s">
        <v>1961</v>
      </c>
      <c r="P1878">
        <v>0</v>
      </c>
    </row>
    <row r="1879" spans="1:16">
      <c r="A1879" t="str">
        <f t="shared" si="128"/>
        <v>INSTALADOR DE TUBULACOES DE GAS COMBUSTIVEL (PRODUCAO E DISTRIBUICAO)</v>
      </c>
      <c r="B1879" t="s">
        <v>1962</v>
      </c>
      <c r="C1879">
        <v>0</v>
      </c>
      <c r="D1879">
        <v>0</v>
      </c>
      <c r="E1879">
        <v>0</v>
      </c>
      <c r="F1879">
        <v>0</v>
      </c>
      <c r="G1879">
        <v>0</v>
      </c>
      <c r="J1879" t="str">
        <f t="shared" si="129"/>
        <v>INSTALADOR DE TUBULACOES DE GAS COMBUSTIVEL (PRODUCAO E DISTRIBUICAO)</v>
      </c>
      <c r="K1879" t="s">
        <v>1962</v>
      </c>
      <c r="L1879">
        <v>0</v>
      </c>
      <c r="N1879" t="str">
        <f t="shared" si="130"/>
        <v>INSTALADOR DE TUBULACOES DE GAS COMBUSTIVEL (PRODUCAO E DISTRIBUICAO)</v>
      </c>
      <c r="O1879" t="s">
        <v>1962</v>
      </c>
      <c r="P1879">
        <v>0</v>
      </c>
    </row>
    <row r="1880" spans="1:16">
      <c r="A1880" t="str">
        <f t="shared" si="128"/>
        <v>INSTALADOR DE TUBULACOES DE VAPOR (PRODUCAO E DISTRIBUICAO)</v>
      </c>
      <c r="B1880" t="s">
        <v>1963</v>
      </c>
      <c r="C1880">
        <v>0</v>
      </c>
      <c r="D1880">
        <v>0</v>
      </c>
      <c r="E1880">
        <v>0</v>
      </c>
      <c r="F1880">
        <v>0</v>
      </c>
      <c r="G1880">
        <v>0</v>
      </c>
      <c r="J1880" t="str">
        <f t="shared" si="129"/>
        <v>INSTALADOR DE TUBULACOES DE VAPOR (PRODUCAO E DISTRIBUICAO)</v>
      </c>
      <c r="K1880" t="s">
        <v>1963</v>
      </c>
      <c r="L1880">
        <v>0</v>
      </c>
      <c r="N1880" t="str">
        <f t="shared" si="130"/>
        <v>INSTALADOR DE TUBULACOES DE VAPOR (PRODUCAO E DISTRIBUICAO)</v>
      </c>
      <c r="O1880" t="s">
        <v>1963</v>
      </c>
      <c r="P1880">
        <v>0</v>
      </c>
    </row>
    <row r="1881" spans="1:16">
      <c r="A1881" t="str">
        <f t="shared" si="128"/>
        <v>MONTADOR DE ESTRUTURAS METALICAS</v>
      </c>
      <c r="B1881" t="s">
        <v>1964</v>
      </c>
      <c r="C1881">
        <v>0</v>
      </c>
      <c r="D1881">
        <v>0</v>
      </c>
      <c r="E1881">
        <v>4</v>
      </c>
      <c r="F1881">
        <v>0</v>
      </c>
      <c r="G1881">
        <v>4</v>
      </c>
      <c r="J1881" t="str">
        <f t="shared" si="129"/>
        <v>MONTADOR DE ESTRUTURAS METALICAS</v>
      </c>
      <c r="K1881" t="s">
        <v>1964</v>
      </c>
      <c r="L1881">
        <v>4</v>
      </c>
      <c r="N1881" t="str">
        <f t="shared" si="130"/>
        <v>MONTADOR DE ESTRUTURAS METALICAS</v>
      </c>
      <c r="O1881" t="s">
        <v>1964</v>
      </c>
      <c r="P1881">
        <v>0</v>
      </c>
    </row>
    <row r="1882" spans="1:16">
      <c r="A1882" t="str">
        <f t="shared" si="128"/>
        <v>MONTADOR DE ESTRUTURAS METALICAS DE EMBARCACOES</v>
      </c>
      <c r="B1882" t="s">
        <v>1965</v>
      </c>
      <c r="C1882">
        <v>0</v>
      </c>
      <c r="D1882">
        <v>0</v>
      </c>
      <c r="E1882">
        <v>0</v>
      </c>
      <c r="F1882">
        <v>0</v>
      </c>
      <c r="G1882">
        <v>0</v>
      </c>
      <c r="J1882" t="str">
        <f t="shared" si="129"/>
        <v>MONTADOR DE ESTRUTURAS METALICAS DE EMBARCACOES</v>
      </c>
      <c r="K1882" t="s">
        <v>1965</v>
      </c>
      <c r="L1882">
        <v>0</v>
      </c>
      <c r="N1882" t="str">
        <f t="shared" si="130"/>
        <v>MONTADOR DE ESTRUTURAS METALICAS DE EMBARCACOES</v>
      </c>
      <c r="O1882" t="s">
        <v>1965</v>
      </c>
      <c r="P1882">
        <v>0</v>
      </c>
    </row>
    <row r="1883" spans="1:16">
      <c r="A1883" t="str">
        <f t="shared" si="128"/>
        <v>REBITADOR A MARTELO PNEUMATICO</v>
      </c>
      <c r="B1883" t="s">
        <v>1966</v>
      </c>
      <c r="C1883">
        <v>0</v>
      </c>
      <c r="D1883">
        <v>0</v>
      </c>
      <c r="E1883">
        <v>0</v>
      </c>
      <c r="F1883">
        <v>0</v>
      </c>
      <c r="G1883">
        <v>0</v>
      </c>
      <c r="J1883" t="str">
        <f t="shared" si="129"/>
        <v>REBITADOR A MARTELO PNEUMATICO</v>
      </c>
      <c r="K1883" t="s">
        <v>1966</v>
      </c>
      <c r="L1883">
        <v>0</v>
      </c>
      <c r="N1883" t="str">
        <f t="shared" si="130"/>
        <v>REBITADOR A MARTELO PNEUMATICO</v>
      </c>
      <c r="O1883" t="s">
        <v>1966</v>
      </c>
      <c r="P1883">
        <v>0</v>
      </c>
    </row>
    <row r="1884" spans="1:16">
      <c r="A1884" t="str">
        <f t="shared" si="128"/>
        <v>PREPARADOR DE ESTRUTURAS METALICAS</v>
      </c>
      <c r="B1884" t="s">
        <v>1967</v>
      </c>
      <c r="C1884">
        <v>0</v>
      </c>
      <c r="D1884">
        <v>0</v>
      </c>
      <c r="E1884">
        <v>0</v>
      </c>
      <c r="F1884">
        <v>0</v>
      </c>
      <c r="G1884">
        <v>0</v>
      </c>
      <c r="J1884" t="str">
        <f t="shared" si="129"/>
        <v>PREPARADOR DE ESTRUTURAS METALICAS</v>
      </c>
      <c r="K1884" t="s">
        <v>1967</v>
      </c>
      <c r="L1884">
        <v>0</v>
      </c>
      <c r="N1884" t="str">
        <f t="shared" si="130"/>
        <v>PREPARADOR DE ESTRUTURAS METALICAS</v>
      </c>
      <c r="O1884" t="s">
        <v>1967</v>
      </c>
      <c r="P1884">
        <v>0</v>
      </c>
    </row>
    <row r="1885" spans="1:16">
      <c r="A1885" t="str">
        <f t="shared" si="128"/>
        <v>RISCADOR DE ESTRUTURAS METALICAS</v>
      </c>
      <c r="B1885" t="s">
        <v>1968</v>
      </c>
      <c r="C1885">
        <v>0</v>
      </c>
      <c r="D1885">
        <v>0</v>
      </c>
      <c r="E1885">
        <v>0</v>
      </c>
      <c r="F1885">
        <v>0</v>
      </c>
      <c r="G1885">
        <v>0</v>
      </c>
      <c r="J1885" t="str">
        <f t="shared" si="129"/>
        <v>RISCADOR DE ESTRUTURAS METALICAS</v>
      </c>
      <c r="K1885" t="s">
        <v>1968</v>
      </c>
      <c r="L1885">
        <v>0</v>
      </c>
      <c r="N1885" t="str">
        <f t="shared" si="130"/>
        <v>RISCADOR DE ESTRUTURAS METALICAS</v>
      </c>
      <c r="O1885" t="s">
        <v>1968</v>
      </c>
      <c r="P1885">
        <v>0</v>
      </c>
    </row>
    <row r="1886" spans="1:16">
      <c r="A1886" t="str">
        <f t="shared" si="128"/>
        <v>REBITADOR, A MAO</v>
      </c>
      <c r="B1886" t="s">
        <v>1969</v>
      </c>
      <c r="C1886">
        <v>0</v>
      </c>
      <c r="D1886">
        <v>0</v>
      </c>
      <c r="E1886">
        <v>0</v>
      </c>
      <c r="F1886">
        <v>0</v>
      </c>
      <c r="G1886">
        <v>0</v>
      </c>
      <c r="J1886" t="str">
        <f t="shared" si="129"/>
        <v>REBITADOR, A MAO</v>
      </c>
      <c r="K1886" t="s">
        <v>1969</v>
      </c>
      <c r="L1886">
        <v>0</v>
      </c>
      <c r="N1886" t="str">
        <f t="shared" si="130"/>
        <v>REBITADOR, A MAO</v>
      </c>
      <c r="O1886" t="s">
        <v>1969</v>
      </c>
      <c r="P1886">
        <v>0</v>
      </c>
    </row>
    <row r="1887" spans="1:16">
      <c r="A1887" t="str">
        <f t="shared" si="128"/>
        <v>BRASADOR</v>
      </c>
      <c r="B1887" t="s">
        <v>1970</v>
      </c>
      <c r="C1887">
        <v>0</v>
      </c>
      <c r="D1887">
        <v>0</v>
      </c>
      <c r="E1887">
        <v>0</v>
      </c>
      <c r="F1887">
        <v>0</v>
      </c>
      <c r="G1887">
        <v>0</v>
      </c>
      <c r="J1887" t="str">
        <f t="shared" si="129"/>
        <v>BRASADOR</v>
      </c>
      <c r="K1887" t="s">
        <v>1970</v>
      </c>
      <c r="L1887">
        <v>0</v>
      </c>
      <c r="N1887" t="str">
        <f t="shared" si="130"/>
        <v>BRASADOR</v>
      </c>
      <c r="O1887" t="s">
        <v>1970</v>
      </c>
      <c r="P1887">
        <v>0</v>
      </c>
    </row>
    <row r="1888" spans="1:16">
      <c r="A1888" t="str">
        <f t="shared" si="128"/>
        <v>OXICORTADOR A MAO E A MAQUINA</v>
      </c>
      <c r="B1888" t="s">
        <v>1971</v>
      </c>
      <c r="C1888">
        <v>0</v>
      </c>
      <c r="D1888">
        <v>0</v>
      </c>
      <c r="E1888">
        <v>0</v>
      </c>
      <c r="F1888">
        <v>0</v>
      </c>
      <c r="G1888">
        <v>0</v>
      </c>
      <c r="J1888" t="str">
        <f t="shared" si="129"/>
        <v>OXICORTADOR A MAO E A MAQUINA</v>
      </c>
      <c r="K1888" t="s">
        <v>1971</v>
      </c>
      <c r="L1888">
        <v>0</v>
      </c>
      <c r="N1888" t="str">
        <f t="shared" si="130"/>
        <v>OXICORTADOR A MAO E A MAQUINA</v>
      </c>
      <c r="O1888" t="s">
        <v>1971</v>
      </c>
      <c r="P1888">
        <v>0</v>
      </c>
    </row>
    <row r="1889" spans="1:16">
      <c r="A1889" t="str">
        <f t="shared" si="128"/>
        <v>SOLDADOR</v>
      </c>
      <c r="B1889" t="s">
        <v>1972</v>
      </c>
      <c r="C1889">
        <v>0</v>
      </c>
      <c r="D1889">
        <v>0</v>
      </c>
      <c r="E1889">
        <v>0</v>
      </c>
      <c r="F1889">
        <v>0</v>
      </c>
      <c r="G1889">
        <v>0</v>
      </c>
      <c r="J1889" t="str">
        <f t="shared" si="129"/>
        <v>SOLDADOR</v>
      </c>
      <c r="K1889" t="s">
        <v>1972</v>
      </c>
      <c r="L1889">
        <v>0</v>
      </c>
      <c r="N1889" t="str">
        <f t="shared" si="130"/>
        <v>SOLDADOR</v>
      </c>
      <c r="O1889" t="s">
        <v>1972</v>
      </c>
      <c r="P1889">
        <v>0</v>
      </c>
    </row>
    <row r="1890" spans="1:16">
      <c r="A1890" t="str">
        <f t="shared" si="128"/>
        <v>SOLDADOR A OXIGAS</v>
      </c>
      <c r="B1890" t="s">
        <v>1973</v>
      </c>
      <c r="C1890">
        <v>0</v>
      </c>
      <c r="D1890">
        <v>0</v>
      </c>
      <c r="E1890">
        <v>0</v>
      </c>
      <c r="F1890">
        <v>0</v>
      </c>
      <c r="G1890">
        <v>0</v>
      </c>
      <c r="J1890" t="str">
        <f t="shared" si="129"/>
        <v>SOLDADOR A OXIGAS</v>
      </c>
      <c r="K1890" t="s">
        <v>1973</v>
      </c>
      <c r="L1890">
        <v>0</v>
      </c>
      <c r="N1890" t="str">
        <f t="shared" si="130"/>
        <v>SOLDADOR A OXIGAS</v>
      </c>
      <c r="O1890" t="s">
        <v>1973</v>
      </c>
      <c r="P1890">
        <v>0</v>
      </c>
    </row>
    <row r="1891" spans="1:16">
      <c r="A1891" t="str">
        <f t="shared" si="128"/>
        <v>SOLDADOR ELETRICO</v>
      </c>
      <c r="B1891" t="s">
        <v>1974</v>
      </c>
      <c r="C1891">
        <v>0</v>
      </c>
      <c r="D1891">
        <v>0</v>
      </c>
      <c r="E1891">
        <v>0</v>
      </c>
      <c r="F1891">
        <v>0</v>
      </c>
      <c r="G1891">
        <v>0</v>
      </c>
      <c r="J1891" t="str">
        <f t="shared" si="129"/>
        <v>SOLDADOR ELETRICO</v>
      </c>
      <c r="K1891" t="s">
        <v>1974</v>
      </c>
      <c r="L1891">
        <v>0</v>
      </c>
      <c r="N1891" t="str">
        <f t="shared" si="130"/>
        <v>SOLDADOR ELETRICO</v>
      </c>
      <c r="O1891" t="s">
        <v>1974</v>
      </c>
      <c r="P1891">
        <v>0</v>
      </c>
    </row>
    <row r="1892" spans="1:16">
      <c r="A1892" t="str">
        <f t="shared" si="128"/>
        <v>CALDEIREIRO (CHAPAS DE COBRE)</v>
      </c>
      <c r="B1892" t="s">
        <v>1975</v>
      </c>
      <c r="C1892">
        <v>0</v>
      </c>
      <c r="D1892">
        <v>0</v>
      </c>
      <c r="E1892">
        <v>0</v>
      </c>
      <c r="F1892">
        <v>0</v>
      </c>
      <c r="G1892">
        <v>0</v>
      </c>
      <c r="J1892" t="str">
        <f t="shared" si="129"/>
        <v>CALDEIREIRO (CHAPAS DE COBRE)</v>
      </c>
      <c r="K1892" t="s">
        <v>1975</v>
      </c>
      <c r="L1892">
        <v>0</v>
      </c>
      <c r="N1892" t="str">
        <f t="shared" si="130"/>
        <v>CALDEIREIRO (CHAPAS DE COBRE)</v>
      </c>
      <c r="O1892" t="s">
        <v>1975</v>
      </c>
      <c r="P1892">
        <v>0</v>
      </c>
    </row>
    <row r="1893" spans="1:16">
      <c r="A1893" t="str">
        <f t="shared" si="128"/>
        <v>CALDEIREIRO (CHAPAS DE FERRO E ACO)</v>
      </c>
      <c r="B1893" t="s">
        <v>1976</v>
      </c>
      <c r="C1893">
        <v>0</v>
      </c>
      <c r="D1893">
        <v>0</v>
      </c>
      <c r="E1893">
        <v>0</v>
      </c>
      <c r="F1893">
        <v>0</v>
      </c>
      <c r="G1893">
        <v>0</v>
      </c>
      <c r="J1893" t="str">
        <f t="shared" si="129"/>
        <v>CALDEIREIRO (CHAPAS DE FERRO E ACO)</v>
      </c>
      <c r="K1893" t="s">
        <v>1976</v>
      </c>
      <c r="L1893">
        <v>0</v>
      </c>
      <c r="N1893" t="str">
        <f t="shared" si="130"/>
        <v>CALDEIREIRO (CHAPAS DE FERRO E ACO)</v>
      </c>
      <c r="O1893" t="s">
        <v>1976</v>
      </c>
      <c r="P1893">
        <v>0</v>
      </c>
    </row>
    <row r="1894" spans="1:16">
      <c r="A1894" t="str">
        <f t="shared" si="128"/>
        <v>CHAPEADOR</v>
      </c>
      <c r="B1894" t="s">
        <v>1977</v>
      </c>
      <c r="C1894">
        <v>0</v>
      </c>
      <c r="D1894">
        <v>0</v>
      </c>
      <c r="E1894">
        <v>0</v>
      </c>
      <c r="F1894">
        <v>0</v>
      </c>
      <c r="G1894">
        <v>0</v>
      </c>
      <c r="J1894" t="str">
        <f t="shared" si="129"/>
        <v>CHAPEADOR</v>
      </c>
      <c r="K1894" t="s">
        <v>1977</v>
      </c>
      <c r="L1894">
        <v>0</v>
      </c>
      <c r="N1894" t="str">
        <f t="shared" si="130"/>
        <v>CHAPEADOR</v>
      </c>
      <c r="O1894" t="s">
        <v>1977</v>
      </c>
      <c r="P1894">
        <v>0</v>
      </c>
    </row>
    <row r="1895" spans="1:16">
      <c r="A1895" t="str">
        <f t="shared" si="128"/>
        <v>CHAPEADOR DE CARROCERIAS METALICAS (FABRICACAO)</v>
      </c>
      <c r="B1895" t="s">
        <v>1978</v>
      </c>
      <c r="C1895">
        <v>0</v>
      </c>
      <c r="D1895">
        <v>0</v>
      </c>
      <c r="E1895">
        <v>0</v>
      </c>
      <c r="F1895">
        <v>0</v>
      </c>
      <c r="G1895">
        <v>0</v>
      </c>
      <c r="J1895" t="str">
        <f t="shared" si="129"/>
        <v>CHAPEADOR DE CARROCERIAS METALICAS (FABRICACAO)</v>
      </c>
      <c r="K1895" t="s">
        <v>1978</v>
      </c>
      <c r="L1895">
        <v>0</v>
      </c>
      <c r="N1895" t="str">
        <f t="shared" si="130"/>
        <v>CHAPEADOR DE CARROCERIAS METALICAS (FABRICACAO)</v>
      </c>
      <c r="O1895" t="s">
        <v>1978</v>
      </c>
      <c r="P1895">
        <v>0</v>
      </c>
    </row>
    <row r="1896" spans="1:16">
      <c r="A1896" t="str">
        <f t="shared" si="128"/>
        <v>CHAPEADOR NAVAL</v>
      </c>
      <c r="B1896" t="s">
        <v>1979</v>
      </c>
      <c r="C1896">
        <v>0</v>
      </c>
      <c r="D1896">
        <v>0</v>
      </c>
      <c r="E1896">
        <v>0</v>
      </c>
      <c r="F1896">
        <v>0</v>
      </c>
      <c r="G1896">
        <v>0</v>
      </c>
      <c r="J1896" t="str">
        <f t="shared" si="129"/>
        <v>CHAPEADOR NAVAL</v>
      </c>
      <c r="K1896" t="s">
        <v>1979</v>
      </c>
      <c r="L1896">
        <v>0</v>
      </c>
      <c r="N1896" t="str">
        <f t="shared" si="130"/>
        <v>CHAPEADOR NAVAL</v>
      </c>
      <c r="O1896" t="s">
        <v>1979</v>
      </c>
      <c r="P1896">
        <v>0</v>
      </c>
    </row>
    <row r="1897" spans="1:16">
      <c r="A1897" t="str">
        <f t="shared" si="128"/>
        <v>CHAPEADOR DE AERONAVES</v>
      </c>
      <c r="B1897" t="s">
        <v>1980</v>
      </c>
      <c r="C1897">
        <v>0</v>
      </c>
      <c r="D1897">
        <v>0</v>
      </c>
      <c r="E1897">
        <v>0</v>
      </c>
      <c r="F1897">
        <v>0</v>
      </c>
      <c r="G1897">
        <v>0</v>
      </c>
      <c r="J1897" t="str">
        <f t="shared" si="129"/>
        <v>CHAPEADOR DE AERONAVES</v>
      </c>
      <c r="K1897" t="s">
        <v>1980</v>
      </c>
      <c r="L1897">
        <v>0</v>
      </c>
      <c r="N1897" t="str">
        <f t="shared" si="130"/>
        <v>CHAPEADOR DE AERONAVES</v>
      </c>
      <c r="O1897" t="s">
        <v>1980</v>
      </c>
      <c r="P1897">
        <v>0</v>
      </c>
    </row>
    <row r="1898" spans="1:16">
      <c r="A1898" t="str">
        <f t="shared" si="128"/>
        <v>FUNILEIRO INDUSTRIAL</v>
      </c>
      <c r="B1898" t="s">
        <v>1981</v>
      </c>
      <c r="C1898">
        <v>0</v>
      </c>
      <c r="D1898">
        <v>0</v>
      </c>
      <c r="E1898">
        <v>0</v>
      </c>
      <c r="F1898">
        <v>0</v>
      </c>
      <c r="G1898">
        <v>0</v>
      </c>
      <c r="J1898" t="str">
        <f t="shared" si="129"/>
        <v>FUNILEIRO INDUSTRIAL</v>
      </c>
      <c r="K1898" t="s">
        <v>1981</v>
      </c>
      <c r="L1898">
        <v>0</v>
      </c>
      <c r="N1898" t="str">
        <f t="shared" si="130"/>
        <v>FUNILEIRO INDUSTRIAL</v>
      </c>
      <c r="O1898" t="s">
        <v>1981</v>
      </c>
      <c r="P1898">
        <v>0</v>
      </c>
    </row>
    <row r="1899" spans="1:16">
      <c r="A1899" t="str">
        <f t="shared" ref="A1899:A1962" si="131">MID(B1899,8,100)</f>
        <v>SERRALHEIRO</v>
      </c>
      <c r="B1899" t="s">
        <v>1982</v>
      </c>
      <c r="C1899">
        <v>0</v>
      </c>
      <c r="D1899">
        <v>0</v>
      </c>
      <c r="E1899">
        <v>0</v>
      </c>
      <c r="F1899">
        <v>0</v>
      </c>
      <c r="G1899">
        <v>0</v>
      </c>
      <c r="J1899" t="str">
        <f t="shared" ref="J1899:J1962" si="132">MID(K1899,8,100)</f>
        <v>SERRALHEIRO</v>
      </c>
      <c r="K1899" t="s">
        <v>1982</v>
      </c>
      <c r="L1899">
        <v>0</v>
      </c>
      <c r="N1899" t="str">
        <f t="shared" ref="N1899:N1962" si="133">MID(O1899,8,100)</f>
        <v>SERRALHEIRO</v>
      </c>
      <c r="O1899" t="s">
        <v>1982</v>
      </c>
      <c r="P1899">
        <v>0</v>
      </c>
    </row>
    <row r="1900" spans="1:16">
      <c r="A1900" t="str">
        <f t="shared" si="131"/>
        <v>OPERADOR DE MAQUINA DE CILINDRAR CHAPAS</v>
      </c>
      <c r="B1900" t="s">
        <v>1983</v>
      </c>
      <c r="C1900">
        <v>0</v>
      </c>
      <c r="D1900">
        <v>0</v>
      </c>
      <c r="E1900">
        <v>0</v>
      </c>
      <c r="F1900">
        <v>0</v>
      </c>
      <c r="G1900">
        <v>0</v>
      </c>
      <c r="J1900" t="str">
        <f t="shared" si="132"/>
        <v>OPERADOR DE MAQUINA DE CILINDRAR CHAPAS</v>
      </c>
      <c r="K1900" t="s">
        <v>1983</v>
      </c>
      <c r="L1900">
        <v>0</v>
      </c>
      <c r="N1900" t="str">
        <f t="shared" si="133"/>
        <v>OPERADOR DE MAQUINA DE CILINDRAR CHAPAS</v>
      </c>
      <c r="O1900" t="s">
        <v>1983</v>
      </c>
      <c r="P1900">
        <v>0</v>
      </c>
    </row>
    <row r="1901" spans="1:16">
      <c r="A1901" t="str">
        <f t="shared" si="131"/>
        <v>OPERADOR DE MAQUINA DE DOBRAR CHAPAS</v>
      </c>
      <c r="B1901" t="s">
        <v>1984</v>
      </c>
      <c r="C1901">
        <v>0</v>
      </c>
      <c r="D1901">
        <v>0</v>
      </c>
      <c r="E1901">
        <v>0</v>
      </c>
      <c r="F1901">
        <v>0</v>
      </c>
      <c r="G1901">
        <v>0</v>
      </c>
      <c r="J1901" t="str">
        <f t="shared" si="132"/>
        <v>OPERADOR DE MAQUINA DE DOBRAR CHAPAS</v>
      </c>
      <c r="K1901" t="s">
        <v>1984</v>
      </c>
      <c r="L1901">
        <v>0</v>
      </c>
      <c r="N1901" t="str">
        <f t="shared" si="133"/>
        <v>OPERADOR DE MAQUINA DE DOBRAR CHAPAS</v>
      </c>
      <c r="O1901" t="s">
        <v>1984</v>
      </c>
      <c r="P1901">
        <v>0</v>
      </c>
    </row>
    <row r="1902" spans="1:16">
      <c r="A1902" t="str">
        <f t="shared" si="131"/>
        <v>PRENSISTA (OPERADOR DE PRENSA)</v>
      </c>
      <c r="B1902" t="s">
        <v>1985</v>
      </c>
      <c r="C1902">
        <v>0</v>
      </c>
      <c r="D1902">
        <v>0</v>
      </c>
      <c r="E1902">
        <v>0</v>
      </c>
      <c r="F1902">
        <v>0</v>
      </c>
      <c r="G1902">
        <v>0</v>
      </c>
      <c r="J1902" t="str">
        <f t="shared" si="132"/>
        <v>PRENSISTA (OPERADOR DE PRENSA)</v>
      </c>
      <c r="K1902" t="s">
        <v>1985</v>
      </c>
      <c r="L1902">
        <v>0</v>
      </c>
      <c r="N1902" t="str">
        <f t="shared" si="133"/>
        <v>PRENSISTA (OPERADOR DE PRENSA)</v>
      </c>
      <c r="O1902" t="s">
        <v>1985</v>
      </c>
      <c r="P1902">
        <v>0</v>
      </c>
    </row>
    <row r="1903" spans="1:16">
      <c r="A1903" t="str">
        <f t="shared" si="131"/>
        <v>OPERADOR DE LACOS DE CABOS DE ACO</v>
      </c>
      <c r="B1903" t="s">
        <v>1986</v>
      </c>
      <c r="C1903">
        <v>0</v>
      </c>
      <c r="D1903">
        <v>0</v>
      </c>
      <c r="E1903">
        <v>0</v>
      </c>
      <c r="F1903">
        <v>0</v>
      </c>
      <c r="G1903">
        <v>0</v>
      </c>
      <c r="J1903" t="str">
        <f t="shared" si="132"/>
        <v>OPERADOR DE LACOS DE CABOS DE ACO</v>
      </c>
      <c r="K1903" t="s">
        <v>1986</v>
      </c>
      <c r="L1903">
        <v>0</v>
      </c>
      <c r="N1903" t="str">
        <f t="shared" si="133"/>
        <v>OPERADOR DE LACOS DE CABOS DE ACO</v>
      </c>
      <c r="O1903" t="s">
        <v>1986</v>
      </c>
      <c r="P1903">
        <v>0</v>
      </c>
    </row>
    <row r="1904" spans="1:16">
      <c r="A1904" t="str">
        <f t="shared" si="131"/>
        <v>TRANCADOR DE CABOS DE ACO</v>
      </c>
      <c r="B1904" t="s">
        <v>1987</v>
      </c>
      <c r="C1904">
        <v>0</v>
      </c>
      <c r="D1904">
        <v>0</v>
      </c>
      <c r="E1904">
        <v>0</v>
      </c>
      <c r="F1904">
        <v>0</v>
      </c>
      <c r="G1904">
        <v>0</v>
      </c>
      <c r="J1904" t="str">
        <f t="shared" si="132"/>
        <v>TRANCADOR DE CABOS DE ACO</v>
      </c>
      <c r="K1904" t="s">
        <v>1987</v>
      </c>
      <c r="L1904">
        <v>0</v>
      </c>
      <c r="N1904" t="str">
        <f t="shared" si="133"/>
        <v>TRANCADOR DE CABOS DE ACO</v>
      </c>
      <c r="O1904" t="s">
        <v>1987</v>
      </c>
      <c r="P1904">
        <v>0</v>
      </c>
    </row>
    <row r="1905" spans="1:16">
      <c r="A1905" t="str">
        <f t="shared" si="131"/>
        <v>AJUSTADOR FERRAMENTEIRO</v>
      </c>
      <c r="B1905" t="s">
        <v>1988</v>
      </c>
      <c r="C1905">
        <v>0</v>
      </c>
      <c r="D1905">
        <v>0</v>
      </c>
      <c r="E1905">
        <v>0</v>
      </c>
      <c r="F1905">
        <v>0</v>
      </c>
      <c r="G1905">
        <v>0</v>
      </c>
      <c r="J1905" t="str">
        <f t="shared" si="132"/>
        <v>AJUSTADOR FERRAMENTEIRO</v>
      </c>
      <c r="K1905" t="s">
        <v>1988</v>
      </c>
      <c r="L1905">
        <v>0</v>
      </c>
      <c r="N1905" t="str">
        <f t="shared" si="133"/>
        <v>AJUSTADOR FERRAMENTEIRO</v>
      </c>
      <c r="O1905" t="s">
        <v>1988</v>
      </c>
      <c r="P1905">
        <v>0</v>
      </c>
    </row>
    <row r="1906" spans="1:16">
      <c r="A1906" t="str">
        <f t="shared" si="131"/>
        <v>AJUSTADOR MECANICO</v>
      </c>
      <c r="B1906" t="s">
        <v>1989</v>
      </c>
      <c r="C1906">
        <v>0</v>
      </c>
      <c r="D1906">
        <v>0</v>
      </c>
      <c r="E1906">
        <v>0</v>
      </c>
      <c r="F1906">
        <v>0</v>
      </c>
      <c r="G1906">
        <v>0</v>
      </c>
      <c r="J1906" t="str">
        <f t="shared" si="132"/>
        <v>AJUSTADOR MECANICO</v>
      </c>
      <c r="K1906" t="s">
        <v>1989</v>
      </c>
      <c r="L1906">
        <v>0</v>
      </c>
      <c r="N1906" t="str">
        <f t="shared" si="133"/>
        <v>AJUSTADOR MECANICO</v>
      </c>
      <c r="O1906" t="s">
        <v>1989</v>
      </c>
      <c r="P1906">
        <v>0</v>
      </c>
    </row>
    <row r="1907" spans="1:16">
      <c r="A1907" t="str">
        <f t="shared" si="131"/>
        <v>AJUSTADOR MECANICO (USINAGEM EM BANCADA E EM MAQUINASFERRAMENTAS)</v>
      </c>
      <c r="B1907" t="s">
        <v>1990</v>
      </c>
      <c r="C1907">
        <v>0</v>
      </c>
      <c r="D1907">
        <v>0</v>
      </c>
      <c r="E1907">
        <v>0</v>
      </c>
      <c r="F1907">
        <v>0</v>
      </c>
      <c r="G1907">
        <v>0</v>
      </c>
      <c r="J1907" t="str">
        <f t="shared" si="132"/>
        <v>AJUSTADOR MECANICO (USINAGEM EM BANCADA E EM MAQUINASFERRAMENTAS)</v>
      </c>
      <c r="K1907" t="s">
        <v>1990</v>
      </c>
      <c r="L1907">
        <v>0</v>
      </c>
      <c r="N1907" t="str">
        <f t="shared" si="133"/>
        <v>AJUSTADOR MECANICO (USINAGEM EM BANCADA E EM MAQUINASFERRAMENTAS)</v>
      </c>
      <c r="O1907" t="s">
        <v>1990</v>
      </c>
      <c r="P1907">
        <v>0</v>
      </c>
    </row>
    <row r="1908" spans="1:16">
      <c r="A1908" t="str">
        <f t="shared" si="131"/>
        <v>AJUSTADOR MECANICO EM BANCADA</v>
      </c>
      <c r="B1908" t="s">
        <v>1991</v>
      </c>
      <c r="C1908">
        <v>0</v>
      </c>
      <c r="D1908">
        <v>0</v>
      </c>
      <c r="E1908">
        <v>0</v>
      </c>
      <c r="F1908">
        <v>0</v>
      </c>
      <c r="G1908">
        <v>0</v>
      </c>
      <c r="J1908" t="str">
        <f t="shared" si="132"/>
        <v>AJUSTADOR MECANICO EM BANCADA</v>
      </c>
      <c r="K1908" t="s">
        <v>1991</v>
      </c>
      <c r="L1908">
        <v>0</v>
      </c>
      <c r="N1908" t="str">
        <f t="shared" si="133"/>
        <v>AJUSTADOR MECANICO EM BANCADA</v>
      </c>
      <c r="O1908" t="s">
        <v>1991</v>
      </c>
      <c r="P1908">
        <v>0</v>
      </c>
    </row>
    <row r="1909" spans="1:16">
      <c r="A1909" t="str">
        <f t="shared" si="131"/>
        <v>AJUSTADOR NAVAL (REPARO E CONSTRUCAO)</v>
      </c>
      <c r="B1909" t="s">
        <v>1992</v>
      </c>
      <c r="C1909">
        <v>0</v>
      </c>
      <c r="D1909">
        <v>0</v>
      </c>
      <c r="E1909">
        <v>0</v>
      </c>
      <c r="F1909">
        <v>0</v>
      </c>
      <c r="G1909">
        <v>0</v>
      </c>
      <c r="J1909" t="str">
        <f t="shared" si="132"/>
        <v>AJUSTADOR NAVAL (REPARO E CONSTRUCAO)</v>
      </c>
      <c r="K1909" t="s">
        <v>1992</v>
      </c>
      <c r="L1909">
        <v>0</v>
      </c>
      <c r="N1909" t="str">
        <f t="shared" si="133"/>
        <v>AJUSTADOR NAVAL (REPARO E CONSTRUCAO)</v>
      </c>
      <c r="O1909" t="s">
        <v>1992</v>
      </c>
      <c r="P1909">
        <v>0</v>
      </c>
    </row>
    <row r="1910" spans="1:16">
      <c r="A1910" t="str">
        <f t="shared" si="131"/>
        <v>MONTADOR DE MAQUINAS, MOTORES E ACESSORIOS (MONTAGEM EM SERIE)</v>
      </c>
      <c r="B1910" t="s">
        <v>1993</v>
      </c>
      <c r="C1910">
        <v>0</v>
      </c>
      <c r="D1910">
        <v>0</v>
      </c>
      <c r="E1910">
        <v>0</v>
      </c>
      <c r="F1910">
        <v>0</v>
      </c>
      <c r="G1910">
        <v>0</v>
      </c>
      <c r="J1910" t="str">
        <f t="shared" si="132"/>
        <v>MONTADOR DE MAQUINAS, MOTORES E ACESSORIOS (MONTAGEM EM SERIE)</v>
      </c>
      <c r="K1910" t="s">
        <v>1993</v>
      </c>
      <c r="L1910">
        <v>0</v>
      </c>
      <c r="N1910" t="str">
        <f t="shared" si="133"/>
        <v>MONTADOR DE MAQUINAS, MOTORES E ACESSORIOS (MONTAGEM EM SERIE)</v>
      </c>
      <c r="O1910" t="s">
        <v>1993</v>
      </c>
      <c r="P1910">
        <v>0</v>
      </c>
    </row>
    <row r="1911" spans="1:16">
      <c r="A1911" t="str">
        <f t="shared" si="131"/>
        <v>MONTADOR DE MAQUINAS</v>
      </c>
      <c r="B1911" t="s">
        <v>1994</v>
      </c>
      <c r="C1911">
        <v>0</v>
      </c>
      <c r="D1911">
        <v>0</v>
      </c>
      <c r="E1911">
        <v>0</v>
      </c>
      <c r="F1911">
        <v>0</v>
      </c>
      <c r="G1911">
        <v>0</v>
      </c>
      <c r="J1911" t="str">
        <f t="shared" si="132"/>
        <v>MONTADOR DE MAQUINAS</v>
      </c>
      <c r="K1911" t="s">
        <v>1994</v>
      </c>
      <c r="L1911">
        <v>0</v>
      </c>
      <c r="N1911" t="str">
        <f t="shared" si="133"/>
        <v>MONTADOR DE MAQUINAS</v>
      </c>
      <c r="O1911" t="s">
        <v>1994</v>
      </c>
      <c r="P1911">
        <v>0</v>
      </c>
    </row>
    <row r="1912" spans="1:16">
      <c r="A1912" t="str">
        <f t="shared" si="131"/>
        <v>MONTADOR DE MAQUINAS GRAFICAS</v>
      </c>
      <c r="B1912" t="s">
        <v>1995</v>
      </c>
      <c r="C1912">
        <v>0</v>
      </c>
      <c r="D1912">
        <v>0</v>
      </c>
      <c r="E1912">
        <v>0</v>
      </c>
      <c r="F1912">
        <v>0</v>
      </c>
      <c r="G1912">
        <v>0</v>
      </c>
      <c r="J1912" t="str">
        <f t="shared" si="132"/>
        <v>MONTADOR DE MAQUINAS GRAFICAS</v>
      </c>
      <c r="K1912" t="s">
        <v>1995</v>
      </c>
      <c r="L1912">
        <v>0</v>
      </c>
      <c r="N1912" t="str">
        <f t="shared" si="133"/>
        <v>MONTADOR DE MAQUINAS GRAFICAS</v>
      </c>
      <c r="O1912" t="s">
        <v>1995</v>
      </c>
      <c r="P1912">
        <v>0</v>
      </c>
    </row>
    <row r="1913" spans="1:16">
      <c r="A1913" t="str">
        <f t="shared" si="131"/>
        <v>MONTADOR DE MAQUINAS OPERATRIZES PARA MADEIRA</v>
      </c>
      <c r="B1913" t="s">
        <v>1996</v>
      </c>
      <c r="C1913">
        <v>0</v>
      </c>
      <c r="D1913">
        <v>0</v>
      </c>
      <c r="E1913">
        <v>0</v>
      </c>
      <c r="F1913">
        <v>0</v>
      </c>
      <c r="G1913">
        <v>0</v>
      </c>
      <c r="J1913" t="str">
        <f t="shared" si="132"/>
        <v>MONTADOR DE MAQUINAS OPERATRIZES PARA MADEIRA</v>
      </c>
      <c r="K1913" t="s">
        <v>1996</v>
      </c>
      <c r="L1913">
        <v>0</v>
      </c>
      <c r="N1913" t="str">
        <f t="shared" si="133"/>
        <v>MONTADOR DE MAQUINAS OPERATRIZES PARA MADEIRA</v>
      </c>
      <c r="O1913" t="s">
        <v>1996</v>
      </c>
      <c r="P1913">
        <v>0</v>
      </c>
    </row>
    <row r="1914" spans="1:16">
      <c r="A1914" t="str">
        <f t="shared" si="131"/>
        <v>MONTADOR DE MAQUINAS TEXTEIS</v>
      </c>
      <c r="B1914" t="s">
        <v>1997</v>
      </c>
      <c r="C1914">
        <v>0</v>
      </c>
      <c r="D1914">
        <v>0</v>
      </c>
      <c r="E1914">
        <v>0</v>
      </c>
      <c r="F1914">
        <v>0</v>
      </c>
      <c r="G1914">
        <v>0</v>
      </c>
      <c r="J1914" t="str">
        <f t="shared" si="132"/>
        <v>MONTADOR DE MAQUINAS TEXTEIS</v>
      </c>
      <c r="K1914" t="s">
        <v>1997</v>
      </c>
      <c r="L1914">
        <v>0</v>
      </c>
      <c r="N1914" t="str">
        <f t="shared" si="133"/>
        <v>MONTADOR DE MAQUINAS TEXTEIS</v>
      </c>
      <c r="O1914" t="s">
        <v>1997</v>
      </c>
      <c r="P1914">
        <v>0</v>
      </c>
    </row>
    <row r="1915" spans="1:16">
      <c r="A1915" t="str">
        <f t="shared" si="131"/>
        <v>MONTADOR DE MAQUINAS-FERRAMENTAS (USINAGEM DE METAIS)</v>
      </c>
      <c r="B1915" t="s">
        <v>1998</v>
      </c>
      <c r="C1915">
        <v>0</v>
      </c>
      <c r="D1915">
        <v>0</v>
      </c>
      <c r="E1915">
        <v>0</v>
      </c>
      <c r="F1915">
        <v>0</v>
      </c>
      <c r="G1915">
        <v>0</v>
      </c>
      <c r="J1915" t="str">
        <f t="shared" si="132"/>
        <v>MONTADOR DE MAQUINAS-FERRAMENTAS (USINAGEM DE METAIS)</v>
      </c>
      <c r="K1915" t="s">
        <v>1998</v>
      </c>
      <c r="L1915">
        <v>0</v>
      </c>
      <c r="N1915" t="str">
        <f t="shared" si="133"/>
        <v>MONTADOR DE MAQUINAS-FERRAMENTAS (USINAGEM DE METAIS)</v>
      </c>
      <c r="O1915" t="s">
        <v>1998</v>
      </c>
      <c r="P1915">
        <v>0</v>
      </c>
    </row>
    <row r="1916" spans="1:16">
      <c r="A1916" t="str">
        <f t="shared" si="131"/>
        <v>MONTADOR DE EQUIPAMENTO DE LEVANTAMENTO</v>
      </c>
      <c r="B1916" t="s">
        <v>126</v>
      </c>
      <c r="C1916">
        <v>0</v>
      </c>
      <c r="D1916">
        <v>0</v>
      </c>
      <c r="E1916">
        <v>1</v>
      </c>
      <c r="F1916">
        <v>0</v>
      </c>
      <c r="G1916">
        <v>1</v>
      </c>
      <c r="J1916" t="str">
        <f t="shared" si="132"/>
        <v>MONTADOR DE EQUIPAMENTO DE LEVANTAMENTO</v>
      </c>
      <c r="K1916" t="s">
        <v>126</v>
      </c>
      <c r="L1916">
        <v>1</v>
      </c>
      <c r="N1916" t="str">
        <f t="shared" si="133"/>
        <v>MONTADOR DE EQUIPAMENTO DE LEVANTAMENTO</v>
      </c>
      <c r="O1916" t="s">
        <v>126</v>
      </c>
      <c r="P1916">
        <v>0</v>
      </c>
    </row>
    <row r="1917" spans="1:16">
      <c r="A1917" t="str">
        <f t="shared" si="131"/>
        <v>MONTADOR DE MAQUINAS AGRICOLAS</v>
      </c>
      <c r="B1917" t="s">
        <v>1999</v>
      </c>
      <c r="C1917">
        <v>0</v>
      </c>
      <c r="D1917">
        <v>0</v>
      </c>
      <c r="E1917">
        <v>0</v>
      </c>
      <c r="F1917">
        <v>0</v>
      </c>
      <c r="G1917">
        <v>0</v>
      </c>
      <c r="J1917" t="str">
        <f t="shared" si="132"/>
        <v>MONTADOR DE MAQUINAS AGRICOLAS</v>
      </c>
      <c r="K1917" t="s">
        <v>1999</v>
      </c>
      <c r="L1917">
        <v>0</v>
      </c>
      <c r="N1917" t="str">
        <f t="shared" si="133"/>
        <v>MONTADOR DE MAQUINAS AGRICOLAS</v>
      </c>
      <c r="O1917" t="s">
        <v>1999</v>
      </c>
      <c r="P1917">
        <v>0</v>
      </c>
    </row>
    <row r="1918" spans="1:16">
      <c r="A1918" t="str">
        <f t="shared" si="131"/>
        <v>MONTADOR DE MAQUINAS DE MINAS E PEDREIRAS</v>
      </c>
      <c r="B1918" t="s">
        <v>2000</v>
      </c>
      <c r="C1918">
        <v>0</v>
      </c>
      <c r="D1918">
        <v>0</v>
      </c>
      <c r="E1918">
        <v>0</v>
      </c>
      <c r="F1918">
        <v>0</v>
      </c>
      <c r="G1918">
        <v>0</v>
      </c>
      <c r="J1918" t="str">
        <f t="shared" si="132"/>
        <v>MONTADOR DE MAQUINAS DE MINAS E PEDREIRAS</v>
      </c>
      <c r="K1918" t="s">
        <v>2000</v>
      </c>
      <c r="L1918">
        <v>0</v>
      </c>
      <c r="N1918" t="str">
        <f t="shared" si="133"/>
        <v>MONTADOR DE MAQUINAS DE MINAS E PEDREIRAS</v>
      </c>
      <c r="O1918" t="s">
        <v>2000</v>
      </c>
      <c r="P1918">
        <v>0</v>
      </c>
    </row>
    <row r="1919" spans="1:16">
      <c r="A1919" t="str">
        <f t="shared" si="131"/>
        <v>MONTADOR DE MAQUINAS DE TERRAPLENAGEM</v>
      </c>
      <c r="B1919" t="s">
        <v>2001</v>
      </c>
      <c r="C1919">
        <v>0</v>
      </c>
      <c r="D1919">
        <v>0</v>
      </c>
      <c r="E1919">
        <v>0</v>
      </c>
      <c r="F1919">
        <v>0</v>
      </c>
      <c r="G1919">
        <v>0</v>
      </c>
      <c r="J1919" t="str">
        <f t="shared" si="132"/>
        <v>MONTADOR DE MAQUINAS DE TERRAPLENAGEM</v>
      </c>
      <c r="K1919" t="s">
        <v>2001</v>
      </c>
      <c r="L1919">
        <v>0</v>
      </c>
      <c r="N1919" t="str">
        <f t="shared" si="133"/>
        <v>MONTADOR DE MAQUINAS DE TERRAPLENAGEM</v>
      </c>
      <c r="O1919" t="s">
        <v>2001</v>
      </c>
      <c r="P1919">
        <v>0</v>
      </c>
    </row>
    <row r="1920" spans="1:16">
      <c r="A1920" t="str">
        <f t="shared" si="131"/>
        <v>MECANICO MONTADOR DE MOTORES DE AERONAVES</v>
      </c>
      <c r="B1920" t="s">
        <v>2002</v>
      </c>
      <c r="C1920">
        <v>0</v>
      </c>
      <c r="D1920">
        <v>0</v>
      </c>
      <c r="E1920">
        <v>0</v>
      </c>
      <c r="F1920">
        <v>0</v>
      </c>
      <c r="G1920">
        <v>0</v>
      </c>
      <c r="J1920" t="str">
        <f t="shared" si="132"/>
        <v>MECANICO MONTADOR DE MOTORES DE AERONAVES</v>
      </c>
      <c r="K1920" t="s">
        <v>2002</v>
      </c>
      <c r="L1920">
        <v>0</v>
      </c>
      <c r="N1920" t="str">
        <f t="shared" si="133"/>
        <v>MECANICO MONTADOR DE MOTORES DE AERONAVES</v>
      </c>
      <c r="O1920" t="s">
        <v>2002</v>
      </c>
      <c r="P1920">
        <v>0</v>
      </c>
    </row>
    <row r="1921" spans="1:16">
      <c r="A1921" t="str">
        <f t="shared" si="131"/>
        <v>MECANICO MONTADOR DE MOTORES DE EMBARCACOES</v>
      </c>
      <c r="B1921" t="s">
        <v>2003</v>
      </c>
      <c r="C1921">
        <v>0</v>
      </c>
      <c r="D1921">
        <v>0</v>
      </c>
      <c r="E1921">
        <v>0</v>
      </c>
      <c r="F1921">
        <v>0</v>
      </c>
      <c r="G1921">
        <v>0</v>
      </c>
      <c r="J1921" t="str">
        <f t="shared" si="132"/>
        <v>MECANICO MONTADOR DE MOTORES DE EMBARCACOES</v>
      </c>
      <c r="K1921" t="s">
        <v>2003</v>
      </c>
      <c r="L1921">
        <v>0</v>
      </c>
      <c r="N1921" t="str">
        <f t="shared" si="133"/>
        <v>MECANICO MONTADOR DE MOTORES DE EMBARCACOES</v>
      </c>
      <c r="O1921" t="s">
        <v>2003</v>
      </c>
      <c r="P1921">
        <v>0</v>
      </c>
    </row>
    <row r="1922" spans="1:16">
      <c r="A1922" t="str">
        <f t="shared" si="131"/>
        <v>MECANICO MONTADOR DE MOTORES DE EXPLOSAO E DIESEL</v>
      </c>
      <c r="B1922" t="s">
        <v>2004</v>
      </c>
      <c r="C1922">
        <v>0</v>
      </c>
      <c r="D1922">
        <v>0</v>
      </c>
      <c r="E1922">
        <v>0</v>
      </c>
      <c r="F1922">
        <v>0</v>
      </c>
      <c r="G1922">
        <v>0</v>
      </c>
      <c r="J1922" t="str">
        <f t="shared" si="132"/>
        <v>MECANICO MONTADOR DE MOTORES DE EXPLOSAO E DIESEL</v>
      </c>
      <c r="K1922" t="s">
        <v>2004</v>
      </c>
      <c r="L1922">
        <v>0</v>
      </c>
      <c r="N1922" t="str">
        <f t="shared" si="133"/>
        <v>MECANICO MONTADOR DE MOTORES DE EXPLOSAO E DIESEL</v>
      </c>
      <c r="O1922" t="s">
        <v>2004</v>
      </c>
      <c r="P1922">
        <v>0</v>
      </c>
    </row>
    <row r="1923" spans="1:16">
      <c r="A1923" t="str">
        <f t="shared" si="131"/>
        <v>MECANICO MONTADOR DE TURBOALIMENTADORES</v>
      </c>
      <c r="B1923" t="s">
        <v>2005</v>
      </c>
      <c r="C1923">
        <v>0</v>
      </c>
      <c r="D1923">
        <v>0</v>
      </c>
      <c r="E1923">
        <v>0</v>
      </c>
      <c r="F1923">
        <v>0</v>
      </c>
      <c r="G1923">
        <v>0</v>
      </c>
      <c r="J1923" t="str">
        <f t="shared" si="132"/>
        <v>MECANICO MONTADOR DE TURBOALIMENTADORES</v>
      </c>
      <c r="K1923" t="s">
        <v>2005</v>
      </c>
      <c r="L1923">
        <v>0</v>
      </c>
      <c r="N1923" t="str">
        <f t="shared" si="133"/>
        <v>MECANICO MONTADOR DE TURBOALIMENTADORES</v>
      </c>
      <c r="O1923" t="s">
        <v>2005</v>
      </c>
      <c r="P1923">
        <v>0</v>
      </c>
    </row>
    <row r="1924" spans="1:16">
      <c r="A1924" t="str">
        <f t="shared" si="131"/>
        <v>MONTADOR DE VEICULOS (LINHA DE MONTAGEM)</v>
      </c>
      <c r="B1924" t="s">
        <v>2006</v>
      </c>
      <c r="C1924">
        <v>0</v>
      </c>
      <c r="D1924">
        <v>0</v>
      </c>
      <c r="E1924">
        <v>0</v>
      </c>
      <c r="F1924">
        <v>0</v>
      </c>
      <c r="G1924">
        <v>0</v>
      </c>
      <c r="J1924" t="str">
        <f t="shared" si="132"/>
        <v>MONTADOR DE VEICULOS (LINHA DE MONTAGEM)</v>
      </c>
      <c r="K1924" t="s">
        <v>2006</v>
      </c>
      <c r="L1924">
        <v>0</v>
      </c>
      <c r="N1924" t="str">
        <f t="shared" si="133"/>
        <v>MONTADOR DE VEICULOS (LINHA DE MONTAGEM)</v>
      </c>
      <c r="O1924" t="s">
        <v>2006</v>
      </c>
      <c r="P1924">
        <v>0</v>
      </c>
    </row>
    <row r="1925" spans="1:16">
      <c r="A1925" t="str">
        <f t="shared" si="131"/>
        <v>OPERADOR DE TIME DE MONTAGEM</v>
      </c>
      <c r="B1925" t="s">
        <v>2007</v>
      </c>
      <c r="C1925">
        <v>0</v>
      </c>
      <c r="D1925">
        <v>0</v>
      </c>
      <c r="E1925">
        <v>0</v>
      </c>
      <c r="F1925">
        <v>0</v>
      </c>
      <c r="G1925">
        <v>0</v>
      </c>
      <c r="J1925" t="str">
        <f t="shared" si="132"/>
        <v>OPERADOR DE TIME DE MONTAGEM</v>
      </c>
      <c r="K1925" t="s">
        <v>2007</v>
      </c>
      <c r="L1925">
        <v>0</v>
      </c>
      <c r="N1925" t="str">
        <f t="shared" si="133"/>
        <v>OPERADOR DE TIME DE MONTAGEM</v>
      </c>
      <c r="O1925" t="s">
        <v>2007</v>
      </c>
      <c r="P1925">
        <v>0</v>
      </c>
    </row>
    <row r="1926" spans="1:16">
      <c r="A1926" t="str">
        <f t="shared" si="131"/>
        <v>MONTADOR DE ESTRUTURAS DE AERONAVES</v>
      </c>
      <c r="B1926" t="s">
        <v>2008</v>
      </c>
      <c r="C1926">
        <v>0</v>
      </c>
      <c r="D1926">
        <v>0</v>
      </c>
      <c r="E1926">
        <v>0</v>
      </c>
      <c r="F1926">
        <v>0</v>
      </c>
      <c r="G1926">
        <v>0</v>
      </c>
      <c r="J1926" t="str">
        <f t="shared" si="132"/>
        <v>MONTADOR DE ESTRUTURAS DE AERONAVES</v>
      </c>
      <c r="K1926" t="s">
        <v>2008</v>
      </c>
      <c r="L1926">
        <v>0</v>
      </c>
      <c r="N1926" t="str">
        <f t="shared" si="133"/>
        <v>MONTADOR DE ESTRUTURAS DE AERONAVES</v>
      </c>
      <c r="O1926" t="s">
        <v>2008</v>
      </c>
      <c r="P1926">
        <v>0</v>
      </c>
    </row>
    <row r="1927" spans="1:16">
      <c r="A1927" t="str">
        <f t="shared" si="131"/>
        <v>MONTADOR DE SISTEMAS DE COMBUSTIVEL DE AERONAVES</v>
      </c>
      <c r="B1927" t="s">
        <v>2009</v>
      </c>
      <c r="C1927">
        <v>0</v>
      </c>
      <c r="D1927">
        <v>0</v>
      </c>
      <c r="E1927">
        <v>0</v>
      </c>
      <c r="F1927">
        <v>0</v>
      </c>
      <c r="G1927">
        <v>0</v>
      </c>
      <c r="J1927" t="str">
        <f t="shared" si="132"/>
        <v>MONTADOR DE SISTEMAS DE COMBUSTIVEL DE AERONAVES</v>
      </c>
      <c r="K1927" t="s">
        <v>2009</v>
      </c>
      <c r="L1927">
        <v>0</v>
      </c>
      <c r="N1927" t="str">
        <f t="shared" si="133"/>
        <v>MONTADOR DE SISTEMAS DE COMBUSTIVEL DE AERONAVES</v>
      </c>
      <c r="O1927" t="s">
        <v>2009</v>
      </c>
      <c r="P1927">
        <v>0</v>
      </c>
    </row>
    <row r="1928" spans="1:16">
      <c r="A1928" t="str">
        <f t="shared" si="131"/>
        <v>MECANICO DE REFRIGERACAO</v>
      </c>
      <c r="B1928" t="s">
        <v>2010</v>
      </c>
      <c r="C1928">
        <v>0</v>
      </c>
      <c r="D1928">
        <v>0</v>
      </c>
      <c r="E1928">
        <v>0</v>
      </c>
      <c r="F1928">
        <v>0</v>
      </c>
      <c r="G1928">
        <v>0</v>
      </c>
      <c r="J1928" t="str">
        <f t="shared" si="132"/>
        <v>MECANICO DE REFRIGERACAO</v>
      </c>
      <c r="K1928" t="s">
        <v>2010</v>
      </c>
      <c r="L1928">
        <v>0</v>
      </c>
      <c r="N1928" t="str">
        <f t="shared" si="133"/>
        <v>MECANICO DE REFRIGERACAO</v>
      </c>
      <c r="O1928" t="s">
        <v>2010</v>
      </c>
      <c r="P1928">
        <v>0</v>
      </c>
    </row>
    <row r="1929" spans="1:16">
      <c r="A1929" t="str">
        <f t="shared" si="131"/>
        <v>SUPERVISOR DE MONTAGEM E INSTALACAO ELETROELETRONICA</v>
      </c>
      <c r="B1929" t="s">
        <v>2011</v>
      </c>
      <c r="C1929">
        <v>0</v>
      </c>
      <c r="D1929">
        <v>0</v>
      </c>
      <c r="E1929">
        <v>0</v>
      </c>
      <c r="F1929">
        <v>0</v>
      </c>
      <c r="G1929">
        <v>0</v>
      </c>
      <c r="J1929" t="str">
        <f t="shared" si="132"/>
        <v>SUPERVISOR DE MONTAGEM E INSTALACAO ELETROELETRONICA</v>
      </c>
      <c r="K1929" t="s">
        <v>2011</v>
      </c>
      <c r="L1929">
        <v>0</v>
      </c>
      <c r="N1929" t="str">
        <f t="shared" si="133"/>
        <v>SUPERVISOR DE MONTAGEM E INSTALACAO ELETROELETRONICA</v>
      </c>
      <c r="O1929" t="s">
        <v>2011</v>
      </c>
      <c r="P1929">
        <v>0</v>
      </c>
    </row>
    <row r="1930" spans="1:16">
      <c r="A1930" t="str">
        <f t="shared" si="131"/>
        <v>MONTADOR DE EQUIPAMENTOS ELETRONICOS (APARELHOS MEDICOS)</v>
      </c>
      <c r="B1930" t="s">
        <v>2012</v>
      </c>
      <c r="C1930">
        <v>0</v>
      </c>
      <c r="D1930">
        <v>0</v>
      </c>
      <c r="E1930">
        <v>0</v>
      </c>
      <c r="F1930">
        <v>0</v>
      </c>
      <c r="G1930">
        <v>0</v>
      </c>
      <c r="J1930" t="str">
        <f t="shared" si="132"/>
        <v>MONTADOR DE EQUIPAMENTOS ELETRONICOS (APARELHOS MEDICOS)</v>
      </c>
      <c r="K1930" t="s">
        <v>2012</v>
      </c>
      <c r="L1930">
        <v>0</v>
      </c>
      <c r="N1930" t="str">
        <f t="shared" si="133"/>
        <v>MONTADOR DE EQUIPAMENTOS ELETRONICOS (APARELHOS MEDICOS)</v>
      </c>
      <c r="O1930" t="s">
        <v>2012</v>
      </c>
      <c r="P1930">
        <v>0</v>
      </c>
    </row>
    <row r="1931" spans="1:16">
      <c r="A1931" t="str">
        <f t="shared" si="131"/>
        <v>MONTADOR DE EQUIPAMENTOS ELETRONICOS (COMPUTADORES E EQUIPAMENTOS AUXILIARES)</v>
      </c>
      <c r="B1931" t="s">
        <v>2013</v>
      </c>
      <c r="C1931">
        <v>0</v>
      </c>
      <c r="D1931">
        <v>0</v>
      </c>
      <c r="E1931">
        <v>0</v>
      </c>
      <c r="F1931">
        <v>0</v>
      </c>
      <c r="G1931">
        <v>0</v>
      </c>
      <c r="J1931" t="str">
        <f t="shared" si="132"/>
        <v>MONTADOR DE EQUIPAMENTOS ELETRONICOS (COMPUTADORES E EQUIPAMENTOS AUXILIARES)</v>
      </c>
      <c r="K1931" t="s">
        <v>2013</v>
      </c>
      <c r="L1931">
        <v>0</v>
      </c>
      <c r="N1931" t="str">
        <f t="shared" si="133"/>
        <v>MONTADOR DE EQUIPAMENTOS ELETRONICOS (COMPUTADORES E EQUIPAMENTOS AUXILIARES)</v>
      </c>
      <c r="O1931" t="s">
        <v>2013</v>
      </c>
      <c r="P1931">
        <v>0</v>
      </c>
    </row>
    <row r="1932" spans="1:16">
      <c r="A1932" t="str">
        <f t="shared" si="131"/>
        <v>MONTADOR DE EQUIPAMENTOS ELETRICOS (INSTRUMENTOS DE MEDICAO)</v>
      </c>
      <c r="B1932" t="s">
        <v>2014</v>
      </c>
      <c r="C1932">
        <v>0</v>
      </c>
      <c r="D1932">
        <v>0</v>
      </c>
      <c r="E1932">
        <v>0</v>
      </c>
      <c r="F1932">
        <v>0</v>
      </c>
      <c r="G1932">
        <v>0</v>
      </c>
      <c r="J1932" t="str">
        <f t="shared" si="132"/>
        <v>MONTADOR DE EQUIPAMENTOS ELETRICOS (INSTRUMENTOS DE MEDICAO)</v>
      </c>
      <c r="K1932" t="s">
        <v>2014</v>
      </c>
      <c r="L1932">
        <v>0</v>
      </c>
      <c r="N1932" t="str">
        <f t="shared" si="133"/>
        <v>MONTADOR DE EQUIPAMENTOS ELETRICOS (INSTRUMENTOS DE MEDICAO)</v>
      </c>
      <c r="O1932" t="s">
        <v>2014</v>
      </c>
      <c r="P1932">
        <v>0</v>
      </c>
    </row>
    <row r="1933" spans="1:16">
      <c r="A1933" t="str">
        <f t="shared" si="131"/>
        <v>MONTADOR DE EQUIPAMENTOS ELETRICOS (APARELHOS ELETRODOMESTICOS)</v>
      </c>
      <c r="B1933" t="s">
        <v>2015</v>
      </c>
      <c r="C1933">
        <v>0</v>
      </c>
      <c r="D1933">
        <v>0</v>
      </c>
      <c r="E1933">
        <v>0</v>
      </c>
      <c r="F1933">
        <v>0</v>
      </c>
      <c r="G1933">
        <v>0</v>
      </c>
      <c r="J1933" t="str">
        <f t="shared" si="132"/>
        <v>MONTADOR DE EQUIPAMENTOS ELETRICOS (APARELHOS ELETRODOMESTICOS)</v>
      </c>
      <c r="K1933" t="s">
        <v>2015</v>
      </c>
      <c r="L1933">
        <v>0</v>
      </c>
      <c r="N1933" t="str">
        <f t="shared" si="133"/>
        <v>MONTADOR DE EQUIPAMENTOS ELETRICOS (APARELHOS ELETRODOMESTICOS)</v>
      </c>
      <c r="O1933" t="s">
        <v>2015</v>
      </c>
      <c r="P1933">
        <v>0</v>
      </c>
    </row>
    <row r="1934" spans="1:16">
      <c r="A1934" t="str">
        <f t="shared" si="131"/>
        <v>MONTADOR DE EQUIPAMENTOS ELETRICOS (CENTRAIS ELETRICAS)</v>
      </c>
      <c r="B1934" t="s">
        <v>2016</v>
      </c>
      <c r="C1934">
        <v>0</v>
      </c>
      <c r="D1934">
        <v>0</v>
      </c>
      <c r="E1934">
        <v>0</v>
      </c>
      <c r="F1934">
        <v>0</v>
      </c>
      <c r="G1934">
        <v>0</v>
      </c>
      <c r="J1934" t="str">
        <f t="shared" si="132"/>
        <v>MONTADOR DE EQUIPAMENTOS ELETRICOS (CENTRAIS ELETRICAS)</v>
      </c>
      <c r="K1934" t="s">
        <v>2016</v>
      </c>
      <c r="L1934">
        <v>0</v>
      </c>
      <c r="N1934" t="str">
        <f t="shared" si="133"/>
        <v>MONTADOR DE EQUIPAMENTOS ELETRICOS (CENTRAIS ELETRICAS)</v>
      </c>
      <c r="O1934" t="s">
        <v>2016</v>
      </c>
      <c r="P1934">
        <v>0</v>
      </c>
    </row>
    <row r="1935" spans="1:16">
      <c r="A1935" t="str">
        <f t="shared" si="131"/>
        <v>MONTADOR DE EQUIPAMENTOS ELETRICOS (MOTORES E DINAMOS)</v>
      </c>
      <c r="B1935" t="s">
        <v>2017</v>
      </c>
      <c r="C1935">
        <v>0</v>
      </c>
      <c r="D1935">
        <v>0</v>
      </c>
      <c r="E1935">
        <v>0</v>
      </c>
      <c r="F1935">
        <v>0</v>
      </c>
      <c r="G1935">
        <v>0</v>
      </c>
      <c r="J1935" t="str">
        <f t="shared" si="132"/>
        <v>MONTADOR DE EQUIPAMENTOS ELETRICOS (MOTORES E DINAMOS)</v>
      </c>
      <c r="K1935" t="s">
        <v>2017</v>
      </c>
      <c r="L1935">
        <v>0</v>
      </c>
      <c r="N1935" t="str">
        <f t="shared" si="133"/>
        <v>MONTADOR DE EQUIPAMENTOS ELETRICOS (MOTORES E DINAMOS)</v>
      </c>
      <c r="O1935" t="s">
        <v>2017</v>
      </c>
      <c r="P1935">
        <v>0</v>
      </c>
    </row>
    <row r="1936" spans="1:16">
      <c r="A1936" t="str">
        <f t="shared" si="131"/>
        <v>MONTADOR DE EQUIPAMENTOS ELETRICOS</v>
      </c>
      <c r="B1936" t="s">
        <v>2018</v>
      </c>
      <c r="C1936">
        <v>0</v>
      </c>
      <c r="D1936">
        <v>0</v>
      </c>
      <c r="E1936">
        <v>0</v>
      </c>
      <c r="F1936">
        <v>0</v>
      </c>
      <c r="G1936">
        <v>0</v>
      </c>
      <c r="J1936" t="str">
        <f t="shared" si="132"/>
        <v>MONTADOR DE EQUIPAMENTOS ELETRICOS</v>
      </c>
      <c r="K1936" t="s">
        <v>2018</v>
      </c>
      <c r="L1936">
        <v>0</v>
      </c>
      <c r="N1936" t="str">
        <f t="shared" si="133"/>
        <v>MONTADOR DE EQUIPAMENTOS ELETRICOS</v>
      </c>
      <c r="O1936" t="s">
        <v>2018</v>
      </c>
      <c r="P1936">
        <v>0</v>
      </c>
    </row>
    <row r="1937" spans="1:16">
      <c r="A1937" t="str">
        <f t="shared" si="131"/>
        <v>MONTADOR DE EQUIPAMENTOS ELETRONICOS (INSTALACOES DE SINALIZACAO)</v>
      </c>
      <c r="B1937" t="s">
        <v>2019</v>
      </c>
      <c r="C1937">
        <v>0</v>
      </c>
      <c r="D1937">
        <v>0</v>
      </c>
      <c r="E1937">
        <v>0</v>
      </c>
      <c r="F1937">
        <v>0</v>
      </c>
      <c r="G1937">
        <v>0</v>
      </c>
      <c r="J1937" t="str">
        <f t="shared" si="132"/>
        <v>MONTADOR DE EQUIPAMENTOS ELETRONICOS (INSTALACOES DE SINALIZACAO)</v>
      </c>
      <c r="K1937" t="s">
        <v>2019</v>
      </c>
      <c r="L1937">
        <v>0</v>
      </c>
      <c r="N1937" t="str">
        <f t="shared" si="133"/>
        <v>MONTADOR DE EQUIPAMENTOS ELETRONICOS (INSTALACOES DE SINALIZACAO)</v>
      </c>
      <c r="O1937" t="s">
        <v>2019</v>
      </c>
      <c r="P1937">
        <v>0</v>
      </c>
    </row>
    <row r="1938" spans="1:16">
      <c r="A1938" t="str">
        <f t="shared" si="131"/>
        <v>MONTADOR DE EQUIPAMENTOS ELETRONICOS (MAQUINAS INDUSTRIAIS)</v>
      </c>
      <c r="B1938" t="s">
        <v>2020</v>
      </c>
      <c r="C1938">
        <v>0</v>
      </c>
      <c r="D1938">
        <v>0</v>
      </c>
      <c r="E1938">
        <v>0</v>
      </c>
      <c r="F1938">
        <v>0</v>
      </c>
      <c r="G1938">
        <v>0</v>
      </c>
      <c r="J1938" t="str">
        <f t="shared" si="132"/>
        <v>MONTADOR DE EQUIPAMENTOS ELETRONICOS (MAQUINAS INDUSTRIAIS)</v>
      </c>
      <c r="K1938" t="s">
        <v>2020</v>
      </c>
      <c r="L1938">
        <v>0</v>
      </c>
      <c r="N1938" t="str">
        <f t="shared" si="133"/>
        <v>MONTADOR DE EQUIPAMENTOS ELETRONICOS (MAQUINAS INDUSTRIAIS)</v>
      </c>
      <c r="O1938" t="s">
        <v>2020</v>
      </c>
      <c r="P1938">
        <v>0</v>
      </c>
    </row>
    <row r="1939" spans="1:16">
      <c r="A1939" t="str">
        <f t="shared" si="131"/>
        <v>MONTADOR DE EQUIPAMENTOS ELETRONICOS</v>
      </c>
      <c r="B1939" t="s">
        <v>2021</v>
      </c>
      <c r="C1939">
        <v>0</v>
      </c>
      <c r="D1939">
        <v>0</v>
      </c>
      <c r="E1939">
        <v>0</v>
      </c>
      <c r="F1939">
        <v>0</v>
      </c>
      <c r="G1939">
        <v>0</v>
      </c>
      <c r="J1939" t="str">
        <f t="shared" si="132"/>
        <v>MONTADOR DE EQUIPAMENTOS ELETRONICOS</v>
      </c>
      <c r="K1939" t="s">
        <v>2021</v>
      </c>
      <c r="L1939">
        <v>0</v>
      </c>
      <c r="N1939" t="str">
        <f t="shared" si="133"/>
        <v>MONTADOR DE EQUIPAMENTOS ELETRONICOS</v>
      </c>
      <c r="O1939" t="s">
        <v>2021</v>
      </c>
      <c r="P1939">
        <v>0</v>
      </c>
    </row>
    <row r="1940" spans="1:16">
      <c r="A1940" t="str">
        <f t="shared" si="131"/>
        <v>MONTADOR DE EQUIPAMENTOS ELETRICOS (ELEVADORES E EQUIPAMENTOS SIMILARES)</v>
      </c>
      <c r="B1940" t="s">
        <v>2022</v>
      </c>
      <c r="C1940">
        <v>0</v>
      </c>
      <c r="D1940">
        <v>0</v>
      </c>
      <c r="E1940">
        <v>0</v>
      </c>
      <c r="F1940">
        <v>0</v>
      </c>
      <c r="G1940">
        <v>0</v>
      </c>
      <c r="J1940" t="str">
        <f t="shared" si="132"/>
        <v>MONTADOR DE EQUIPAMENTOS ELETRICOS (ELEVADORES E EQUIPAMENTOS SIMILARES)</v>
      </c>
      <c r="K1940" t="s">
        <v>2022</v>
      </c>
      <c r="L1940">
        <v>0</v>
      </c>
      <c r="N1940" t="str">
        <f t="shared" si="133"/>
        <v>MONTADOR DE EQUIPAMENTOS ELETRICOS (ELEVADORES E EQUIPAMENTOS SIMILARES)</v>
      </c>
      <c r="O1940" t="s">
        <v>2022</v>
      </c>
      <c r="P1940">
        <v>0</v>
      </c>
    </row>
    <row r="1941" spans="1:16">
      <c r="A1941" t="str">
        <f t="shared" si="131"/>
        <v>MONTADOR DE EQUIPAMENTOS ELETRICOS (TRANSFORMADORES)</v>
      </c>
      <c r="B1941" t="s">
        <v>2023</v>
      </c>
      <c r="C1941">
        <v>0</v>
      </c>
      <c r="D1941">
        <v>0</v>
      </c>
      <c r="E1941">
        <v>0</v>
      </c>
      <c r="F1941">
        <v>0</v>
      </c>
      <c r="G1941">
        <v>0</v>
      </c>
      <c r="J1941" t="str">
        <f t="shared" si="132"/>
        <v>MONTADOR DE EQUIPAMENTOS ELETRICOS (TRANSFORMADORES)</v>
      </c>
      <c r="K1941" t="s">
        <v>2023</v>
      </c>
      <c r="L1941">
        <v>0</v>
      </c>
      <c r="N1941" t="str">
        <f t="shared" si="133"/>
        <v>MONTADOR DE EQUIPAMENTOS ELETRICOS (TRANSFORMADORES)</v>
      </c>
      <c r="O1941" t="s">
        <v>2023</v>
      </c>
      <c r="P1941">
        <v>0</v>
      </c>
    </row>
    <row r="1942" spans="1:16">
      <c r="A1942" t="str">
        <f t="shared" si="131"/>
        <v>BOBINADOR ELETRICISTA, A MAO</v>
      </c>
      <c r="B1942" t="s">
        <v>2024</v>
      </c>
      <c r="C1942">
        <v>0</v>
      </c>
      <c r="D1942">
        <v>0</v>
      </c>
      <c r="E1942">
        <v>0</v>
      </c>
      <c r="F1942">
        <v>0</v>
      </c>
      <c r="G1942">
        <v>0</v>
      </c>
      <c r="J1942" t="str">
        <f t="shared" si="132"/>
        <v>BOBINADOR ELETRICISTA, A MAO</v>
      </c>
      <c r="K1942" t="s">
        <v>2024</v>
      </c>
      <c r="L1942">
        <v>0</v>
      </c>
      <c r="N1942" t="str">
        <f t="shared" si="133"/>
        <v>BOBINADOR ELETRICISTA, A MAO</v>
      </c>
      <c r="O1942" t="s">
        <v>2024</v>
      </c>
      <c r="P1942">
        <v>0</v>
      </c>
    </row>
    <row r="1943" spans="1:16">
      <c r="A1943" t="str">
        <f t="shared" si="131"/>
        <v>BOBINADOR ELETRICISTA, A MAQUINA</v>
      </c>
      <c r="B1943" t="s">
        <v>2025</v>
      </c>
      <c r="C1943">
        <v>0</v>
      </c>
      <c r="D1943">
        <v>0</v>
      </c>
      <c r="E1943">
        <v>0</v>
      </c>
      <c r="F1943">
        <v>0</v>
      </c>
      <c r="G1943">
        <v>0</v>
      </c>
      <c r="J1943" t="str">
        <f t="shared" si="132"/>
        <v>BOBINADOR ELETRICISTA, A MAQUINA</v>
      </c>
      <c r="K1943" t="s">
        <v>2025</v>
      </c>
      <c r="L1943">
        <v>0</v>
      </c>
      <c r="N1943" t="str">
        <f t="shared" si="133"/>
        <v>BOBINADOR ELETRICISTA, A MAQUINA</v>
      </c>
      <c r="O1943" t="s">
        <v>2025</v>
      </c>
      <c r="P1943">
        <v>0</v>
      </c>
    </row>
    <row r="1944" spans="1:16">
      <c r="A1944" t="str">
        <f t="shared" si="131"/>
        <v>OPERADOR DE LINHA DE MONTAGEM (APARELHOS ELETRICOS)</v>
      </c>
      <c r="B1944" t="s">
        <v>2026</v>
      </c>
      <c r="C1944">
        <v>0</v>
      </c>
      <c r="D1944">
        <v>0</v>
      </c>
      <c r="E1944">
        <v>0</v>
      </c>
      <c r="F1944">
        <v>0</v>
      </c>
      <c r="G1944">
        <v>0</v>
      </c>
      <c r="J1944" t="str">
        <f t="shared" si="132"/>
        <v>OPERADOR DE LINHA DE MONTAGEM (APARELHOS ELETRICOS)</v>
      </c>
      <c r="K1944" t="s">
        <v>2026</v>
      </c>
      <c r="L1944">
        <v>0</v>
      </c>
      <c r="N1944" t="str">
        <f t="shared" si="133"/>
        <v>OPERADOR DE LINHA DE MONTAGEM (APARELHOS ELETRICOS)</v>
      </c>
      <c r="O1944" t="s">
        <v>2026</v>
      </c>
      <c r="P1944">
        <v>0</v>
      </c>
    </row>
    <row r="1945" spans="1:16">
      <c r="A1945" t="str">
        <f t="shared" si="131"/>
        <v>OPERADOR DE LINHA DE MONTAGEM (APARELHOS ELETRONICOS)</v>
      </c>
      <c r="B1945" t="s">
        <v>2027</v>
      </c>
      <c r="C1945">
        <v>0</v>
      </c>
      <c r="D1945">
        <v>0</v>
      </c>
      <c r="E1945">
        <v>0</v>
      </c>
      <c r="F1945">
        <v>0</v>
      </c>
      <c r="G1945">
        <v>0</v>
      </c>
      <c r="J1945" t="str">
        <f t="shared" si="132"/>
        <v>OPERADOR DE LINHA DE MONTAGEM (APARELHOS ELETRONICOS)</v>
      </c>
      <c r="K1945" t="s">
        <v>2027</v>
      </c>
      <c r="L1945">
        <v>0</v>
      </c>
      <c r="N1945" t="str">
        <f t="shared" si="133"/>
        <v>OPERADOR DE LINHA DE MONTAGEM (APARELHOS ELETRONICOS)</v>
      </c>
      <c r="O1945" t="s">
        <v>2027</v>
      </c>
      <c r="P1945">
        <v>0</v>
      </c>
    </row>
    <row r="1946" spans="1:16">
      <c r="A1946" t="str">
        <f t="shared" si="131"/>
        <v>MONTADOR DE EQUIPAMENTOS ELETRONICOS (ESTACAO DE RADIO, TV E EQUIPAMENTOS DE RADAR)</v>
      </c>
      <c r="B1946" t="s">
        <v>2028</v>
      </c>
      <c r="C1946">
        <v>0</v>
      </c>
      <c r="D1946">
        <v>0</v>
      </c>
      <c r="E1946">
        <v>0</v>
      </c>
      <c r="F1946">
        <v>0</v>
      </c>
      <c r="G1946">
        <v>0</v>
      </c>
      <c r="J1946" t="str">
        <f t="shared" si="132"/>
        <v>MONTADOR DE EQUIPAMENTOS ELETRONICOS (ESTACAO DE RADIO, TV E EQUIPAMENTOS DE RADAR)</v>
      </c>
      <c r="K1946" t="s">
        <v>2028</v>
      </c>
      <c r="L1946">
        <v>0</v>
      </c>
      <c r="N1946" t="str">
        <f t="shared" si="133"/>
        <v>MONTADOR DE EQUIPAMENTOS ELETRONICOS (ESTACAO DE RADIO, TV E EQUIPAMENTOS DE RADAR)</v>
      </c>
      <c r="O1946" t="s">
        <v>2028</v>
      </c>
      <c r="P1946">
        <v>0</v>
      </c>
    </row>
    <row r="1947" spans="1:16">
      <c r="A1947" t="str">
        <f t="shared" si="131"/>
        <v>INSTALADOR-REPARADOR DE EQUIPAMENTOS DE COMUTACAO EM TELEFONIA</v>
      </c>
      <c r="B1947" t="s">
        <v>2029</v>
      </c>
      <c r="C1947">
        <v>0</v>
      </c>
      <c r="D1947">
        <v>0</v>
      </c>
      <c r="E1947">
        <v>0</v>
      </c>
      <c r="F1947">
        <v>0</v>
      </c>
      <c r="G1947">
        <v>0</v>
      </c>
      <c r="J1947" t="str">
        <f t="shared" si="132"/>
        <v>INSTALADOR-REPARADOR DE EQUIPAMENTOS DE COMUTACAO EM TELEFONIA</v>
      </c>
      <c r="K1947" t="s">
        <v>2029</v>
      </c>
      <c r="L1947">
        <v>0</v>
      </c>
      <c r="N1947" t="str">
        <f t="shared" si="133"/>
        <v>INSTALADOR-REPARADOR DE EQUIPAMENTOS DE COMUTACAO EM TELEFONIA</v>
      </c>
      <c r="O1947" t="s">
        <v>2029</v>
      </c>
      <c r="P1947">
        <v>0</v>
      </c>
    </row>
    <row r="1948" spans="1:16">
      <c r="A1948" t="str">
        <f t="shared" si="131"/>
        <v>INSTALADOR-REPARADOR DE EQUIPAMENTOS DE ENERGIA EM TELEFONIA</v>
      </c>
      <c r="B1948" t="s">
        <v>2030</v>
      </c>
      <c r="C1948">
        <v>0</v>
      </c>
      <c r="D1948">
        <v>0</v>
      </c>
      <c r="E1948">
        <v>0</v>
      </c>
      <c r="F1948">
        <v>0</v>
      </c>
      <c r="G1948">
        <v>0</v>
      </c>
      <c r="J1948" t="str">
        <f t="shared" si="132"/>
        <v>INSTALADOR-REPARADOR DE EQUIPAMENTOS DE ENERGIA EM TELEFONIA</v>
      </c>
      <c r="K1948" t="s">
        <v>2030</v>
      </c>
      <c r="L1948">
        <v>0</v>
      </c>
      <c r="N1948" t="str">
        <f t="shared" si="133"/>
        <v>INSTALADOR-REPARADOR DE EQUIPAMENTOS DE ENERGIA EM TELEFONIA</v>
      </c>
      <c r="O1948" t="s">
        <v>2030</v>
      </c>
      <c r="P1948">
        <v>0</v>
      </c>
    </row>
    <row r="1949" spans="1:16">
      <c r="A1949" t="str">
        <f t="shared" si="131"/>
        <v>INSTALADOR-REPARADOR DE EQUIPAMENTOS DE TRANSMISSAO EM TELEFONIA</v>
      </c>
      <c r="B1949" t="s">
        <v>2031</v>
      </c>
      <c r="C1949">
        <v>0</v>
      </c>
      <c r="D1949">
        <v>0</v>
      </c>
      <c r="E1949">
        <v>0</v>
      </c>
      <c r="F1949">
        <v>0</v>
      </c>
      <c r="G1949">
        <v>0</v>
      </c>
      <c r="J1949" t="str">
        <f t="shared" si="132"/>
        <v>INSTALADOR-REPARADOR DE EQUIPAMENTOS DE TRANSMISSAO EM TELEFONIA</v>
      </c>
      <c r="K1949" t="s">
        <v>2031</v>
      </c>
      <c r="L1949">
        <v>0</v>
      </c>
      <c r="N1949" t="str">
        <f t="shared" si="133"/>
        <v>INSTALADOR-REPARADOR DE EQUIPAMENTOS DE TRANSMISSAO EM TELEFONIA</v>
      </c>
      <c r="O1949" t="s">
        <v>2031</v>
      </c>
      <c r="P1949">
        <v>0</v>
      </c>
    </row>
    <row r="1950" spans="1:16">
      <c r="A1950" t="str">
        <f t="shared" si="131"/>
        <v>INSTALADOR-REPARADOR DE LINHAS E APARELHOS DE TELECOMUNICACOES</v>
      </c>
      <c r="B1950" t="s">
        <v>2032</v>
      </c>
      <c r="C1950">
        <v>0</v>
      </c>
      <c r="D1950">
        <v>0</v>
      </c>
      <c r="E1950">
        <v>0</v>
      </c>
      <c r="F1950">
        <v>0</v>
      </c>
      <c r="G1950">
        <v>0</v>
      </c>
      <c r="J1950" t="str">
        <f t="shared" si="132"/>
        <v>INSTALADOR-REPARADOR DE LINHAS E APARELHOS DE TELECOMUNICACOES</v>
      </c>
      <c r="K1950" t="s">
        <v>2032</v>
      </c>
      <c r="L1950">
        <v>0</v>
      </c>
      <c r="N1950" t="str">
        <f t="shared" si="133"/>
        <v>INSTALADOR-REPARADOR DE LINHAS E APARELHOS DE TELECOMUNICACOES</v>
      </c>
      <c r="O1950" t="s">
        <v>2032</v>
      </c>
      <c r="P1950">
        <v>0</v>
      </c>
    </row>
    <row r="1951" spans="1:16">
      <c r="A1951" t="str">
        <f t="shared" si="131"/>
        <v>INSTALADOR-REPARADOR DE REDES E CABOS TELEFONICOS</v>
      </c>
      <c r="B1951" t="s">
        <v>2033</v>
      </c>
      <c r="C1951">
        <v>0</v>
      </c>
      <c r="D1951">
        <v>0</v>
      </c>
      <c r="E1951">
        <v>0</v>
      </c>
      <c r="F1951">
        <v>0</v>
      </c>
      <c r="G1951">
        <v>0</v>
      </c>
      <c r="J1951" t="str">
        <f t="shared" si="132"/>
        <v>INSTALADOR-REPARADOR DE REDES E CABOS TELEFONICOS</v>
      </c>
      <c r="K1951" t="s">
        <v>2033</v>
      </c>
      <c r="L1951">
        <v>0</v>
      </c>
      <c r="N1951" t="str">
        <f t="shared" si="133"/>
        <v>INSTALADOR-REPARADOR DE REDES E CABOS TELEFONICOS</v>
      </c>
      <c r="O1951" t="s">
        <v>2033</v>
      </c>
      <c r="P1951">
        <v>0</v>
      </c>
    </row>
    <row r="1952" spans="1:16">
      <c r="A1952" t="str">
        <f t="shared" si="131"/>
        <v>REPARADOR DE APARELHOS DE TELECOMUNICACOES EM LABORATORIO</v>
      </c>
      <c r="B1952" t="s">
        <v>2034</v>
      </c>
      <c r="C1952">
        <v>0</v>
      </c>
      <c r="D1952">
        <v>0</v>
      </c>
      <c r="E1952">
        <v>0</v>
      </c>
      <c r="F1952">
        <v>0</v>
      </c>
      <c r="G1952">
        <v>0</v>
      </c>
      <c r="J1952" t="str">
        <f t="shared" si="132"/>
        <v>REPARADOR DE APARELHOS DE TELECOMUNICACOES EM LABORATORIO</v>
      </c>
      <c r="K1952" t="s">
        <v>2034</v>
      </c>
      <c r="L1952">
        <v>0</v>
      </c>
      <c r="N1952" t="str">
        <f t="shared" si="133"/>
        <v>REPARADOR DE APARELHOS DE TELECOMUNICACOES EM LABORATORIO</v>
      </c>
      <c r="O1952" t="s">
        <v>2034</v>
      </c>
      <c r="P1952">
        <v>0</v>
      </c>
    </row>
    <row r="1953" spans="1:16">
      <c r="A1953" t="str">
        <f t="shared" si="131"/>
        <v>ELETRICISTA DE MANUTENCAO DE LINHAS ELETRICAS, TELEFONICAS E DE COMUNICACAO DE DADOS</v>
      </c>
      <c r="B1953" t="s">
        <v>2035</v>
      </c>
      <c r="C1953">
        <v>0</v>
      </c>
      <c r="D1953">
        <v>0</v>
      </c>
      <c r="E1953">
        <v>0</v>
      </c>
      <c r="F1953">
        <v>0</v>
      </c>
      <c r="G1953">
        <v>0</v>
      </c>
      <c r="J1953" t="str">
        <f t="shared" si="132"/>
        <v>ELETRICISTA DE MANUTENCAO DE LINHAS ELETRICAS, TELEFONICAS E DE COMUNICACAO DE DADOS</v>
      </c>
      <c r="K1953" t="s">
        <v>2035</v>
      </c>
      <c r="L1953">
        <v>0</v>
      </c>
      <c r="N1953" t="str">
        <f t="shared" si="133"/>
        <v>ELETRICISTA DE MANUTENCAO DE LINHAS ELETRICAS, TELEFONICAS E DE COMUNICACAO DE DADOS</v>
      </c>
      <c r="O1953" t="s">
        <v>2035</v>
      </c>
      <c r="P1953">
        <v>0</v>
      </c>
    </row>
    <row r="1954" spans="1:16">
      <c r="A1954" t="str">
        <f t="shared" si="131"/>
        <v>EMENDADOR DE CABOS ELETRICOS E TELEFONICOS (AEREOS E SUBTERRANEOS)</v>
      </c>
      <c r="B1954" t="s">
        <v>2036</v>
      </c>
      <c r="C1954">
        <v>0</v>
      </c>
      <c r="D1954">
        <v>0</v>
      </c>
      <c r="E1954">
        <v>0</v>
      </c>
      <c r="F1954">
        <v>0</v>
      </c>
      <c r="G1954">
        <v>0</v>
      </c>
      <c r="J1954" t="str">
        <f t="shared" si="132"/>
        <v>EMENDADOR DE CABOS ELETRICOS E TELEFONICOS (AEREOS E SUBTERRANEOS)</v>
      </c>
      <c r="K1954" t="s">
        <v>2036</v>
      </c>
      <c r="L1954">
        <v>0</v>
      </c>
      <c r="N1954" t="str">
        <f t="shared" si="133"/>
        <v>EMENDADOR DE CABOS ELETRICOS E TELEFONICOS (AEREOS E SUBTERRANEOS)</v>
      </c>
      <c r="O1954" t="s">
        <v>2036</v>
      </c>
      <c r="P1954">
        <v>0</v>
      </c>
    </row>
    <row r="1955" spans="1:16">
      <c r="A1955" t="str">
        <f t="shared" si="131"/>
        <v>EXAMINADOR DE CABOS, LINHAS ELETRICAS E TELEFONICAS</v>
      </c>
      <c r="B1955" t="s">
        <v>2037</v>
      </c>
      <c r="C1955">
        <v>0</v>
      </c>
      <c r="D1955">
        <v>0</v>
      </c>
      <c r="E1955">
        <v>0</v>
      </c>
      <c r="F1955">
        <v>0</v>
      </c>
      <c r="G1955">
        <v>0</v>
      </c>
      <c r="J1955" t="str">
        <f t="shared" si="132"/>
        <v>EXAMINADOR DE CABOS, LINHAS ELETRICAS E TELEFONICAS</v>
      </c>
      <c r="K1955" t="s">
        <v>2037</v>
      </c>
      <c r="L1955">
        <v>0</v>
      </c>
      <c r="N1955" t="str">
        <f t="shared" si="133"/>
        <v>EXAMINADOR DE CABOS, LINHAS ELETRICAS E TELEFONICAS</v>
      </c>
      <c r="O1955" t="s">
        <v>2037</v>
      </c>
      <c r="P1955">
        <v>0</v>
      </c>
    </row>
    <row r="1956" spans="1:16">
      <c r="A1956" t="str">
        <f t="shared" si="131"/>
        <v>INSTALADOR DE LINHAS ELETRICAS DE ALTA E BAIXA - TENSAO (REDE AEREA E SUBTERRANEA)</v>
      </c>
      <c r="B1956" t="s">
        <v>2038</v>
      </c>
      <c r="C1956">
        <v>0</v>
      </c>
      <c r="D1956">
        <v>0</v>
      </c>
      <c r="E1956">
        <v>0</v>
      </c>
      <c r="F1956">
        <v>0</v>
      </c>
      <c r="G1956">
        <v>0</v>
      </c>
      <c r="J1956" t="str">
        <f t="shared" si="132"/>
        <v>INSTALADOR DE LINHAS ELETRICAS DE ALTA E BAIXA - TENSAO (REDE AEREA E SUBTERRANEA)</v>
      </c>
      <c r="K1956" t="s">
        <v>2038</v>
      </c>
      <c r="L1956">
        <v>0</v>
      </c>
      <c r="N1956" t="str">
        <f t="shared" si="133"/>
        <v>INSTALADOR DE LINHAS ELETRICAS DE ALTA E BAIXA - TENSAO (REDE AEREA E SUBTERRANEA)</v>
      </c>
      <c r="O1956" t="s">
        <v>2038</v>
      </c>
      <c r="P1956">
        <v>0</v>
      </c>
    </row>
    <row r="1957" spans="1:16">
      <c r="A1957" t="str">
        <f t="shared" si="131"/>
        <v>INSTALADOR ELETRICISTA (TRACAO DE VEICULOS)</v>
      </c>
      <c r="B1957" t="s">
        <v>2039</v>
      </c>
      <c r="C1957">
        <v>0</v>
      </c>
      <c r="D1957">
        <v>0</v>
      </c>
      <c r="E1957">
        <v>0</v>
      </c>
      <c r="F1957">
        <v>0</v>
      </c>
      <c r="G1957">
        <v>0</v>
      </c>
      <c r="J1957" t="str">
        <f t="shared" si="132"/>
        <v>INSTALADOR ELETRICISTA (TRACAO DE VEICULOS)</v>
      </c>
      <c r="K1957" t="s">
        <v>2039</v>
      </c>
      <c r="L1957">
        <v>0</v>
      </c>
      <c r="N1957" t="str">
        <f t="shared" si="133"/>
        <v>INSTALADOR ELETRICISTA (TRACAO DE VEICULOS)</v>
      </c>
      <c r="O1957" t="s">
        <v>2039</v>
      </c>
      <c r="P1957">
        <v>0</v>
      </c>
    </row>
    <row r="1958" spans="1:16">
      <c r="A1958" t="str">
        <f t="shared" si="131"/>
        <v>INSTALADOR-REPARADOR DE REDES TELEFONICAS E DE COMUNICACAO DE DADOS</v>
      </c>
      <c r="B1958" t="s">
        <v>2040</v>
      </c>
      <c r="C1958">
        <v>0</v>
      </c>
      <c r="D1958">
        <v>0</v>
      </c>
      <c r="E1958">
        <v>0</v>
      </c>
      <c r="F1958">
        <v>0</v>
      </c>
      <c r="G1958">
        <v>0</v>
      </c>
      <c r="J1958" t="str">
        <f t="shared" si="132"/>
        <v>INSTALADOR-REPARADOR DE REDES TELEFONICAS E DE COMUNICACAO DE DADOS</v>
      </c>
      <c r="K1958" t="s">
        <v>2040</v>
      </c>
      <c r="L1958">
        <v>0</v>
      </c>
      <c r="N1958" t="str">
        <f t="shared" si="133"/>
        <v>INSTALADOR-REPARADOR DE REDES TELEFONICAS E DE COMUNICACAO DE DADOS</v>
      </c>
      <c r="O1958" t="s">
        <v>2040</v>
      </c>
      <c r="P1958">
        <v>0</v>
      </c>
    </row>
    <row r="1959" spans="1:16">
      <c r="A1959" t="str">
        <f t="shared" si="131"/>
        <v>LIGADOR DE LINHAS TELEFONICAS</v>
      </c>
      <c r="B1959" t="s">
        <v>2041</v>
      </c>
      <c r="C1959">
        <v>0</v>
      </c>
      <c r="D1959">
        <v>0</v>
      </c>
      <c r="E1959">
        <v>0</v>
      </c>
      <c r="F1959">
        <v>0</v>
      </c>
      <c r="G1959">
        <v>0</v>
      </c>
      <c r="J1959" t="str">
        <f t="shared" si="132"/>
        <v>LIGADOR DE LINHAS TELEFONICAS</v>
      </c>
      <c r="K1959" t="s">
        <v>2041</v>
      </c>
      <c r="L1959">
        <v>0</v>
      </c>
      <c r="N1959" t="str">
        <f t="shared" si="133"/>
        <v>LIGADOR DE LINHAS TELEFONICAS</v>
      </c>
      <c r="O1959" t="s">
        <v>2041</v>
      </c>
      <c r="P1959">
        <v>0</v>
      </c>
    </row>
    <row r="1960" spans="1:16">
      <c r="A1960" t="str">
        <f t="shared" si="131"/>
        <v>SUPERVISOR DA MECANICA DE PRECISAO</v>
      </c>
      <c r="B1960" t="s">
        <v>2042</v>
      </c>
      <c r="C1960">
        <v>0</v>
      </c>
      <c r="D1960">
        <v>0</v>
      </c>
      <c r="E1960">
        <v>0</v>
      </c>
      <c r="F1960">
        <v>0</v>
      </c>
      <c r="G1960">
        <v>0</v>
      </c>
      <c r="J1960" t="str">
        <f t="shared" si="132"/>
        <v>SUPERVISOR DA MECANICA DE PRECISAO</v>
      </c>
      <c r="K1960" t="s">
        <v>2042</v>
      </c>
      <c r="L1960">
        <v>0</v>
      </c>
      <c r="N1960" t="str">
        <f t="shared" si="133"/>
        <v>SUPERVISOR DA MECANICA DE PRECISAO</v>
      </c>
      <c r="O1960" t="s">
        <v>2042</v>
      </c>
      <c r="P1960">
        <v>0</v>
      </c>
    </row>
    <row r="1961" spans="1:16">
      <c r="A1961" t="str">
        <f t="shared" si="131"/>
        <v>SUPERVISOR DE FABRICACAO DE INSTRUMENTOS MUSICAIS</v>
      </c>
      <c r="B1961" t="s">
        <v>2043</v>
      </c>
      <c r="C1961">
        <v>0</v>
      </c>
      <c r="D1961">
        <v>0</v>
      </c>
      <c r="E1961">
        <v>0</v>
      </c>
      <c r="F1961">
        <v>0</v>
      </c>
      <c r="G1961">
        <v>0</v>
      </c>
      <c r="J1961" t="str">
        <f t="shared" si="132"/>
        <v>SUPERVISOR DE FABRICACAO DE INSTRUMENTOS MUSICAIS</v>
      </c>
      <c r="K1961" t="s">
        <v>2043</v>
      </c>
      <c r="L1961">
        <v>0</v>
      </c>
      <c r="N1961" t="str">
        <f t="shared" si="133"/>
        <v>SUPERVISOR DE FABRICACAO DE INSTRUMENTOS MUSICAIS</v>
      </c>
      <c r="O1961" t="s">
        <v>2043</v>
      </c>
      <c r="P1961">
        <v>0</v>
      </c>
    </row>
    <row r="1962" spans="1:16">
      <c r="A1962" t="str">
        <f t="shared" si="131"/>
        <v>AJUSTADOR DE INSTRUMENTOS DE PRECISAO</v>
      </c>
      <c r="B1962" t="s">
        <v>2044</v>
      </c>
      <c r="C1962">
        <v>0</v>
      </c>
      <c r="D1962">
        <v>0</v>
      </c>
      <c r="E1962">
        <v>0</v>
      </c>
      <c r="F1962">
        <v>0</v>
      </c>
      <c r="G1962">
        <v>0</v>
      </c>
      <c r="J1962" t="str">
        <f t="shared" si="132"/>
        <v>AJUSTADOR DE INSTRUMENTOS DE PRECISAO</v>
      </c>
      <c r="K1962" t="s">
        <v>2044</v>
      </c>
      <c r="L1962">
        <v>0</v>
      </c>
      <c r="N1962" t="str">
        <f t="shared" si="133"/>
        <v>AJUSTADOR DE INSTRUMENTOS DE PRECISAO</v>
      </c>
      <c r="O1962" t="s">
        <v>2044</v>
      </c>
      <c r="P1962">
        <v>0</v>
      </c>
    </row>
    <row r="1963" spans="1:16">
      <c r="A1963" t="str">
        <f t="shared" ref="A1963:A2026" si="134">MID(B1963,8,100)</f>
        <v>MONTADOR DE INSTRUMENTOS DE OPTICA</v>
      </c>
      <c r="B1963" t="s">
        <v>2045</v>
      </c>
      <c r="C1963">
        <v>0</v>
      </c>
      <c r="D1963">
        <v>0</v>
      </c>
      <c r="E1963">
        <v>0</v>
      </c>
      <c r="F1963">
        <v>0</v>
      </c>
      <c r="G1963">
        <v>0</v>
      </c>
      <c r="J1963" t="str">
        <f t="shared" ref="J1963:J2026" si="135">MID(K1963,8,100)</f>
        <v>MONTADOR DE INSTRUMENTOS DE OPTICA</v>
      </c>
      <c r="K1963" t="s">
        <v>2045</v>
      </c>
      <c r="L1963">
        <v>0</v>
      </c>
      <c r="N1963" t="str">
        <f t="shared" ref="N1963:N2026" si="136">MID(O1963,8,100)</f>
        <v>MONTADOR DE INSTRUMENTOS DE OPTICA</v>
      </c>
      <c r="O1963" t="s">
        <v>2045</v>
      </c>
      <c r="P1963">
        <v>0</v>
      </c>
    </row>
    <row r="1964" spans="1:16">
      <c r="A1964" t="str">
        <f t="shared" si="134"/>
        <v>MONTADOR DE INSTRUMENTOS DE PRECISAO</v>
      </c>
      <c r="B1964" t="s">
        <v>2046</v>
      </c>
      <c r="C1964">
        <v>0</v>
      </c>
      <c r="D1964">
        <v>0</v>
      </c>
      <c r="E1964">
        <v>0</v>
      </c>
      <c r="F1964">
        <v>0</v>
      </c>
      <c r="G1964">
        <v>0</v>
      </c>
      <c r="J1964" t="str">
        <f t="shared" si="135"/>
        <v>MONTADOR DE INSTRUMENTOS DE PRECISAO</v>
      </c>
      <c r="K1964" t="s">
        <v>2046</v>
      </c>
      <c r="L1964">
        <v>0</v>
      </c>
      <c r="N1964" t="str">
        <f t="shared" si="136"/>
        <v>MONTADOR DE INSTRUMENTOS DE PRECISAO</v>
      </c>
      <c r="O1964" t="s">
        <v>2046</v>
      </c>
      <c r="P1964">
        <v>0</v>
      </c>
    </row>
    <row r="1965" spans="1:16">
      <c r="A1965" t="str">
        <f t="shared" si="134"/>
        <v>RELOJOEIRO (FABRICACAO)</v>
      </c>
      <c r="B1965" t="s">
        <v>2047</v>
      </c>
      <c r="C1965">
        <v>0</v>
      </c>
      <c r="D1965">
        <v>0</v>
      </c>
      <c r="E1965">
        <v>0</v>
      </c>
      <c r="F1965">
        <v>0</v>
      </c>
      <c r="G1965">
        <v>0</v>
      </c>
      <c r="J1965" t="str">
        <f t="shared" si="135"/>
        <v>RELOJOEIRO (FABRICACAO)</v>
      </c>
      <c r="K1965" t="s">
        <v>2047</v>
      </c>
      <c r="L1965">
        <v>0</v>
      </c>
      <c r="N1965" t="str">
        <f t="shared" si="136"/>
        <v>RELOJOEIRO (FABRICACAO)</v>
      </c>
      <c r="O1965" t="s">
        <v>2047</v>
      </c>
      <c r="P1965">
        <v>0</v>
      </c>
    </row>
    <row r="1966" spans="1:16">
      <c r="A1966" t="str">
        <f t="shared" si="134"/>
        <v>RELOJOEIRO (REPARACAO)</v>
      </c>
      <c r="B1966" t="s">
        <v>2048</v>
      </c>
      <c r="C1966">
        <v>0</v>
      </c>
      <c r="D1966">
        <v>0</v>
      </c>
      <c r="E1966">
        <v>0</v>
      </c>
      <c r="F1966">
        <v>0</v>
      </c>
      <c r="G1966">
        <v>0</v>
      </c>
      <c r="J1966" t="str">
        <f t="shared" si="135"/>
        <v>RELOJOEIRO (REPARACAO)</v>
      </c>
      <c r="K1966" t="s">
        <v>2048</v>
      </c>
      <c r="L1966">
        <v>0</v>
      </c>
      <c r="N1966" t="str">
        <f t="shared" si="136"/>
        <v>RELOJOEIRO (REPARACAO)</v>
      </c>
      <c r="O1966" t="s">
        <v>2048</v>
      </c>
      <c r="P1966">
        <v>0</v>
      </c>
    </row>
    <row r="1967" spans="1:16">
      <c r="A1967" t="str">
        <f t="shared" si="134"/>
        <v>AFINADOR DE INSTRUMENTOS MUSICAIS</v>
      </c>
      <c r="B1967" t="s">
        <v>2049</v>
      </c>
      <c r="C1967">
        <v>0</v>
      </c>
      <c r="D1967">
        <v>0</v>
      </c>
      <c r="E1967">
        <v>0</v>
      </c>
      <c r="F1967">
        <v>0</v>
      </c>
      <c r="G1967">
        <v>0</v>
      </c>
      <c r="J1967" t="str">
        <f t="shared" si="135"/>
        <v>AFINADOR DE INSTRUMENTOS MUSICAIS</v>
      </c>
      <c r="K1967" t="s">
        <v>2049</v>
      </c>
      <c r="L1967">
        <v>0</v>
      </c>
      <c r="N1967" t="str">
        <f t="shared" si="136"/>
        <v>AFINADOR DE INSTRUMENTOS MUSICAIS</v>
      </c>
      <c r="O1967" t="s">
        <v>2049</v>
      </c>
      <c r="P1967">
        <v>0</v>
      </c>
    </row>
    <row r="1968" spans="1:16">
      <c r="A1968" t="str">
        <f t="shared" si="134"/>
        <v>CONFECCIONADOR DE ACORDEAO</v>
      </c>
      <c r="B1968" t="s">
        <v>2050</v>
      </c>
      <c r="C1968">
        <v>0</v>
      </c>
      <c r="D1968">
        <v>0</v>
      </c>
      <c r="E1968">
        <v>0</v>
      </c>
      <c r="F1968">
        <v>0</v>
      </c>
      <c r="G1968">
        <v>0</v>
      </c>
      <c r="J1968" t="str">
        <f t="shared" si="135"/>
        <v>CONFECCIONADOR DE ACORDEAO</v>
      </c>
      <c r="K1968" t="s">
        <v>2050</v>
      </c>
      <c r="L1968">
        <v>0</v>
      </c>
      <c r="N1968" t="str">
        <f t="shared" si="136"/>
        <v>CONFECCIONADOR DE ACORDEAO</v>
      </c>
      <c r="O1968" t="s">
        <v>2050</v>
      </c>
      <c r="P1968">
        <v>0</v>
      </c>
    </row>
    <row r="1969" spans="1:16">
      <c r="A1969" t="str">
        <f t="shared" si="134"/>
        <v>CONFECCIONADOR DE INSTRUMENTOS DE CORDA</v>
      </c>
      <c r="B1969" t="s">
        <v>2051</v>
      </c>
      <c r="C1969">
        <v>0</v>
      </c>
      <c r="D1969">
        <v>0</v>
      </c>
      <c r="E1969">
        <v>0</v>
      </c>
      <c r="F1969">
        <v>0</v>
      </c>
      <c r="G1969">
        <v>0</v>
      </c>
      <c r="J1969" t="str">
        <f t="shared" si="135"/>
        <v>CONFECCIONADOR DE INSTRUMENTOS DE CORDA</v>
      </c>
      <c r="K1969" t="s">
        <v>2051</v>
      </c>
      <c r="L1969">
        <v>0</v>
      </c>
      <c r="N1969" t="str">
        <f t="shared" si="136"/>
        <v>CONFECCIONADOR DE INSTRUMENTOS DE CORDA</v>
      </c>
      <c r="O1969" t="s">
        <v>2051</v>
      </c>
      <c r="P1969">
        <v>0</v>
      </c>
    </row>
    <row r="1970" spans="1:16">
      <c r="A1970" t="str">
        <f t="shared" si="134"/>
        <v>CONFECCIONADOR DE INSTRUMENTOS DE PERCUSSAO (PELE, COURO OU PLASTICO)</v>
      </c>
      <c r="B1970" t="s">
        <v>2052</v>
      </c>
      <c r="C1970">
        <v>0</v>
      </c>
      <c r="D1970">
        <v>0</v>
      </c>
      <c r="E1970">
        <v>0</v>
      </c>
      <c r="F1970">
        <v>0</v>
      </c>
      <c r="G1970">
        <v>0</v>
      </c>
      <c r="J1970" t="str">
        <f t="shared" si="135"/>
        <v>CONFECCIONADOR DE INSTRUMENTOS DE PERCUSSAO (PELE, COURO OU PLASTICO)</v>
      </c>
      <c r="K1970" t="s">
        <v>2052</v>
      </c>
      <c r="L1970">
        <v>0</v>
      </c>
      <c r="N1970" t="str">
        <f t="shared" si="136"/>
        <v>CONFECCIONADOR DE INSTRUMENTOS DE PERCUSSAO (PELE, COURO OU PLASTICO)</v>
      </c>
      <c r="O1970" t="s">
        <v>2052</v>
      </c>
      <c r="P1970">
        <v>0</v>
      </c>
    </row>
    <row r="1971" spans="1:16">
      <c r="A1971" t="str">
        <f t="shared" si="134"/>
        <v>CONFECCIONADOR DE INSTRUMENTOS DE SOPRO (MADEIRA)</v>
      </c>
      <c r="B1971" t="s">
        <v>2053</v>
      </c>
      <c r="C1971">
        <v>0</v>
      </c>
      <c r="D1971">
        <v>0</v>
      </c>
      <c r="E1971">
        <v>0</v>
      </c>
      <c r="F1971">
        <v>0</v>
      </c>
      <c r="G1971">
        <v>0</v>
      </c>
      <c r="J1971" t="str">
        <f t="shared" si="135"/>
        <v>CONFECCIONADOR DE INSTRUMENTOS DE SOPRO (MADEIRA)</v>
      </c>
      <c r="K1971" t="s">
        <v>2053</v>
      </c>
      <c r="L1971">
        <v>0</v>
      </c>
      <c r="N1971" t="str">
        <f t="shared" si="136"/>
        <v>CONFECCIONADOR DE INSTRUMENTOS DE SOPRO (MADEIRA)</v>
      </c>
      <c r="O1971" t="s">
        <v>2053</v>
      </c>
      <c r="P1971">
        <v>0</v>
      </c>
    </row>
    <row r="1972" spans="1:16">
      <c r="A1972" t="str">
        <f t="shared" si="134"/>
        <v>CONFECCIONADOR DE INSTRUMENTOS DE SOPRO (METAL)</v>
      </c>
      <c r="B1972" t="s">
        <v>2054</v>
      </c>
      <c r="C1972">
        <v>0</v>
      </c>
      <c r="D1972">
        <v>0</v>
      </c>
      <c r="E1972">
        <v>0</v>
      </c>
      <c r="F1972">
        <v>0</v>
      </c>
      <c r="G1972">
        <v>0</v>
      </c>
      <c r="J1972" t="str">
        <f t="shared" si="135"/>
        <v>CONFECCIONADOR DE INSTRUMENTOS DE SOPRO (METAL)</v>
      </c>
      <c r="K1972" t="s">
        <v>2054</v>
      </c>
      <c r="L1972">
        <v>0</v>
      </c>
      <c r="N1972" t="str">
        <f t="shared" si="136"/>
        <v>CONFECCIONADOR DE INSTRUMENTOS DE SOPRO (METAL)</v>
      </c>
      <c r="O1972" t="s">
        <v>2054</v>
      </c>
      <c r="P1972">
        <v>0</v>
      </c>
    </row>
    <row r="1973" spans="1:16">
      <c r="A1973" t="str">
        <f t="shared" si="134"/>
        <v>CONFECCIONADOR DE ORGAO</v>
      </c>
      <c r="B1973" t="s">
        <v>2055</v>
      </c>
      <c r="C1973">
        <v>0</v>
      </c>
      <c r="D1973">
        <v>0</v>
      </c>
      <c r="E1973">
        <v>0</v>
      </c>
      <c r="F1973">
        <v>0</v>
      </c>
      <c r="G1973">
        <v>0</v>
      </c>
      <c r="J1973" t="str">
        <f t="shared" si="135"/>
        <v>CONFECCIONADOR DE ORGAO</v>
      </c>
      <c r="K1973" t="s">
        <v>2055</v>
      </c>
      <c r="L1973">
        <v>0</v>
      </c>
      <c r="N1973" t="str">
        <f t="shared" si="136"/>
        <v>CONFECCIONADOR DE ORGAO</v>
      </c>
      <c r="O1973" t="s">
        <v>2055</v>
      </c>
      <c r="P1973">
        <v>0</v>
      </c>
    </row>
    <row r="1974" spans="1:16">
      <c r="A1974" t="str">
        <f t="shared" si="134"/>
        <v>CONFECCIONADOR DE PIANO</v>
      </c>
      <c r="B1974" t="s">
        <v>2056</v>
      </c>
      <c r="C1974">
        <v>0</v>
      </c>
      <c r="D1974">
        <v>0</v>
      </c>
      <c r="E1974">
        <v>0</v>
      </c>
      <c r="F1974">
        <v>0</v>
      </c>
      <c r="G1974">
        <v>0</v>
      </c>
      <c r="J1974" t="str">
        <f t="shared" si="135"/>
        <v>CONFECCIONADOR DE PIANO</v>
      </c>
      <c r="K1974" t="s">
        <v>2056</v>
      </c>
      <c r="L1974">
        <v>0</v>
      </c>
      <c r="N1974" t="str">
        <f t="shared" si="136"/>
        <v>CONFECCIONADOR DE PIANO</v>
      </c>
      <c r="O1974" t="s">
        <v>2056</v>
      </c>
      <c r="P1974">
        <v>0</v>
      </c>
    </row>
    <row r="1975" spans="1:16">
      <c r="A1975" t="str">
        <f t="shared" si="134"/>
        <v>SUPERVISOR DE JOALHERIA</v>
      </c>
      <c r="B1975" t="s">
        <v>2057</v>
      </c>
      <c r="C1975">
        <v>0</v>
      </c>
      <c r="D1975">
        <v>0</v>
      </c>
      <c r="E1975">
        <v>0</v>
      </c>
      <c r="F1975">
        <v>0</v>
      </c>
      <c r="G1975">
        <v>0</v>
      </c>
      <c r="J1975" t="str">
        <f t="shared" si="135"/>
        <v>SUPERVISOR DE JOALHERIA</v>
      </c>
      <c r="K1975" t="s">
        <v>2057</v>
      </c>
      <c r="L1975">
        <v>0</v>
      </c>
      <c r="N1975" t="str">
        <f t="shared" si="136"/>
        <v>SUPERVISOR DE JOALHERIA</v>
      </c>
      <c r="O1975" t="s">
        <v>2057</v>
      </c>
      <c r="P1975">
        <v>0</v>
      </c>
    </row>
    <row r="1976" spans="1:16">
      <c r="A1976" t="str">
        <f t="shared" si="134"/>
        <v>SUPERVISOR DA INDUSTRIA DE MINERAIS NAO METALICOS (EXCETO OS DERIVADOS DE PETROLEO E CARVAO)</v>
      </c>
      <c r="B1976" t="s">
        <v>2058</v>
      </c>
      <c r="C1976">
        <v>0</v>
      </c>
      <c r="D1976">
        <v>0</v>
      </c>
      <c r="E1976">
        <v>0</v>
      </c>
      <c r="F1976">
        <v>0</v>
      </c>
      <c r="G1976">
        <v>0</v>
      </c>
      <c r="J1976" t="str">
        <f t="shared" si="135"/>
        <v>SUPERVISOR DA INDUSTRIA DE MINERAIS NAO METALICOS (EXCETO OS DERIVADOS DE PETROLEO E CARVAO)</v>
      </c>
      <c r="K1976" t="s">
        <v>2058</v>
      </c>
      <c r="L1976">
        <v>0</v>
      </c>
      <c r="N1976" t="str">
        <f t="shared" si="136"/>
        <v>SUPERVISOR DA INDUSTRIA DE MINERAIS NAO METALICOS (EXCETO OS DERIVADOS DE PETROLEO E CARVAO)</v>
      </c>
      <c r="O1976" t="s">
        <v>2058</v>
      </c>
      <c r="P1976">
        <v>0</v>
      </c>
    </row>
    <row r="1977" spans="1:16">
      <c r="A1977" t="str">
        <f t="shared" si="134"/>
        <v>ENGASTADOR (JOIAS)</v>
      </c>
      <c r="B1977" t="s">
        <v>2059</v>
      </c>
      <c r="C1977">
        <v>0</v>
      </c>
      <c r="D1977">
        <v>0</v>
      </c>
      <c r="E1977">
        <v>0</v>
      </c>
      <c r="F1977">
        <v>0</v>
      </c>
      <c r="G1977">
        <v>0</v>
      </c>
      <c r="J1977" t="str">
        <f t="shared" si="135"/>
        <v>ENGASTADOR (JOIAS)</v>
      </c>
      <c r="K1977" t="s">
        <v>2059</v>
      </c>
      <c r="L1977">
        <v>0</v>
      </c>
      <c r="N1977" t="str">
        <f t="shared" si="136"/>
        <v>ENGASTADOR (JOIAS)</v>
      </c>
      <c r="O1977" t="s">
        <v>2059</v>
      </c>
      <c r="P1977">
        <v>0</v>
      </c>
    </row>
    <row r="1978" spans="1:16">
      <c r="A1978" t="str">
        <f t="shared" si="134"/>
        <v>JOALHEIRO</v>
      </c>
      <c r="B1978" t="s">
        <v>2060</v>
      </c>
      <c r="C1978">
        <v>0</v>
      </c>
      <c r="D1978">
        <v>0</v>
      </c>
      <c r="E1978">
        <v>0</v>
      </c>
      <c r="F1978">
        <v>0</v>
      </c>
      <c r="G1978">
        <v>0</v>
      </c>
      <c r="J1978" t="str">
        <f t="shared" si="135"/>
        <v>JOALHEIRO</v>
      </c>
      <c r="K1978" t="s">
        <v>2060</v>
      </c>
      <c r="L1978">
        <v>0</v>
      </c>
      <c r="N1978" t="str">
        <f t="shared" si="136"/>
        <v>JOALHEIRO</v>
      </c>
      <c r="O1978" t="s">
        <v>2060</v>
      </c>
      <c r="P1978">
        <v>0</v>
      </c>
    </row>
    <row r="1979" spans="1:16">
      <c r="A1979" t="str">
        <f t="shared" si="134"/>
        <v>JOALHEIRO (REPARACOES)</v>
      </c>
      <c r="B1979" t="s">
        <v>2061</v>
      </c>
      <c r="C1979">
        <v>0</v>
      </c>
      <c r="D1979">
        <v>0</v>
      </c>
      <c r="E1979">
        <v>0</v>
      </c>
      <c r="F1979">
        <v>0</v>
      </c>
      <c r="G1979">
        <v>0</v>
      </c>
      <c r="J1979" t="str">
        <f t="shared" si="135"/>
        <v>JOALHEIRO (REPARACOES)</v>
      </c>
      <c r="K1979" t="s">
        <v>2061</v>
      </c>
      <c r="L1979">
        <v>0</v>
      </c>
      <c r="N1979" t="str">
        <f t="shared" si="136"/>
        <v>JOALHEIRO (REPARACOES)</v>
      </c>
      <c r="O1979" t="s">
        <v>2061</v>
      </c>
      <c r="P1979">
        <v>0</v>
      </c>
    </row>
    <row r="1980" spans="1:16">
      <c r="A1980" t="str">
        <f t="shared" si="134"/>
        <v>LAPIDADOR (JOIAS)</v>
      </c>
      <c r="B1980" t="s">
        <v>2062</v>
      </c>
      <c r="C1980">
        <v>0</v>
      </c>
      <c r="D1980">
        <v>0</v>
      </c>
      <c r="E1980">
        <v>0</v>
      </c>
      <c r="F1980">
        <v>0</v>
      </c>
      <c r="G1980">
        <v>0</v>
      </c>
      <c r="J1980" t="str">
        <f t="shared" si="135"/>
        <v>LAPIDADOR (JOIAS)</v>
      </c>
      <c r="K1980" t="s">
        <v>2062</v>
      </c>
      <c r="L1980">
        <v>0</v>
      </c>
      <c r="N1980" t="str">
        <f t="shared" si="136"/>
        <v>LAPIDADOR (JOIAS)</v>
      </c>
      <c r="O1980" t="s">
        <v>2062</v>
      </c>
      <c r="P1980">
        <v>0</v>
      </c>
    </row>
    <row r="1981" spans="1:16">
      <c r="A1981" t="str">
        <f t="shared" si="134"/>
        <v>BATE-FOLHA A MAQUINA</v>
      </c>
      <c r="B1981" t="s">
        <v>2063</v>
      </c>
      <c r="C1981">
        <v>0</v>
      </c>
      <c r="D1981">
        <v>0</v>
      </c>
      <c r="E1981">
        <v>0</v>
      </c>
      <c r="F1981">
        <v>0</v>
      </c>
      <c r="G1981">
        <v>0</v>
      </c>
      <c r="J1981" t="str">
        <f t="shared" si="135"/>
        <v>BATE-FOLHA A MAQUINA</v>
      </c>
      <c r="K1981" t="s">
        <v>2063</v>
      </c>
      <c r="L1981">
        <v>0</v>
      </c>
      <c r="N1981" t="str">
        <f t="shared" si="136"/>
        <v>BATE-FOLHA A MAQUINA</v>
      </c>
      <c r="O1981" t="s">
        <v>2063</v>
      </c>
      <c r="P1981">
        <v>0</v>
      </c>
    </row>
    <row r="1982" spans="1:16">
      <c r="A1982" t="str">
        <f t="shared" si="134"/>
        <v>FUNDIDOR (JOALHERIA E OURIVESARIA)</v>
      </c>
      <c r="B1982" t="s">
        <v>2064</v>
      </c>
      <c r="C1982">
        <v>0</v>
      </c>
      <c r="D1982">
        <v>0</v>
      </c>
      <c r="E1982">
        <v>0</v>
      </c>
      <c r="F1982">
        <v>0</v>
      </c>
      <c r="G1982">
        <v>0</v>
      </c>
      <c r="J1982" t="str">
        <f t="shared" si="135"/>
        <v>FUNDIDOR (JOALHERIA E OURIVESARIA)</v>
      </c>
      <c r="K1982" t="s">
        <v>2064</v>
      </c>
      <c r="L1982">
        <v>0</v>
      </c>
      <c r="N1982" t="str">
        <f t="shared" si="136"/>
        <v>FUNDIDOR (JOALHERIA E OURIVESARIA)</v>
      </c>
      <c r="O1982" t="s">
        <v>2064</v>
      </c>
      <c r="P1982">
        <v>0</v>
      </c>
    </row>
    <row r="1983" spans="1:16">
      <c r="A1983" t="str">
        <f t="shared" si="134"/>
        <v>GRAVADOR (JOALHERIA E OURIVESARIA)</v>
      </c>
      <c r="B1983" t="s">
        <v>2065</v>
      </c>
      <c r="C1983">
        <v>0</v>
      </c>
      <c r="D1983">
        <v>0</v>
      </c>
      <c r="E1983">
        <v>0</v>
      </c>
      <c r="F1983">
        <v>0</v>
      </c>
      <c r="G1983">
        <v>0</v>
      </c>
      <c r="J1983" t="str">
        <f t="shared" si="135"/>
        <v>GRAVADOR (JOALHERIA E OURIVESARIA)</v>
      </c>
      <c r="K1983" t="s">
        <v>2065</v>
      </c>
      <c r="L1983">
        <v>0</v>
      </c>
      <c r="N1983" t="str">
        <f t="shared" si="136"/>
        <v>GRAVADOR (JOALHERIA E OURIVESARIA)</v>
      </c>
      <c r="O1983" t="s">
        <v>2065</v>
      </c>
      <c r="P1983">
        <v>0</v>
      </c>
    </row>
    <row r="1984" spans="1:16">
      <c r="A1984" t="str">
        <f t="shared" si="134"/>
        <v>LAMINADOR DE METAIS PRECIOSOS A MAO</v>
      </c>
      <c r="B1984" t="s">
        <v>2066</v>
      </c>
      <c r="C1984">
        <v>0</v>
      </c>
      <c r="D1984">
        <v>0</v>
      </c>
      <c r="E1984">
        <v>0</v>
      </c>
      <c r="F1984">
        <v>0</v>
      </c>
      <c r="G1984">
        <v>0</v>
      </c>
      <c r="J1984" t="str">
        <f t="shared" si="135"/>
        <v>LAMINADOR DE METAIS PRECIOSOS A MAO</v>
      </c>
      <c r="K1984" t="s">
        <v>2066</v>
      </c>
      <c r="L1984">
        <v>0</v>
      </c>
      <c r="N1984" t="str">
        <f t="shared" si="136"/>
        <v>LAMINADOR DE METAIS PRECIOSOS A MAO</v>
      </c>
      <c r="O1984" t="s">
        <v>2066</v>
      </c>
      <c r="P1984">
        <v>0</v>
      </c>
    </row>
    <row r="1985" spans="1:16">
      <c r="A1985" t="str">
        <f t="shared" si="134"/>
        <v>OURIVES</v>
      </c>
      <c r="B1985" t="s">
        <v>2067</v>
      </c>
      <c r="C1985">
        <v>0</v>
      </c>
      <c r="D1985">
        <v>0</v>
      </c>
      <c r="E1985">
        <v>0</v>
      </c>
      <c r="F1985">
        <v>0</v>
      </c>
      <c r="G1985">
        <v>0</v>
      </c>
      <c r="J1985" t="str">
        <f t="shared" si="135"/>
        <v>OURIVES</v>
      </c>
      <c r="K1985" t="s">
        <v>2067</v>
      </c>
      <c r="L1985">
        <v>0</v>
      </c>
      <c r="N1985" t="str">
        <f t="shared" si="136"/>
        <v>OURIVES</v>
      </c>
      <c r="O1985" t="s">
        <v>2067</v>
      </c>
      <c r="P1985">
        <v>0</v>
      </c>
    </row>
    <row r="1986" spans="1:16">
      <c r="A1986" t="str">
        <f t="shared" si="134"/>
        <v>TREFILADOR (JOALHERIA E OURIVESARIA)</v>
      </c>
      <c r="B1986" t="s">
        <v>2068</v>
      </c>
      <c r="C1986">
        <v>0</v>
      </c>
      <c r="D1986">
        <v>0</v>
      </c>
      <c r="E1986">
        <v>0</v>
      </c>
      <c r="F1986">
        <v>0</v>
      </c>
      <c r="G1986">
        <v>0</v>
      </c>
      <c r="J1986" t="str">
        <f t="shared" si="135"/>
        <v>TREFILADOR (JOALHERIA E OURIVESARIA)</v>
      </c>
      <c r="K1986" t="s">
        <v>2068</v>
      </c>
      <c r="L1986">
        <v>0</v>
      </c>
      <c r="N1986" t="str">
        <f t="shared" si="136"/>
        <v>TREFILADOR (JOALHERIA E OURIVESARIA)</v>
      </c>
      <c r="O1986" t="s">
        <v>2068</v>
      </c>
      <c r="P1986">
        <v>0</v>
      </c>
    </row>
    <row r="1987" spans="1:16">
      <c r="A1987" t="str">
        <f t="shared" si="134"/>
        <v>ARTESAO MODELADOR (VIDROS)</v>
      </c>
      <c r="B1987" t="s">
        <v>2069</v>
      </c>
      <c r="C1987">
        <v>0</v>
      </c>
      <c r="D1987">
        <v>0</v>
      </c>
      <c r="E1987">
        <v>0</v>
      </c>
      <c r="F1987">
        <v>0</v>
      </c>
      <c r="G1987">
        <v>0</v>
      </c>
      <c r="J1987" t="str">
        <f t="shared" si="135"/>
        <v>ARTESAO MODELADOR (VIDROS)</v>
      </c>
      <c r="K1987" t="s">
        <v>2069</v>
      </c>
      <c r="L1987">
        <v>0</v>
      </c>
      <c r="N1987" t="str">
        <f t="shared" si="136"/>
        <v>ARTESAO MODELADOR (VIDROS)</v>
      </c>
      <c r="O1987" t="s">
        <v>2069</v>
      </c>
      <c r="P1987">
        <v>0</v>
      </c>
    </row>
    <row r="1988" spans="1:16">
      <c r="A1988" t="str">
        <f t="shared" si="134"/>
        <v>MOLDADOR (VIDROS)</v>
      </c>
      <c r="B1988" t="s">
        <v>2070</v>
      </c>
      <c r="C1988">
        <v>0</v>
      </c>
      <c r="D1988">
        <v>0</v>
      </c>
      <c r="E1988">
        <v>0</v>
      </c>
      <c r="F1988">
        <v>0</v>
      </c>
      <c r="G1988">
        <v>0</v>
      </c>
      <c r="J1988" t="str">
        <f t="shared" si="135"/>
        <v>MOLDADOR (VIDROS)</v>
      </c>
      <c r="K1988" t="s">
        <v>2070</v>
      </c>
      <c r="L1988">
        <v>0</v>
      </c>
      <c r="N1988" t="str">
        <f t="shared" si="136"/>
        <v>MOLDADOR (VIDROS)</v>
      </c>
      <c r="O1988" t="s">
        <v>2070</v>
      </c>
      <c r="P1988">
        <v>0</v>
      </c>
    </row>
    <row r="1989" spans="1:16">
      <c r="A1989" t="str">
        <f t="shared" si="134"/>
        <v>SOPRADOR DE VIDRO</v>
      </c>
      <c r="B1989" t="s">
        <v>2071</v>
      </c>
      <c r="C1989">
        <v>0</v>
      </c>
      <c r="D1989">
        <v>0</v>
      </c>
      <c r="E1989">
        <v>0</v>
      </c>
      <c r="F1989">
        <v>0</v>
      </c>
      <c r="G1989">
        <v>0</v>
      </c>
      <c r="J1989" t="str">
        <f t="shared" si="135"/>
        <v>SOPRADOR DE VIDRO</v>
      </c>
      <c r="K1989" t="s">
        <v>2071</v>
      </c>
      <c r="L1989">
        <v>0</v>
      </c>
      <c r="N1989" t="str">
        <f t="shared" si="136"/>
        <v>SOPRADOR DE VIDRO</v>
      </c>
      <c r="O1989" t="s">
        <v>2071</v>
      </c>
      <c r="P1989">
        <v>0</v>
      </c>
    </row>
    <row r="1990" spans="1:16">
      <c r="A1990" t="str">
        <f t="shared" si="134"/>
        <v>TRANSFORMADOR DE TUBOS DE VIDRO</v>
      </c>
      <c r="B1990" t="s">
        <v>2072</v>
      </c>
      <c r="C1990">
        <v>0</v>
      </c>
      <c r="D1990">
        <v>0</v>
      </c>
      <c r="E1990">
        <v>0</v>
      </c>
      <c r="F1990">
        <v>0</v>
      </c>
      <c r="G1990">
        <v>0</v>
      </c>
      <c r="J1990" t="str">
        <f t="shared" si="135"/>
        <v>TRANSFORMADOR DE TUBOS DE VIDRO</v>
      </c>
      <c r="K1990" t="s">
        <v>2072</v>
      </c>
      <c r="L1990">
        <v>0</v>
      </c>
      <c r="N1990" t="str">
        <f t="shared" si="136"/>
        <v>TRANSFORMADOR DE TUBOS DE VIDRO</v>
      </c>
      <c r="O1990" t="s">
        <v>2072</v>
      </c>
      <c r="P1990">
        <v>0</v>
      </c>
    </row>
    <row r="1991" spans="1:16">
      <c r="A1991" t="str">
        <f t="shared" si="134"/>
        <v>APLICADOR SERIGRAFICO EM VIDROS</v>
      </c>
      <c r="B1991" t="s">
        <v>2073</v>
      </c>
      <c r="C1991">
        <v>0</v>
      </c>
      <c r="D1991">
        <v>0</v>
      </c>
      <c r="E1991">
        <v>0</v>
      </c>
      <c r="F1991">
        <v>0</v>
      </c>
      <c r="G1991">
        <v>0</v>
      </c>
      <c r="J1991" t="str">
        <f t="shared" si="135"/>
        <v>APLICADOR SERIGRAFICO EM VIDROS</v>
      </c>
      <c r="K1991" t="s">
        <v>2073</v>
      </c>
      <c r="L1991">
        <v>0</v>
      </c>
      <c r="N1991" t="str">
        <f t="shared" si="136"/>
        <v>APLICADOR SERIGRAFICO EM VIDROS</v>
      </c>
      <c r="O1991" t="s">
        <v>2073</v>
      </c>
      <c r="P1991">
        <v>0</v>
      </c>
    </row>
    <row r="1992" spans="1:16">
      <c r="A1992" t="str">
        <f t="shared" si="134"/>
        <v>CORTADOR DE VIDRO</v>
      </c>
      <c r="B1992" t="s">
        <v>2074</v>
      </c>
      <c r="C1992">
        <v>0</v>
      </c>
      <c r="D1992">
        <v>0</v>
      </c>
      <c r="E1992">
        <v>0</v>
      </c>
      <c r="F1992">
        <v>0</v>
      </c>
      <c r="G1992">
        <v>0</v>
      </c>
      <c r="J1992" t="str">
        <f t="shared" si="135"/>
        <v>CORTADOR DE VIDRO</v>
      </c>
      <c r="K1992" t="s">
        <v>2074</v>
      </c>
      <c r="L1992">
        <v>0</v>
      </c>
      <c r="N1992" t="str">
        <f t="shared" si="136"/>
        <v>CORTADOR DE VIDRO</v>
      </c>
      <c r="O1992" t="s">
        <v>2074</v>
      </c>
      <c r="P1992">
        <v>0</v>
      </c>
    </row>
    <row r="1993" spans="1:16">
      <c r="A1993" t="str">
        <f t="shared" si="134"/>
        <v>GRAVADOR DE VIDRO A AGUA-FORTE</v>
      </c>
      <c r="B1993" t="s">
        <v>2075</v>
      </c>
      <c r="C1993">
        <v>0</v>
      </c>
      <c r="D1993">
        <v>0</v>
      </c>
      <c r="E1993">
        <v>0</v>
      </c>
      <c r="F1993">
        <v>0</v>
      </c>
      <c r="G1993">
        <v>0</v>
      </c>
      <c r="J1993" t="str">
        <f t="shared" si="135"/>
        <v>GRAVADOR DE VIDRO A AGUA-FORTE</v>
      </c>
      <c r="K1993" t="s">
        <v>2075</v>
      </c>
      <c r="L1993">
        <v>0</v>
      </c>
      <c r="N1993" t="str">
        <f t="shared" si="136"/>
        <v>GRAVADOR DE VIDRO A AGUA-FORTE</v>
      </c>
      <c r="O1993" t="s">
        <v>2075</v>
      </c>
      <c r="P1993">
        <v>0</v>
      </c>
    </row>
    <row r="1994" spans="1:16">
      <c r="A1994" t="str">
        <f t="shared" si="134"/>
        <v>GRAVADOR DE VIDRO A ESMERIL</v>
      </c>
      <c r="B1994" t="s">
        <v>2076</v>
      </c>
      <c r="C1994">
        <v>0</v>
      </c>
      <c r="D1994">
        <v>0</v>
      </c>
      <c r="E1994">
        <v>0</v>
      </c>
      <c r="F1994">
        <v>0</v>
      </c>
      <c r="G1994">
        <v>0</v>
      </c>
      <c r="J1994" t="str">
        <f t="shared" si="135"/>
        <v>GRAVADOR DE VIDRO A ESMERIL</v>
      </c>
      <c r="K1994" t="s">
        <v>2076</v>
      </c>
      <c r="L1994">
        <v>0</v>
      </c>
      <c r="N1994" t="str">
        <f t="shared" si="136"/>
        <v>GRAVADOR DE VIDRO A ESMERIL</v>
      </c>
      <c r="O1994" t="s">
        <v>2076</v>
      </c>
      <c r="P1994">
        <v>0</v>
      </c>
    </row>
    <row r="1995" spans="1:16">
      <c r="A1995" t="str">
        <f t="shared" si="134"/>
        <v>GRAVADOR DE VIDRO A JATO DE AREIA</v>
      </c>
      <c r="B1995" t="s">
        <v>2077</v>
      </c>
      <c r="C1995">
        <v>0</v>
      </c>
      <c r="D1995">
        <v>0</v>
      </c>
      <c r="E1995">
        <v>0</v>
      </c>
      <c r="F1995">
        <v>0</v>
      </c>
      <c r="G1995">
        <v>0</v>
      </c>
      <c r="J1995" t="str">
        <f t="shared" si="135"/>
        <v>GRAVADOR DE VIDRO A JATO DE AREIA</v>
      </c>
      <c r="K1995" t="s">
        <v>2077</v>
      </c>
      <c r="L1995">
        <v>0</v>
      </c>
      <c r="N1995" t="str">
        <f t="shared" si="136"/>
        <v>GRAVADOR DE VIDRO A JATO DE AREIA</v>
      </c>
      <c r="O1995" t="s">
        <v>2077</v>
      </c>
      <c r="P1995">
        <v>0</v>
      </c>
    </row>
    <row r="1996" spans="1:16">
      <c r="A1996" t="str">
        <f t="shared" si="134"/>
        <v>LAPIDADOR DE VIDROS E CRISTAIS</v>
      </c>
      <c r="B1996" t="s">
        <v>2078</v>
      </c>
      <c r="C1996">
        <v>0</v>
      </c>
      <c r="D1996">
        <v>0</v>
      </c>
      <c r="E1996">
        <v>0</v>
      </c>
      <c r="F1996">
        <v>0</v>
      </c>
      <c r="G1996">
        <v>0</v>
      </c>
      <c r="J1996" t="str">
        <f t="shared" si="135"/>
        <v>LAPIDADOR DE VIDROS E CRISTAIS</v>
      </c>
      <c r="K1996" t="s">
        <v>2078</v>
      </c>
      <c r="L1996">
        <v>0</v>
      </c>
      <c r="N1996" t="str">
        <f t="shared" si="136"/>
        <v>LAPIDADOR DE VIDROS E CRISTAIS</v>
      </c>
      <c r="O1996" t="s">
        <v>2078</v>
      </c>
      <c r="P1996">
        <v>0</v>
      </c>
    </row>
    <row r="1997" spans="1:16">
      <c r="A1997" t="str">
        <f t="shared" si="134"/>
        <v>SURFASSAGISTA</v>
      </c>
      <c r="B1997" t="s">
        <v>2079</v>
      </c>
      <c r="C1997">
        <v>0</v>
      </c>
      <c r="D1997">
        <v>0</v>
      </c>
      <c r="E1997">
        <v>0</v>
      </c>
      <c r="F1997">
        <v>0</v>
      </c>
      <c r="G1997">
        <v>0</v>
      </c>
      <c r="J1997" t="str">
        <f t="shared" si="135"/>
        <v>SURFASSAGISTA</v>
      </c>
      <c r="K1997" t="s">
        <v>2079</v>
      </c>
      <c r="L1997">
        <v>0</v>
      </c>
      <c r="N1997" t="str">
        <f t="shared" si="136"/>
        <v>SURFASSAGISTA</v>
      </c>
      <c r="O1997" t="s">
        <v>2079</v>
      </c>
      <c r="P1997">
        <v>0</v>
      </c>
    </row>
    <row r="1998" spans="1:16">
      <c r="A1998" t="str">
        <f t="shared" si="134"/>
        <v>CERAMISTA</v>
      </c>
      <c r="B1998" t="s">
        <v>2080</v>
      </c>
      <c r="C1998">
        <v>0</v>
      </c>
      <c r="D1998">
        <v>0</v>
      </c>
      <c r="E1998">
        <v>0</v>
      </c>
      <c r="F1998">
        <v>0</v>
      </c>
      <c r="G1998">
        <v>0</v>
      </c>
      <c r="J1998" t="str">
        <f t="shared" si="135"/>
        <v>CERAMISTA</v>
      </c>
      <c r="K1998" t="s">
        <v>2080</v>
      </c>
      <c r="L1998">
        <v>0</v>
      </c>
      <c r="N1998" t="str">
        <f t="shared" si="136"/>
        <v>CERAMISTA</v>
      </c>
      <c r="O1998" t="s">
        <v>2080</v>
      </c>
      <c r="P1998">
        <v>0</v>
      </c>
    </row>
    <row r="1999" spans="1:16">
      <c r="A1999" t="str">
        <f t="shared" si="134"/>
        <v>CERAMISTA (TORNO DE PEDAL E MOTOR)</v>
      </c>
      <c r="B1999" t="s">
        <v>2081</v>
      </c>
      <c r="C1999">
        <v>0</v>
      </c>
      <c r="D1999">
        <v>0</v>
      </c>
      <c r="E1999">
        <v>0</v>
      </c>
      <c r="F1999">
        <v>0</v>
      </c>
      <c r="G1999">
        <v>0</v>
      </c>
      <c r="J1999" t="str">
        <f t="shared" si="135"/>
        <v>CERAMISTA (TORNO DE PEDAL E MOTOR)</v>
      </c>
      <c r="K1999" t="s">
        <v>2081</v>
      </c>
      <c r="L1999">
        <v>0</v>
      </c>
      <c r="N1999" t="str">
        <f t="shared" si="136"/>
        <v>CERAMISTA (TORNO DE PEDAL E MOTOR)</v>
      </c>
      <c r="O1999" t="s">
        <v>2081</v>
      </c>
      <c r="P1999">
        <v>0</v>
      </c>
    </row>
    <row r="2000" spans="1:16">
      <c r="A2000" t="str">
        <f t="shared" si="134"/>
        <v>CERAMISTA (TORNO SEMI-AUTOMATICO)</v>
      </c>
      <c r="B2000" t="s">
        <v>2082</v>
      </c>
      <c r="C2000">
        <v>0</v>
      </c>
      <c r="D2000">
        <v>0</v>
      </c>
      <c r="E2000">
        <v>0</v>
      </c>
      <c r="F2000">
        <v>0</v>
      </c>
      <c r="G2000">
        <v>0</v>
      </c>
      <c r="J2000" t="str">
        <f t="shared" si="135"/>
        <v>CERAMISTA (TORNO SEMI-AUTOMATICO)</v>
      </c>
      <c r="K2000" t="s">
        <v>2082</v>
      </c>
      <c r="L2000">
        <v>0</v>
      </c>
      <c r="N2000" t="str">
        <f t="shared" si="136"/>
        <v>CERAMISTA (TORNO SEMI-AUTOMATICO)</v>
      </c>
      <c r="O2000" t="s">
        <v>2082</v>
      </c>
      <c r="P2000">
        <v>0</v>
      </c>
    </row>
    <row r="2001" spans="1:16">
      <c r="A2001" t="str">
        <f t="shared" si="134"/>
        <v>CERAMISTA MODELADOR</v>
      </c>
      <c r="B2001" t="s">
        <v>2083</v>
      </c>
      <c r="C2001">
        <v>0</v>
      </c>
      <c r="D2001">
        <v>0</v>
      </c>
      <c r="E2001">
        <v>0</v>
      </c>
      <c r="F2001">
        <v>0</v>
      </c>
      <c r="G2001">
        <v>0</v>
      </c>
      <c r="J2001" t="str">
        <f t="shared" si="135"/>
        <v>CERAMISTA MODELADOR</v>
      </c>
      <c r="K2001" t="s">
        <v>2083</v>
      </c>
      <c r="L2001">
        <v>0</v>
      </c>
      <c r="N2001" t="str">
        <f t="shared" si="136"/>
        <v>CERAMISTA MODELADOR</v>
      </c>
      <c r="O2001" t="s">
        <v>2083</v>
      </c>
      <c r="P2001">
        <v>0</v>
      </c>
    </row>
    <row r="2002" spans="1:16">
      <c r="A2002" t="str">
        <f t="shared" si="134"/>
        <v>CERAMISTA MOLDADOR</v>
      </c>
      <c r="B2002" t="s">
        <v>2084</v>
      </c>
      <c r="C2002">
        <v>0</v>
      </c>
      <c r="D2002">
        <v>0</v>
      </c>
      <c r="E2002">
        <v>0</v>
      </c>
      <c r="F2002">
        <v>0</v>
      </c>
      <c r="G2002">
        <v>0</v>
      </c>
      <c r="J2002" t="str">
        <f t="shared" si="135"/>
        <v>CERAMISTA MOLDADOR</v>
      </c>
      <c r="K2002" t="s">
        <v>2084</v>
      </c>
      <c r="L2002">
        <v>0</v>
      </c>
      <c r="N2002" t="str">
        <f t="shared" si="136"/>
        <v>CERAMISTA MOLDADOR</v>
      </c>
      <c r="O2002" t="s">
        <v>2084</v>
      </c>
      <c r="P2002">
        <v>0</v>
      </c>
    </row>
    <row r="2003" spans="1:16">
      <c r="A2003" t="str">
        <f t="shared" si="134"/>
        <v>CERAMISTA PRENSADOR</v>
      </c>
      <c r="B2003" t="s">
        <v>2085</v>
      </c>
      <c r="C2003">
        <v>0</v>
      </c>
      <c r="D2003">
        <v>0</v>
      </c>
      <c r="E2003">
        <v>0</v>
      </c>
      <c r="F2003">
        <v>0</v>
      </c>
      <c r="G2003">
        <v>0</v>
      </c>
      <c r="J2003" t="str">
        <f t="shared" si="135"/>
        <v>CERAMISTA PRENSADOR</v>
      </c>
      <c r="K2003" t="s">
        <v>2085</v>
      </c>
      <c r="L2003">
        <v>0</v>
      </c>
      <c r="N2003" t="str">
        <f t="shared" si="136"/>
        <v>CERAMISTA PRENSADOR</v>
      </c>
      <c r="O2003" t="s">
        <v>2085</v>
      </c>
      <c r="P2003">
        <v>0</v>
      </c>
    </row>
    <row r="2004" spans="1:16">
      <c r="A2004" t="str">
        <f t="shared" si="134"/>
        <v>DECORADOR DE CERAMICA</v>
      </c>
      <c r="B2004" t="s">
        <v>2086</v>
      </c>
      <c r="C2004">
        <v>0</v>
      </c>
      <c r="D2004">
        <v>0</v>
      </c>
      <c r="E2004">
        <v>0</v>
      </c>
      <c r="F2004">
        <v>0</v>
      </c>
      <c r="G2004">
        <v>0</v>
      </c>
      <c r="J2004" t="str">
        <f t="shared" si="135"/>
        <v>DECORADOR DE CERAMICA</v>
      </c>
      <c r="K2004" t="s">
        <v>2086</v>
      </c>
      <c r="L2004">
        <v>0</v>
      </c>
      <c r="N2004" t="str">
        <f t="shared" si="136"/>
        <v>DECORADOR DE CERAMICA</v>
      </c>
      <c r="O2004" t="s">
        <v>2086</v>
      </c>
      <c r="P2004">
        <v>0</v>
      </c>
    </row>
    <row r="2005" spans="1:16">
      <c r="A2005" t="str">
        <f t="shared" si="134"/>
        <v>DECORADOR DE VIDRO</v>
      </c>
      <c r="B2005" t="s">
        <v>2087</v>
      </c>
      <c r="C2005">
        <v>0</v>
      </c>
      <c r="D2005">
        <v>0</v>
      </c>
      <c r="E2005">
        <v>0</v>
      </c>
      <c r="F2005">
        <v>0</v>
      </c>
      <c r="G2005">
        <v>0</v>
      </c>
      <c r="J2005" t="str">
        <f t="shared" si="135"/>
        <v>DECORADOR DE VIDRO</v>
      </c>
      <c r="K2005" t="s">
        <v>2087</v>
      </c>
      <c r="L2005">
        <v>0</v>
      </c>
      <c r="N2005" t="str">
        <f t="shared" si="136"/>
        <v>DECORADOR DE VIDRO</v>
      </c>
      <c r="O2005" t="s">
        <v>2087</v>
      </c>
      <c r="P2005">
        <v>0</v>
      </c>
    </row>
    <row r="2006" spans="1:16">
      <c r="A2006" t="str">
        <f t="shared" si="134"/>
        <v>DECORADOR DE VIDRO A PINCEL</v>
      </c>
      <c r="B2006" t="s">
        <v>2088</v>
      </c>
      <c r="C2006">
        <v>0</v>
      </c>
      <c r="D2006">
        <v>0</v>
      </c>
      <c r="E2006">
        <v>0</v>
      </c>
      <c r="F2006">
        <v>0</v>
      </c>
      <c r="G2006">
        <v>0</v>
      </c>
      <c r="J2006" t="str">
        <f t="shared" si="135"/>
        <v>DECORADOR DE VIDRO A PINCEL</v>
      </c>
      <c r="K2006" t="s">
        <v>2088</v>
      </c>
      <c r="L2006">
        <v>0</v>
      </c>
      <c r="N2006" t="str">
        <f t="shared" si="136"/>
        <v>DECORADOR DE VIDRO A PINCEL</v>
      </c>
      <c r="O2006" t="s">
        <v>2088</v>
      </c>
      <c r="P2006">
        <v>0</v>
      </c>
    </row>
    <row r="2007" spans="1:16">
      <c r="A2007" t="str">
        <f t="shared" si="134"/>
        <v>OPERADOR DE ESMALTADEIRA</v>
      </c>
      <c r="B2007" t="s">
        <v>2089</v>
      </c>
      <c r="C2007">
        <v>0</v>
      </c>
      <c r="D2007">
        <v>0</v>
      </c>
      <c r="E2007">
        <v>0</v>
      </c>
      <c r="F2007">
        <v>0</v>
      </c>
      <c r="G2007">
        <v>0</v>
      </c>
      <c r="J2007" t="str">
        <f t="shared" si="135"/>
        <v>OPERADOR DE ESMALTADEIRA</v>
      </c>
      <c r="K2007" t="s">
        <v>2089</v>
      </c>
      <c r="L2007">
        <v>0</v>
      </c>
      <c r="N2007" t="str">
        <f t="shared" si="136"/>
        <v>OPERADOR DE ESMALTADEIRA</v>
      </c>
      <c r="O2007" t="s">
        <v>2089</v>
      </c>
      <c r="P2007">
        <v>0</v>
      </c>
    </row>
    <row r="2008" spans="1:16">
      <c r="A2008" t="str">
        <f t="shared" si="134"/>
        <v>OPERADOR DE ESPELHAMENTO</v>
      </c>
      <c r="B2008" t="s">
        <v>2090</v>
      </c>
      <c r="C2008">
        <v>0</v>
      </c>
      <c r="D2008">
        <v>0</v>
      </c>
      <c r="E2008">
        <v>0</v>
      </c>
      <c r="F2008">
        <v>0</v>
      </c>
      <c r="G2008">
        <v>0</v>
      </c>
      <c r="J2008" t="str">
        <f t="shared" si="135"/>
        <v>OPERADOR DE ESPELHAMENTO</v>
      </c>
      <c r="K2008" t="s">
        <v>2090</v>
      </c>
      <c r="L2008">
        <v>0</v>
      </c>
      <c r="N2008" t="str">
        <f t="shared" si="136"/>
        <v>OPERADOR DE ESPELHAMENTO</v>
      </c>
      <c r="O2008" t="s">
        <v>2090</v>
      </c>
      <c r="P2008">
        <v>0</v>
      </c>
    </row>
    <row r="2009" spans="1:16">
      <c r="A2009" t="str">
        <f t="shared" si="134"/>
        <v>PINTOR DE CERAMICA, A PINCEL</v>
      </c>
      <c r="B2009" t="s">
        <v>2091</v>
      </c>
      <c r="C2009">
        <v>0</v>
      </c>
      <c r="D2009">
        <v>0</v>
      </c>
      <c r="E2009">
        <v>0</v>
      </c>
      <c r="F2009">
        <v>0</v>
      </c>
      <c r="G2009">
        <v>0</v>
      </c>
      <c r="J2009" t="str">
        <f t="shared" si="135"/>
        <v>PINTOR DE CERAMICA, A PINCEL</v>
      </c>
      <c r="K2009" t="s">
        <v>2091</v>
      </c>
      <c r="L2009">
        <v>0</v>
      </c>
      <c r="N2009" t="str">
        <f t="shared" si="136"/>
        <v>PINTOR DE CERAMICA, A PINCEL</v>
      </c>
      <c r="O2009" t="s">
        <v>2091</v>
      </c>
      <c r="P2009">
        <v>0</v>
      </c>
    </row>
    <row r="2010" spans="1:16">
      <c r="A2010" t="str">
        <f t="shared" si="134"/>
        <v>CONTRAMESTRE DE ACABAMENTO (INDUSTRIA TEXTIL)</v>
      </c>
      <c r="B2010" t="s">
        <v>2092</v>
      </c>
      <c r="C2010">
        <v>0</v>
      </c>
      <c r="D2010">
        <v>0</v>
      </c>
      <c r="E2010">
        <v>0</v>
      </c>
      <c r="F2010">
        <v>0</v>
      </c>
      <c r="G2010">
        <v>0</v>
      </c>
      <c r="J2010" t="str">
        <f t="shared" si="135"/>
        <v>CONTRAMESTRE DE ACABAMENTO (INDUSTRIA TEXTIL)</v>
      </c>
      <c r="K2010" t="s">
        <v>2092</v>
      </c>
      <c r="L2010">
        <v>0</v>
      </c>
      <c r="N2010" t="str">
        <f t="shared" si="136"/>
        <v>CONTRAMESTRE DE ACABAMENTO (INDUSTRIA TEXTIL)</v>
      </c>
      <c r="O2010" t="s">
        <v>2092</v>
      </c>
      <c r="P2010">
        <v>0</v>
      </c>
    </row>
    <row r="2011" spans="1:16">
      <c r="A2011" t="str">
        <f t="shared" si="134"/>
        <v>CONTRAMESTRE DE FIACAO (INDUSTRIA TEXTIL)</v>
      </c>
      <c r="B2011" t="s">
        <v>2093</v>
      </c>
      <c r="C2011">
        <v>0</v>
      </c>
      <c r="D2011">
        <v>0</v>
      </c>
      <c r="E2011">
        <v>0</v>
      </c>
      <c r="F2011">
        <v>0</v>
      </c>
      <c r="G2011">
        <v>0</v>
      </c>
      <c r="J2011" t="str">
        <f t="shared" si="135"/>
        <v>CONTRAMESTRE DE FIACAO (INDUSTRIA TEXTIL)</v>
      </c>
      <c r="K2011" t="s">
        <v>2093</v>
      </c>
      <c r="L2011">
        <v>0</v>
      </c>
      <c r="N2011" t="str">
        <f t="shared" si="136"/>
        <v>CONTRAMESTRE DE FIACAO (INDUSTRIA TEXTIL)</v>
      </c>
      <c r="O2011" t="s">
        <v>2093</v>
      </c>
      <c r="P2011">
        <v>0</v>
      </c>
    </row>
    <row r="2012" spans="1:16">
      <c r="A2012" t="str">
        <f t="shared" si="134"/>
        <v>CONTRAMESTRE DE MALHARIA (INDUSTRIA TEXTIL)</v>
      </c>
      <c r="B2012" t="s">
        <v>2094</v>
      </c>
      <c r="C2012">
        <v>0</v>
      </c>
      <c r="D2012">
        <v>0</v>
      </c>
      <c r="E2012">
        <v>0</v>
      </c>
      <c r="F2012">
        <v>0</v>
      </c>
      <c r="G2012">
        <v>0</v>
      </c>
      <c r="J2012" t="str">
        <f t="shared" si="135"/>
        <v>CONTRAMESTRE DE MALHARIA (INDUSTRIA TEXTIL)</v>
      </c>
      <c r="K2012" t="s">
        <v>2094</v>
      </c>
      <c r="L2012">
        <v>0</v>
      </c>
      <c r="N2012" t="str">
        <f t="shared" si="136"/>
        <v>CONTRAMESTRE DE MALHARIA (INDUSTRIA TEXTIL)</v>
      </c>
      <c r="O2012" t="s">
        <v>2094</v>
      </c>
      <c r="P2012">
        <v>0</v>
      </c>
    </row>
    <row r="2013" spans="1:16">
      <c r="A2013" t="str">
        <f t="shared" si="134"/>
        <v>CONTRAMESTRE DE TECELAGEM (INDUSTRIA TEXTIL)</v>
      </c>
      <c r="B2013" t="s">
        <v>2095</v>
      </c>
      <c r="C2013">
        <v>0</v>
      </c>
      <c r="D2013">
        <v>0</v>
      </c>
      <c r="E2013">
        <v>0</v>
      </c>
      <c r="F2013">
        <v>0</v>
      </c>
      <c r="G2013">
        <v>0</v>
      </c>
      <c r="J2013" t="str">
        <f t="shared" si="135"/>
        <v>CONTRAMESTRE DE TECELAGEM (INDUSTRIA TEXTIL)</v>
      </c>
      <c r="K2013" t="s">
        <v>2095</v>
      </c>
      <c r="L2013">
        <v>0</v>
      </c>
      <c r="N2013" t="str">
        <f t="shared" si="136"/>
        <v>CONTRAMESTRE DE TECELAGEM (INDUSTRIA TEXTIL)</v>
      </c>
      <c r="O2013" t="s">
        <v>2095</v>
      </c>
      <c r="P2013">
        <v>0</v>
      </c>
    </row>
    <row r="2014" spans="1:16">
      <c r="A2014" t="str">
        <f t="shared" si="134"/>
        <v>MESTRE (INDUSTRIA TEXTIL E DE CONFECCOES)</v>
      </c>
      <c r="B2014" t="s">
        <v>2096</v>
      </c>
      <c r="C2014">
        <v>0</v>
      </c>
      <c r="D2014">
        <v>0</v>
      </c>
      <c r="E2014">
        <v>0</v>
      </c>
      <c r="F2014">
        <v>0</v>
      </c>
      <c r="G2014">
        <v>0</v>
      </c>
      <c r="J2014" t="str">
        <f t="shared" si="135"/>
        <v>MESTRE (INDUSTRIA TEXTIL E DE CONFECCOES)</v>
      </c>
      <c r="K2014" t="s">
        <v>2096</v>
      </c>
      <c r="L2014">
        <v>0</v>
      </c>
      <c r="N2014" t="str">
        <f t="shared" si="136"/>
        <v>MESTRE (INDUSTRIA TEXTIL E DE CONFECCOES)</v>
      </c>
      <c r="O2014" t="s">
        <v>2096</v>
      </c>
      <c r="P2014">
        <v>0</v>
      </c>
    </row>
    <row r="2015" spans="1:16">
      <c r="A2015" t="str">
        <f t="shared" si="134"/>
        <v>SUPERVISOR DE CURTIMENTO</v>
      </c>
      <c r="B2015" t="s">
        <v>2097</v>
      </c>
      <c r="C2015">
        <v>0</v>
      </c>
      <c r="D2015">
        <v>0</v>
      </c>
      <c r="E2015">
        <v>0</v>
      </c>
      <c r="F2015">
        <v>0</v>
      </c>
      <c r="G2015">
        <v>0</v>
      </c>
      <c r="J2015" t="str">
        <f t="shared" si="135"/>
        <v>SUPERVISOR DE CURTIMENTO</v>
      </c>
      <c r="K2015" t="s">
        <v>2097</v>
      </c>
      <c r="L2015">
        <v>0</v>
      </c>
      <c r="N2015" t="str">
        <f t="shared" si="136"/>
        <v>SUPERVISOR DE CURTIMENTO</v>
      </c>
      <c r="O2015" t="s">
        <v>2097</v>
      </c>
      <c r="P2015">
        <v>0</v>
      </c>
    </row>
    <row r="2016" spans="1:16">
      <c r="A2016" t="str">
        <f t="shared" si="134"/>
        <v>ENCARREGADO DE CORTE NA CONFECCAO DO VESTUARIO</v>
      </c>
      <c r="B2016" t="s">
        <v>2098</v>
      </c>
      <c r="C2016">
        <v>0</v>
      </c>
      <c r="D2016">
        <v>0</v>
      </c>
      <c r="E2016">
        <v>0</v>
      </c>
      <c r="F2016">
        <v>0</v>
      </c>
      <c r="G2016">
        <v>0</v>
      </c>
      <c r="J2016" t="str">
        <f t="shared" si="135"/>
        <v>ENCARREGADO DE CORTE NA CONFECCAO DO VESTUARIO</v>
      </c>
      <c r="K2016" t="s">
        <v>2098</v>
      </c>
      <c r="L2016">
        <v>0</v>
      </c>
      <c r="N2016" t="str">
        <f t="shared" si="136"/>
        <v>ENCARREGADO DE CORTE NA CONFECCAO DO VESTUARIO</v>
      </c>
      <c r="O2016" t="s">
        <v>2098</v>
      </c>
      <c r="P2016">
        <v>0</v>
      </c>
    </row>
    <row r="2017" spans="1:16">
      <c r="A2017" t="str">
        <f t="shared" si="134"/>
        <v>ENCARREGADO DE COSTURA NA CONFECCAO DO VESTUARIO</v>
      </c>
      <c r="B2017" t="s">
        <v>2099</v>
      </c>
      <c r="C2017">
        <v>0</v>
      </c>
      <c r="D2017">
        <v>0</v>
      </c>
      <c r="E2017">
        <v>0</v>
      </c>
      <c r="F2017">
        <v>0</v>
      </c>
      <c r="G2017">
        <v>0</v>
      </c>
      <c r="J2017" t="str">
        <f t="shared" si="135"/>
        <v>ENCARREGADO DE COSTURA NA CONFECCAO DO VESTUARIO</v>
      </c>
      <c r="K2017" t="s">
        <v>2099</v>
      </c>
      <c r="L2017">
        <v>0</v>
      </c>
      <c r="N2017" t="str">
        <f t="shared" si="136"/>
        <v>ENCARREGADO DE COSTURA NA CONFECCAO DO VESTUARIO</v>
      </c>
      <c r="O2017" t="s">
        <v>2099</v>
      </c>
      <c r="P2017">
        <v>0</v>
      </c>
    </row>
    <row r="2018" spans="1:16">
      <c r="A2018" t="str">
        <f t="shared" si="134"/>
        <v>SUPERVISOR (INDUSTRIA DE CALCADOS E ARTEFATOS DE COURO)</v>
      </c>
      <c r="B2018" t="s">
        <v>2100</v>
      </c>
      <c r="C2018">
        <v>0</v>
      </c>
      <c r="D2018">
        <v>0</v>
      </c>
      <c r="E2018">
        <v>0</v>
      </c>
      <c r="F2018">
        <v>0</v>
      </c>
      <c r="G2018">
        <v>0</v>
      </c>
      <c r="J2018" t="str">
        <f t="shared" si="135"/>
        <v>SUPERVISOR (INDUSTRIA DE CALCADOS E ARTEFATOS DE COURO)</v>
      </c>
      <c r="K2018" t="s">
        <v>2100</v>
      </c>
      <c r="L2018">
        <v>0</v>
      </c>
      <c r="N2018" t="str">
        <f t="shared" si="136"/>
        <v>SUPERVISOR (INDUSTRIA DE CALCADOS E ARTEFATOS DE COURO)</v>
      </c>
      <c r="O2018" t="s">
        <v>2100</v>
      </c>
      <c r="P2018">
        <v>0</v>
      </c>
    </row>
    <row r="2019" spans="1:16">
      <c r="A2019" t="str">
        <f t="shared" si="134"/>
        <v>SUPERVISOR DA CONFECCAO DE ARTEFATOS DE TECIDOS, COUROS E AFINS</v>
      </c>
      <c r="B2019" t="s">
        <v>2101</v>
      </c>
      <c r="C2019">
        <v>0</v>
      </c>
      <c r="D2019">
        <v>0</v>
      </c>
      <c r="E2019">
        <v>0</v>
      </c>
      <c r="F2019">
        <v>0</v>
      </c>
      <c r="G2019">
        <v>0</v>
      </c>
      <c r="J2019" t="str">
        <f t="shared" si="135"/>
        <v>SUPERVISOR DA CONFECCAO DE ARTEFATOS DE TECIDOS, COUROS E AFINS</v>
      </c>
      <c r="K2019" t="s">
        <v>2101</v>
      </c>
      <c r="L2019">
        <v>0</v>
      </c>
      <c r="N2019" t="str">
        <f t="shared" si="136"/>
        <v>SUPERVISOR DA CONFECCAO DE ARTEFATOS DE TECIDOS, COUROS E AFINS</v>
      </c>
      <c r="O2019" t="s">
        <v>2101</v>
      </c>
      <c r="P2019">
        <v>0</v>
      </c>
    </row>
    <row r="2020" spans="1:16">
      <c r="A2020" t="str">
        <f t="shared" si="134"/>
        <v>SUPERVISOR DAS ARTES GRAFICAS (INDUSTRIA EDITORIAL E GRAFICA)</v>
      </c>
      <c r="B2020" t="s">
        <v>2102</v>
      </c>
      <c r="C2020">
        <v>0</v>
      </c>
      <c r="D2020">
        <v>0</v>
      </c>
      <c r="E2020">
        <v>0</v>
      </c>
      <c r="F2020">
        <v>0</v>
      </c>
      <c r="G2020">
        <v>0</v>
      </c>
      <c r="J2020" t="str">
        <f t="shared" si="135"/>
        <v>SUPERVISOR DAS ARTES GRAFICAS (INDUSTRIA EDITORIAL E GRAFICA)</v>
      </c>
      <c r="K2020" t="s">
        <v>2102</v>
      </c>
      <c r="L2020">
        <v>0</v>
      </c>
      <c r="N2020" t="str">
        <f t="shared" si="136"/>
        <v>SUPERVISOR DAS ARTES GRAFICAS (INDUSTRIA EDITORIAL E GRAFICA)</v>
      </c>
      <c r="O2020" t="s">
        <v>2102</v>
      </c>
      <c r="P2020">
        <v>0</v>
      </c>
    </row>
    <row r="2021" spans="1:16">
      <c r="A2021" t="str">
        <f t="shared" si="134"/>
        <v>OPERADOR POLIVALENTE DA INDUSTRIA TEXTIL</v>
      </c>
      <c r="B2021" t="s">
        <v>2103</v>
      </c>
      <c r="C2021">
        <v>0</v>
      </c>
      <c r="D2021">
        <v>0</v>
      </c>
      <c r="E2021">
        <v>0</v>
      </c>
      <c r="F2021">
        <v>0</v>
      </c>
      <c r="G2021">
        <v>0</v>
      </c>
      <c r="J2021" t="str">
        <f t="shared" si="135"/>
        <v>OPERADOR POLIVALENTE DA INDUSTRIA TEXTIL</v>
      </c>
      <c r="K2021" t="s">
        <v>2103</v>
      </c>
      <c r="L2021">
        <v>0</v>
      </c>
      <c r="N2021" t="str">
        <f t="shared" si="136"/>
        <v>OPERADOR POLIVALENTE DA INDUSTRIA TEXTIL</v>
      </c>
      <c r="O2021" t="s">
        <v>2103</v>
      </c>
      <c r="P2021">
        <v>0</v>
      </c>
    </row>
    <row r="2022" spans="1:16">
      <c r="A2022" t="str">
        <f t="shared" si="134"/>
        <v>CLASSIFICADOR DE FIBRAS TEXTEIS</v>
      </c>
      <c r="B2022" t="s">
        <v>2104</v>
      </c>
      <c r="C2022">
        <v>0</v>
      </c>
      <c r="D2022">
        <v>0</v>
      </c>
      <c r="E2022">
        <v>0</v>
      </c>
      <c r="F2022">
        <v>0</v>
      </c>
      <c r="G2022">
        <v>0</v>
      </c>
      <c r="J2022" t="str">
        <f t="shared" si="135"/>
        <v>CLASSIFICADOR DE FIBRAS TEXTEIS</v>
      </c>
      <c r="K2022" t="s">
        <v>2104</v>
      </c>
      <c r="L2022">
        <v>0</v>
      </c>
      <c r="N2022" t="str">
        <f t="shared" si="136"/>
        <v>CLASSIFICADOR DE FIBRAS TEXTEIS</v>
      </c>
      <c r="O2022" t="s">
        <v>2104</v>
      </c>
      <c r="P2022">
        <v>0</v>
      </c>
    </row>
    <row r="2023" spans="1:16">
      <c r="A2023" t="str">
        <f t="shared" si="134"/>
        <v>LAVADOR DE LA</v>
      </c>
      <c r="B2023" t="s">
        <v>2105</v>
      </c>
      <c r="C2023">
        <v>0</v>
      </c>
      <c r="D2023">
        <v>0</v>
      </c>
      <c r="E2023">
        <v>0</v>
      </c>
      <c r="F2023">
        <v>0</v>
      </c>
      <c r="G2023">
        <v>0</v>
      </c>
      <c r="J2023" t="str">
        <f t="shared" si="135"/>
        <v>LAVADOR DE LA</v>
      </c>
      <c r="K2023" t="s">
        <v>2105</v>
      </c>
      <c r="L2023">
        <v>0</v>
      </c>
      <c r="N2023" t="str">
        <f t="shared" si="136"/>
        <v>LAVADOR DE LA</v>
      </c>
      <c r="O2023" t="s">
        <v>2105</v>
      </c>
      <c r="P2023">
        <v>0</v>
      </c>
    </row>
    <row r="2024" spans="1:16">
      <c r="A2024" t="str">
        <f t="shared" si="134"/>
        <v>OPERADOR DE ABERTURA (FIACAO)</v>
      </c>
      <c r="B2024" t="s">
        <v>2106</v>
      </c>
      <c r="C2024">
        <v>0</v>
      </c>
      <c r="D2024">
        <v>0</v>
      </c>
      <c r="E2024">
        <v>0</v>
      </c>
      <c r="F2024">
        <v>0</v>
      </c>
      <c r="G2024">
        <v>0</v>
      </c>
      <c r="J2024" t="str">
        <f t="shared" si="135"/>
        <v>OPERADOR DE ABERTURA (FIACAO)</v>
      </c>
      <c r="K2024" t="s">
        <v>2106</v>
      </c>
      <c r="L2024">
        <v>0</v>
      </c>
      <c r="N2024" t="str">
        <f t="shared" si="136"/>
        <v>OPERADOR DE ABERTURA (FIACAO)</v>
      </c>
      <c r="O2024" t="s">
        <v>2106</v>
      </c>
      <c r="P2024">
        <v>0</v>
      </c>
    </row>
    <row r="2025" spans="1:16">
      <c r="A2025" t="str">
        <f t="shared" si="134"/>
        <v>OPERADOR DE BINADEIRA</v>
      </c>
      <c r="B2025" t="s">
        <v>2107</v>
      </c>
      <c r="C2025">
        <v>0</v>
      </c>
      <c r="D2025">
        <v>0</v>
      </c>
      <c r="E2025">
        <v>0</v>
      </c>
      <c r="F2025">
        <v>0</v>
      </c>
      <c r="G2025">
        <v>0</v>
      </c>
      <c r="J2025" t="str">
        <f t="shared" si="135"/>
        <v>OPERADOR DE BINADEIRA</v>
      </c>
      <c r="K2025" t="s">
        <v>2107</v>
      </c>
      <c r="L2025">
        <v>0</v>
      </c>
      <c r="N2025" t="str">
        <f t="shared" si="136"/>
        <v>OPERADOR DE BINADEIRA</v>
      </c>
      <c r="O2025" t="s">
        <v>2107</v>
      </c>
      <c r="P2025">
        <v>0</v>
      </c>
    </row>
    <row r="2026" spans="1:16">
      <c r="A2026" t="str">
        <f t="shared" si="134"/>
        <v>OPERADOR DE BOBINADEIRA</v>
      </c>
      <c r="B2026" t="s">
        <v>2108</v>
      </c>
      <c r="C2026">
        <v>0</v>
      </c>
      <c r="D2026">
        <v>0</v>
      </c>
      <c r="E2026">
        <v>0</v>
      </c>
      <c r="F2026">
        <v>0</v>
      </c>
      <c r="G2026">
        <v>0</v>
      </c>
      <c r="J2026" t="str">
        <f t="shared" si="135"/>
        <v>OPERADOR DE BOBINADEIRA</v>
      </c>
      <c r="K2026" t="s">
        <v>2108</v>
      </c>
      <c r="L2026">
        <v>0</v>
      </c>
      <c r="N2026" t="str">
        <f t="shared" si="136"/>
        <v>OPERADOR DE BOBINADEIRA</v>
      </c>
      <c r="O2026" t="s">
        <v>2108</v>
      </c>
      <c r="P2026">
        <v>0</v>
      </c>
    </row>
    <row r="2027" spans="1:16">
      <c r="A2027" t="str">
        <f t="shared" ref="A2027:A2090" si="137">MID(B2027,8,100)</f>
        <v>OPERADOR DE CARDAS</v>
      </c>
      <c r="B2027" t="s">
        <v>2109</v>
      </c>
      <c r="C2027">
        <v>0</v>
      </c>
      <c r="D2027">
        <v>0</v>
      </c>
      <c r="E2027">
        <v>0</v>
      </c>
      <c r="F2027">
        <v>0</v>
      </c>
      <c r="G2027">
        <v>0</v>
      </c>
      <c r="J2027" t="str">
        <f t="shared" ref="J2027:J2090" si="138">MID(K2027,8,100)</f>
        <v>OPERADOR DE CARDAS</v>
      </c>
      <c r="K2027" t="s">
        <v>2109</v>
      </c>
      <c r="L2027">
        <v>0</v>
      </c>
      <c r="N2027" t="str">
        <f t="shared" ref="N2027:N2090" si="139">MID(O2027,8,100)</f>
        <v>OPERADOR DE CARDAS</v>
      </c>
      <c r="O2027" t="s">
        <v>2109</v>
      </c>
      <c r="P2027">
        <v>0</v>
      </c>
    </row>
    <row r="2028" spans="1:16">
      <c r="A2028" t="str">
        <f t="shared" si="137"/>
        <v>OPERADOR DE CONICALEIRA</v>
      </c>
      <c r="B2028" t="s">
        <v>2110</v>
      </c>
      <c r="C2028">
        <v>0</v>
      </c>
      <c r="D2028">
        <v>0</v>
      </c>
      <c r="E2028">
        <v>0</v>
      </c>
      <c r="F2028">
        <v>0</v>
      </c>
      <c r="G2028">
        <v>0</v>
      </c>
      <c r="J2028" t="str">
        <f t="shared" si="138"/>
        <v>OPERADOR DE CONICALEIRA</v>
      </c>
      <c r="K2028" t="s">
        <v>2110</v>
      </c>
      <c r="L2028">
        <v>0</v>
      </c>
      <c r="N2028" t="str">
        <f t="shared" si="139"/>
        <v>OPERADOR DE CONICALEIRA</v>
      </c>
      <c r="O2028" t="s">
        <v>2110</v>
      </c>
      <c r="P2028">
        <v>0</v>
      </c>
    </row>
    <row r="2029" spans="1:16">
      <c r="A2029" t="str">
        <f t="shared" si="137"/>
        <v>OPERADOR DE FILATORIO</v>
      </c>
      <c r="B2029" t="s">
        <v>2111</v>
      </c>
      <c r="C2029">
        <v>0</v>
      </c>
      <c r="D2029">
        <v>0</v>
      </c>
      <c r="E2029">
        <v>0</v>
      </c>
      <c r="F2029">
        <v>0</v>
      </c>
      <c r="G2029">
        <v>0</v>
      </c>
      <c r="J2029" t="str">
        <f t="shared" si="138"/>
        <v>OPERADOR DE FILATORIO</v>
      </c>
      <c r="K2029" t="s">
        <v>2111</v>
      </c>
      <c r="L2029">
        <v>0</v>
      </c>
      <c r="N2029" t="str">
        <f t="shared" si="139"/>
        <v>OPERADOR DE FILATORIO</v>
      </c>
      <c r="O2029" t="s">
        <v>2111</v>
      </c>
      <c r="P2029">
        <v>0</v>
      </c>
    </row>
    <row r="2030" spans="1:16">
      <c r="A2030" t="str">
        <f t="shared" si="137"/>
        <v>OPERADOR DE LAMINADEIRA E REUNIDEIRA</v>
      </c>
      <c r="B2030" t="s">
        <v>2112</v>
      </c>
      <c r="C2030">
        <v>0</v>
      </c>
      <c r="D2030">
        <v>0</v>
      </c>
      <c r="E2030">
        <v>0</v>
      </c>
      <c r="F2030">
        <v>0</v>
      </c>
      <c r="G2030">
        <v>0</v>
      </c>
      <c r="J2030" t="str">
        <f t="shared" si="138"/>
        <v>OPERADOR DE LAMINADEIRA E REUNIDEIRA</v>
      </c>
      <c r="K2030" t="s">
        <v>2112</v>
      </c>
      <c r="L2030">
        <v>0</v>
      </c>
      <c r="N2030" t="str">
        <f t="shared" si="139"/>
        <v>OPERADOR DE LAMINADEIRA E REUNIDEIRA</v>
      </c>
      <c r="O2030" t="s">
        <v>2112</v>
      </c>
      <c r="P2030">
        <v>0</v>
      </c>
    </row>
    <row r="2031" spans="1:16">
      <c r="A2031" t="str">
        <f t="shared" si="137"/>
        <v>OPERADOR DE MACAROQUEIRA</v>
      </c>
      <c r="B2031" t="s">
        <v>2113</v>
      </c>
      <c r="C2031">
        <v>0</v>
      </c>
      <c r="D2031">
        <v>0</v>
      </c>
      <c r="E2031">
        <v>0</v>
      </c>
      <c r="F2031">
        <v>0</v>
      </c>
      <c r="G2031">
        <v>0</v>
      </c>
      <c r="J2031" t="str">
        <f t="shared" si="138"/>
        <v>OPERADOR DE MACAROQUEIRA</v>
      </c>
      <c r="K2031" t="s">
        <v>2113</v>
      </c>
      <c r="L2031">
        <v>0</v>
      </c>
      <c r="N2031" t="str">
        <f t="shared" si="139"/>
        <v>OPERADOR DE MACAROQUEIRA</v>
      </c>
      <c r="O2031" t="s">
        <v>2113</v>
      </c>
      <c r="P2031">
        <v>0</v>
      </c>
    </row>
    <row r="2032" spans="1:16">
      <c r="A2032" t="str">
        <f t="shared" si="137"/>
        <v>OPERADOR DE OPEN-END</v>
      </c>
      <c r="B2032" t="s">
        <v>2114</v>
      </c>
      <c r="C2032">
        <v>0</v>
      </c>
      <c r="D2032">
        <v>0</v>
      </c>
      <c r="E2032">
        <v>0</v>
      </c>
      <c r="F2032">
        <v>0</v>
      </c>
      <c r="G2032">
        <v>0</v>
      </c>
      <c r="J2032" t="str">
        <f t="shared" si="138"/>
        <v>OPERADOR DE OPEN-END</v>
      </c>
      <c r="K2032" t="s">
        <v>2114</v>
      </c>
      <c r="L2032">
        <v>0</v>
      </c>
      <c r="N2032" t="str">
        <f t="shared" si="139"/>
        <v>OPERADOR DE OPEN-END</v>
      </c>
      <c r="O2032" t="s">
        <v>2114</v>
      </c>
      <c r="P2032">
        <v>0</v>
      </c>
    </row>
    <row r="2033" spans="1:16">
      <c r="A2033" t="str">
        <f t="shared" si="137"/>
        <v>OPERADOR DE PASSADOR (FIACAO)</v>
      </c>
      <c r="B2033" t="s">
        <v>2115</v>
      </c>
      <c r="C2033">
        <v>0</v>
      </c>
      <c r="D2033">
        <v>0</v>
      </c>
      <c r="E2033">
        <v>0</v>
      </c>
      <c r="F2033">
        <v>0</v>
      </c>
      <c r="G2033">
        <v>0</v>
      </c>
      <c r="J2033" t="str">
        <f t="shared" si="138"/>
        <v>OPERADOR DE PASSADOR (FIACAO)</v>
      </c>
      <c r="K2033" t="s">
        <v>2115</v>
      </c>
      <c r="L2033">
        <v>0</v>
      </c>
      <c r="N2033" t="str">
        <f t="shared" si="139"/>
        <v>OPERADOR DE PASSADOR (FIACAO)</v>
      </c>
      <c r="O2033" t="s">
        <v>2115</v>
      </c>
      <c r="P2033">
        <v>0</v>
      </c>
    </row>
    <row r="2034" spans="1:16">
      <c r="A2034" t="str">
        <f t="shared" si="137"/>
        <v>OPERADOR DE PENTEADEIRA</v>
      </c>
      <c r="B2034" t="s">
        <v>2116</v>
      </c>
      <c r="C2034">
        <v>0</v>
      </c>
      <c r="D2034">
        <v>0</v>
      </c>
      <c r="E2034">
        <v>0</v>
      </c>
      <c r="F2034">
        <v>0</v>
      </c>
      <c r="G2034">
        <v>0</v>
      </c>
      <c r="J2034" t="str">
        <f t="shared" si="138"/>
        <v>OPERADOR DE PENTEADEIRA</v>
      </c>
      <c r="K2034" t="s">
        <v>2116</v>
      </c>
      <c r="L2034">
        <v>0</v>
      </c>
      <c r="N2034" t="str">
        <f t="shared" si="139"/>
        <v>OPERADOR DE PENTEADEIRA</v>
      </c>
      <c r="O2034" t="s">
        <v>2116</v>
      </c>
      <c r="P2034">
        <v>0</v>
      </c>
    </row>
    <row r="2035" spans="1:16">
      <c r="A2035" t="str">
        <f t="shared" si="137"/>
        <v>OPERADOR DE RETORCEDEIRA</v>
      </c>
      <c r="B2035" t="s">
        <v>2117</v>
      </c>
      <c r="C2035">
        <v>0</v>
      </c>
      <c r="D2035">
        <v>0</v>
      </c>
      <c r="E2035">
        <v>0</v>
      </c>
      <c r="F2035">
        <v>0</v>
      </c>
      <c r="G2035">
        <v>0</v>
      </c>
      <c r="J2035" t="str">
        <f t="shared" si="138"/>
        <v>OPERADOR DE RETORCEDEIRA</v>
      </c>
      <c r="K2035" t="s">
        <v>2117</v>
      </c>
      <c r="L2035">
        <v>0</v>
      </c>
      <c r="N2035" t="str">
        <f t="shared" si="139"/>
        <v>OPERADOR DE RETORCEDEIRA</v>
      </c>
      <c r="O2035" t="s">
        <v>2117</v>
      </c>
      <c r="P2035">
        <v>0</v>
      </c>
    </row>
    <row r="2036" spans="1:16">
      <c r="A2036" t="str">
        <f t="shared" si="137"/>
        <v>TECELAO (REDES)</v>
      </c>
      <c r="B2036" t="s">
        <v>2118</v>
      </c>
      <c r="C2036">
        <v>0</v>
      </c>
      <c r="D2036">
        <v>0</v>
      </c>
      <c r="E2036">
        <v>0</v>
      </c>
      <c r="F2036">
        <v>0</v>
      </c>
      <c r="G2036">
        <v>0</v>
      </c>
      <c r="J2036" t="str">
        <f t="shared" si="138"/>
        <v>TECELAO (REDES)</v>
      </c>
      <c r="K2036" t="s">
        <v>2118</v>
      </c>
      <c r="L2036">
        <v>0</v>
      </c>
      <c r="N2036" t="str">
        <f t="shared" si="139"/>
        <v>TECELAO (REDES)</v>
      </c>
      <c r="O2036" t="s">
        <v>2118</v>
      </c>
      <c r="P2036">
        <v>0</v>
      </c>
    </row>
    <row r="2037" spans="1:16">
      <c r="A2037" t="str">
        <f t="shared" si="137"/>
        <v>TECELAO (RENDAS E BORDADOS)</v>
      </c>
      <c r="B2037" t="s">
        <v>2119</v>
      </c>
      <c r="C2037">
        <v>0</v>
      </c>
      <c r="D2037">
        <v>0</v>
      </c>
      <c r="E2037">
        <v>0</v>
      </c>
      <c r="F2037">
        <v>0</v>
      </c>
      <c r="G2037">
        <v>0</v>
      </c>
      <c r="J2037" t="str">
        <f t="shared" si="138"/>
        <v>TECELAO (RENDAS E BORDADOS)</v>
      </c>
      <c r="K2037" t="s">
        <v>2119</v>
      </c>
      <c r="L2037">
        <v>0</v>
      </c>
      <c r="N2037" t="str">
        <f t="shared" si="139"/>
        <v>TECELAO (RENDAS E BORDADOS)</v>
      </c>
      <c r="O2037" t="s">
        <v>2119</v>
      </c>
      <c r="P2037">
        <v>0</v>
      </c>
    </row>
    <row r="2038" spans="1:16">
      <c r="A2038" t="str">
        <f t="shared" si="137"/>
        <v>TECELAO (TEAR AUTOMATICO)</v>
      </c>
      <c r="B2038" t="s">
        <v>2120</v>
      </c>
      <c r="C2038">
        <v>0</v>
      </c>
      <c r="D2038">
        <v>0</v>
      </c>
      <c r="E2038">
        <v>0</v>
      </c>
      <c r="F2038">
        <v>0</v>
      </c>
      <c r="G2038">
        <v>0</v>
      </c>
      <c r="J2038" t="str">
        <f t="shared" si="138"/>
        <v>TECELAO (TEAR AUTOMATICO)</v>
      </c>
      <c r="K2038" t="s">
        <v>2120</v>
      </c>
      <c r="L2038">
        <v>0</v>
      </c>
      <c r="N2038" t="str">
        <f t="shared" si="139"/>
        <v>TECELAO (TEAR AUTOMATICO)</v>
      </c>
      <c r="O2038" t="s">
        <v>2120</v>
      </c>
      <c r="P2038">
        <v>0</v>
      </c>
    </row>
    <row r="2039" spans="1:16">
      <c r="A2039" t="str">
        <f t="shared" si="137"/>
        <v>TECELAO (TEAR JACQUARD)</v>
      </c>
      <c r="B2039" t="s">
        <v>2121</v>
      </c>
      <c r="C2039">
        <v>0</v>
      </c>
      <c r="D2039">
        <v>0</v>
      </c>
      <c r="E2039">
        <v>0</v>
      </c>
      <c r="F2039">
        <v>0</v>
      </c>
      <c r="G2039">
        <v>0</v>
      </c>
      <c r="J2039" t="str">
        <f t="shared" si="138"/>
        <v>TECELAO (TEAR JACQUARD)</v>
      </c>
      <c r="K2039" t="s">
        <v>2121</v>
      </c>
      <c r="L2039">
        <v>0</v>
      </c>
      <c r="N2039" t="str">
        <f t="shared" si="139"/>
        <v>TECELAO (TEAR JACQUARD)</v>
      </c>
      <c r="O2039" t="s">
        <v>2121</v>
      </c>
      <c r="P2039">
        <v>0</v>
      </c>
    </row>
    <row r="2040" spans="1:16">
      <c r="A2040" t="str">
        <f t="shared" si="137"/>
        <v>TECELAO (TEAR MECANICO DE MAQUINETA)</v>
      </c>
      <c r="B2040" t="s">
        <v>2122</v>
      </c>
      <c r="C2040">
        <v>0</v>
      </c>
      <c r="D2040">
        <v>0</v>
      </c>
      <c r="E2040">
        <v>0</v>
      </c>
      <c r="F2040">
        <v>0</v>
      </c>
      <c r="G2040">
        <v>0</v>
      </c>
      <c r="J2040" t="str">
        <f t="shared" si="138"/>
        <v>TECELAO (TEAR MECANICO DE MAQUINETA)</v>
      </c>
      <c r="K2040" t="s">
        <v>2122</v>
      </c>
      <c r="L2040">
        <v>0</v>
      </c>
      <c r="N2040" t="str">
        <f t="shared" si="139"/>
        <v>TECELAO (TEAR MECANICO DE MAQUINETA)</v>
      </c>
      <c r="O2040" t="s">
        <v>2122</v>
      </c>
      <c r="P2040">
        <v>0</v>
      </c>
    </row>
    <row r="2041" spans="1:16">
      <c r="A2041" t="str">
        <f t="shared" si="137"/>
        <v>TECELAO (TEAR MECANICO DE XADREZ)</v>
      </c>
      <c r="B2041" t="s">
        <v>2123</v>
      </c>
      <c r="C2041">
        <v>0</v>
      </c>
      <c r="D2041">
        <v>0</v>
      </c>
      <c r="E2041">
        <v>0</v>
      </c>
      <c r="F2041">
        <v>0</v>
      </c>
      <c r="G2041">
        <v>0</v>
      </c>
      <c r="J2041" t="str">
        <f t="shared" si="138"/>
        <v>TECELAO (TEAR MECANICO DE XADREZ)</v>
      </c>
      <c r="K2041" t="s">
        <v>2123</v>
      </c>
      <c r="L2041">
        <v>0</v>
      </c>
      <c r="N2041" t="str">
        <f t="shared" si="139"/>
        <v>TECELAO (TEAR MECANICO DE XADREZ)</v>
      </c>
      <c r="O2041" t="s">
        <v>2123</v>
      </c>
      <c r="P2041">
        <v>0</v>
      </c>
    </row>
    <row r="2042" spans="1:16">
      <c r="A2042" t="str">
        <f t="shared" si="137"/>
        <v>TECELAO (TEAR MECANICO LISO)</v>
      </c>
      <c r="B2042" t="s">
        <v>2124</v>
      </c>
      <c r="C2042">
        <v>0</v>
      </c>
      <c r="D2042">
        <v>0</v>
      </c>
      <c r="E2042">
        <v>0</v>
      </c>
      <c r="F2042">
        <v>0</v>
      </c>
      <c r="G2042">
        <v>0</v>
      </c>
      <c r="J2042" t="str">
        <f t="shared" si="138"/>
        <v>TECELAO (TEAR MECANICO LISO)</v>
      </c>
      <c r="K2042" t="s">
        <v>2124</v>
      </c>
      <c r="L2042">
        <v>0</v>
      </c>
      <c r="N2042" t="str">
        <f t="shared" si="139"/>
        <v>TECELAO (TEAR MECANICO LISO)</v>
      </c>
      <c r="O2042" t="s">
        <v>2124</v>
      </c>
      <c r="P2042">
        <v>0</v>
      </c>
    </row>
    <row r="2043" spans="1:16">
      <c r="A2043" t="str">
        <f t="shared" si="137"/>
        <v>TECELAO (TEAR MECANICO, EXCETO JACQUARD)</v>
      </c>
      <c r="B2043" t="s">
        <v>2125</v>
      </c>
      <c r="C2043">
        <v>0</v>
      </c>
      <c r="D2043">
        <v>0</v>
      </c>
      <c r="E2043">
        <v>0</v>
      </c>
      <c r="F2043">
        <v>0</v>
      </c>
      <c r="G2043">
        <v>0</v>
      </c>
      <c r="J2043" t="str">
        <f t="shared" si="138"/>
        <v>TECELAO (TEAR MECANICO, EXCETO JACQUARD)</v>
      </c>
      <c r="K2043" t="s">
        <v>2125</v>
      </c>
      <c r="L2043">
        <v>0</v>
      </c>
      <c r="N2043" t="str">
        <f t="shared" si="139"/>
        <v>TECELAO (TEAR MECANICO, EXCETO JACQUARD)</v>
      </c>
      <c r="O2043" t="s">
        <v>2125</v>
      </c>
      <c r="P2043">
        <v>0</v>
      </c>
    </row>
    <row r="2044" spans="1:16">
      <c r="A2044" t="str">
        <f t="shared" si="137"/>
        <v>TECELAO DE MALHAS, A MAQUINA</v>
      </c>
      <c r="B2044" t="s">
        <v>2126</v>
      </c>
      <c r="C2044">
        <v>0</v>
      </c>
      <c r="D2044">
        <v>0</v>
      </c>
      <c r="E2044">
        <v>0</v>
      </c>
      <c r="F2044">
        <v>0</v>
      </c>
      <c r="G2044">
        <v>0</v>
      </c>
      <c r="J2044" t="str">
        <f t="shared" si="138"/>
        <v>TECELAO DE MALHAS, A MAQUINA</v>
      </c>
      <c r="K2044" t="s">
        <v>2126</v>
      </c>
      <c r="L2044">
        <v>0</v>
      </c>
      <c r="N2044" t="str">
        <f t="shared" si="139"/>
        <v>TECELAO DE MALHAS, A MAQUINA</v>
      </c>
      <c r="O2044" t="s">
        <v>2126</v>
      </c>
      <c r="P2044">
        <v>0</v>
      </c>
    </row>
    <row r="2045" spans="1:16">
      <c r="A2045" t="str">
        <f t="shared" si="137"/>
        <v>TECELAO DE MALHAS (MAQUINA CIRCULAR)</v>
      </c>
      <c r="B2045" t="s">
        <v>2127</v>
      </c>
      <c r="C2045">
        <v>0</v>
      </c>
      <c r="D2045">
        <v>0</v>
      </c>
      <c r="E2045">
        <v>0</v>
      </c>
      <c r="F2045">
        <v>0</v>
      </c>
      <c r="G2045">
        <v>0</v>
      </c>
      <c r="J2045" t="str">
        <f t="shared" si="138"/>
        <v>TECELAO DE MALHAS (MAQUINA CIRCULAR)</v>
      </c>
      <c r="K2045" t="s">
        <v>2127</v>
      </c>
      <c r="L2045">
        <v>0</v>
      </c>
      <c r="N2045" t="str">
        <f t="shared" si="139"/>
        <v>TECELAO DE MALHAS (MAQUINA CIRCULAR)</v>
      </c>
      <c r="O2045" t="s">
        <v>2127</v>
      </c>
      <c r="P2045">
        <v>0</v>
      </c>
    </row>
    <row r="2046" spans="1:16">
      <c r="A2046" t="str">
        <f t="shared" si="137"/>
        <v>TECELAO DE MALHAS (MAQUINA RETILINEA)</v>
      </c>
      <c r="B2046" t="s">
        <v>2128</v>
      </c>
      <c r="C2046">
        <v>0</v>
      </c>
      <c r="D2046">
        <v>0</v>
      </c>
      <c r="E2046">
        <v>0</v>
      </c>
      <c r="F2046">
        <v>0</v>
      </c>
      <c r="G2046">
        <v>0</v>
      </c>
      <c r="J2046" t="str">
        <f t="shared" si="138"/>
        <v>TECELAO DE MALHAS (MAQUINA RETILINEA)</v>
      </c>
      <c r="K2046" t="s">
        <v>2128</v>
      </c>
      <c r="L2046">
        <v>0</v>
      </c>
      <c r="N2046" t="str">
        <f t="shared" si="139"/>
        <v>TECELAO DE MALHAS (MAQUINA RETILINEA)</v>
      </c>
      <c r="O2046" t="s">
        <v>2128</v>
      </c>
      <c r="P2046">
        <v>0</v>
      </c>
    </row>
    <row r="2047" spans="1:16">
      <c r="A2047" t="str">
        <f t="shared" si="137"/>
        <v>TECELAO DE MEIAS, A MAQUINA</v>
      </c>
      <c r="B2047" t="s">
        <v>2129</v>
      </c>
      <c r="C2047">
        <v>0</v>
      </c>
      <c r="D2047">
        <v>0</v>
      </c>
      <c r="E2047">
        <v>0</v>
      </c>
      <c r="F2047">
        <v>0</v>
      </c>
      <c r="G2047">
        <v>0</v>
      </c>
      <c r="J2047" t="str">
        <f t="shared" si="138"/>
        <v>TECELAO DE MEIAS, A MAQUINA</v>
      </c>
      <c r="K2047" t="s">
        <v>2129</v>
      </c>
      <c r="L2047">
        <v>0</v>
      </c>
      <c r="N2047" t="str">
        <f t="shared" si="139"/>
        <v>TECELAO DE MEIAS, A MAQUINA</v>
      </c>
      <c r="O2047" t="s">
        <v>2129</v>
      </c>
      <c r="P2047">
        <v>0</v>
      </c>
    </row>
    <row r="2048" spans="1:16">
      <c r="A2048" t="str">
        <f t="shared" si="137"/>
        <v>TECELAO DE MEIAS (MAQUINA CIRCULAR)</v>
      </c>
      <c r="B2048" t="s">
        <v>2130</v>
      </c>
      <c r="C2048">
        <v>0</v>
      </c>
      <c r="D2048">
        <v>0</v>
      </c>
      <c r="E2048">
        <v>0</v>
      </c>
      <c r="F2048">
        <v>0</v>
      </c>
      <c r="G2048">
        <v>0</v>
      </c>
      <c r="J2048" t="str">
        <f t="shared" si="138"/>
        <v>TECELAO DE MEIAS (MAQUINA CIRCULAR)</v>
      </c>
      <c r="K2048" t="s">
        <v>2130</v>
      </c>
      <c r="L2048">
        <v>0</v>
      </c>
      <c r="N2048" t="str">
        <f t="shared" si="139"/>
        <v>TECELAO DE MEIAS (MAQUINA CIRCULAR)</v>
      </c>
      <c r="O2048" t="s">
        <v>2130</v>
      </c>
      <c r="P2048">
        <v>0</v>
      </c>
    </row>
    <row r="2049" spans="1:16">
      <c r="A2049" t="str">
        <f t="shared" si="137"/>
        <v>TECELAO DE MEIAS (MAQUINA RETILINEA)</v>
      </c>
      <c r="B2049" t="s">
        <v>2131</v>
      </c>
      <c r="C2049">
        <v>0</v>
      </c>
      <c r="D2049">
        <v>0</v>
      </c>
      <c r="E2049">
        <v>0</v>
      </c>
      <c r="F2049">
        <v>0</v>
      </c>
      <c r="G2049">
        <v>0</v>
      </c>
      <c r="J2049" t="str">
        <f t="shared" si="138"/>
        <v>TECELAO DE MEIAS (MAQUINA RETILINEA)</v>
      </c>
      <c r="K2049" t="s">
        <v>2131</v>
      </c>
      <c r="L2049">
        <v>0</v>
      </c>
      <c r="N2049" t="str">
        <f t="shared" si="139"/>
        <v>TECELAO DE MEIAS (MAQUINA RETILINEA)</v>
      </c>
      <c r="O2049" t="s">
        <v>2131</v>
      </c>
      <c r="P2049">
        <v>0</v>
      </c>
    </row>
    <row r="2050" spans="1:16">
      <c r="A2050" t="str">
        <f t="shared" si="137"/>
        <v>TECELAO DE TAPETES, A MAQUINA</v>
      </c>
      <c r="B2050" t="s">
        <v>2132</v>
      </c>
      <c r="C2050">
        <v>0</v>
      </c>
      <c r="D2050">
        <v>0</v>
      </c>
      <c r="E2050">
        <v>0</v>
      </c>
      <c r="F2050">
        <v>0</v>
      </c>
      <c r="G2050">
        <v>0</v>
      </c>
      <c r="J2050" t="str">
        <f t="shared" si="138"/>
        <v>TECELAO DE TAPETES, A MAQUINA</v>
      </c>
      <c r="K2050" t="s">
        <v>2132</v>
      </c>
      <c r="L2050">
        <v>0</v>
      </c>
      <c r="N2050" t="str">
        <f t="shared" si="139"/>
        <v>TECELAO DE TAPETES, A MAQUINA</v>
      </c>
      <c r="O2050" t="s">
        <v>2132</v>
      </c>
      <c r="P2050">
        <v>0</v>
      </c>
    </row>
    <row r="2051" spans="1:16">
      <c r="A2051" t="str">
        <f t="shared" si="137"/>
        <v>OPERADOR DE ENGOMADEIRA DE URDUME</v>
      </c>
      <c r="B2051" t="s">
        <v>2133</v>
      </c>
      <c r="C2051">
        <v>0</v>
      </c>
      <c r="D2051">
        <v>0</v>
      </c>
      <c r="E2051">
        <v>0</v>
      </c>
      <c r="F2051">
        <v>0</v>
      </c>
      <c r="G2051">
        <v>0</v>
      </c>
      <c r="J2051" t="str">
        <f t="shared" si="138"/>
        <v>OPERADOR DE ENGOMADEIRA DE URDUME</v>
      </c>
      <c r="K2051" t="s">
        <v>2133</v>
      </c>
      <c r="L2051">
        <v>0</v>
      </c>
      <c r="N2051" t="str">
        <f t="shared" si="139"/>
        <v>OPERADOR DE ENGOMADEIRA DE URDUME</v>
      </c>
      <c r="O2051" t="s">
        <v>2133</v>
      </c>
      <c r="P2051">
        <v>0</v>
      </c>
    </row>
    <row r="2052" spans="1:16">
      <c r="A2052" t="str">
        <f t="shared" si="137"/>
        <v>OPERADOR DE ESPULADEIRA</v>
      </c>
      <c r="B2052" t="s">
        <v>2134</v>
      </c>
      <c r="C2052">
        <v>0</v>
      </c>
      <c r="D2052">
        <v>0</v>
      </c>
      <c r="E2052">
        <v>0</v>
      </c>
      <c r="F2052">
        <v>0</v>
      </c>
      <c r="G2052">
        <v>0</v>
      </c>
      <c r="J2052" t="str">
        <f t="shared" si="138"/>
        <v>OPERADOR DE ESPULADEIRA</v>
      </c>
      <c r="K2052" t="s">
        <v>2134</v>
      </c>
      <c r="L2052">
        <v>0</v>
      </c>
      <c r="N2052" t="str">
        <f t="shared" si="139"/>
        <v>OPERADOR DE ESPULADEIRA</v>
      </c>
      <c r="O2052" t="s">
        <v>2134</v>
      </c>
      <c r="P2052">
        <v>0</v>
      </c>
    </row>
    <row r="2053" spans="1:16">
      <c r="A2053" t="str">
        <f t="shared" si="137"/>
        <v>OPERADOR DE MAQUINA DE CORDOALHA</v>
      </c>
      <c r="B2053" t="s">
        <v>2135</v>
      </c>
      <c r="C2053">
        <v>0</v>
      </c>
      <c r="D2053">
        <v>0</v>
      </c>
      <c r="E2053">
        <v>0</v>
      </c>
      <c r="F2053">
        <v>0</v>
      </c>
      <c r="G2053">
        <v>0</v>
      </c>
      <c r="J2053" t="str">
        <f t="shared" si="138"/>
        <v>OPERADOR DE MAQUINA DE CORDOALHA</v>
      </c>
      <c r="K2053" t="s">
        <v>2135</v>
      </c>
      <c r="L2053">
        <v>0</v>
      </c>
      <c r="N2053" t="str">
        <f t="shared" si="139"/>
        <v>OPERADOR DE MAQUINA DE CORDOALHA</v>
      </c>
      <c r="O2053" t="s">
        <v>2135</v>
      </c>
      <c r="P2053">
        <v>0</v>
      </c>
    </row>
    <row r="2054" spans="1:16">
      <c r="A2054" t="str">
        <f t="shared" si="137"/>
        <v>OPERADOR DE URDIDEIRA</v>
      </c>
      <c r="B2054" t="s">
        <v>2136</v>
      </c>
      <c r="C2054">
        <v>0</v>
      </c>
      <c r="D2054">
        <v>0</v>
      </c>
      <c r="E2054">
        <v>0</v>
      </c>
      <c r="F2054">
        <v>0</v>
      </c>
      <c r="G2054">
        <v>0</v>
      </c>
      <c r="J2054" t="str">
        <f t="shared" si="138"/>
        <v>OPERADOR DE URDIDEIRA</v>
      </c>
      <c r="K2054" t="s">
        <v>2136</v>
      </c>
      <c r="L2054">
        <v>0</v>
      </c>
      <c r="N2054" t="str">
        <f t="shared" si="139"/>
        <v>OPERADOR DE URDIDEIRA</v>
      </c>
      <c r="O2054" t="s">
        <v>2136</v>
      </c>
      <c r="P2054">
        <v>0</v>
      </c>
    </row>
    <row r="2055" spans="1:16">
      <c r="A2055" t="str">
        <f t="shared" si="137"/>
        <v>PASSAMANEIRO A MAQUINA</v>
      </c>
      <c r="B2055" t="s">
        <v>2137</v>
      </c>
      <c r="C2055">
        <v>0</v>
      </c>
      <c r="D2055">
        <v>0</v>
      </c>
      <c r="E2055">
        <v>0</v>
      </c>
      <c r="F2055">
        <v>0</v>
      </c>
      <c r="G2055">
        <v>0</v>
      </c>
      <c r="J2055" t="str">
        <f t="shared" si="138"/>
        <v>PASSAMANEIRO A MAQUINA</v>
      </c>
      <c r="K2055" t="s">
        <v>2137</v>
      </c>
      <c r="L2055">
        <v>0</v>
      </c>
      <c r="N2055" t="str">
        <f t="shared" si="139"/>
        <v>PASSAMANEIRO A MAQUINA</v>
      </c>
      <c r="O2055" t="s">
        <v>2137</v>
      </c>
      <c r="P2055">
        <v>0</v>
      </c>
    </row>
    <row r="2056" spans="1:16">
      <c r="A2056" t="str">
        <f t="shared" si="137"/>
        <v>REMETEDOR DE FIOS</v>
      </c>
      <c r="B2056" t="s">
        <v>2138</v>
      </c>
      <c r="C2056">
        <v>0</v>
      </c>
      <c r="D2056">
        <v>0</v>
      </c>
      <c r="E2056">
        <v>0</v>
      </c>
      <c r="F2056">
        <v>0</v>
      </c>
      <c r="G2056">
        <v>0</v>
      </c>
      <c r="J2056" t="str">
        <f t="shared" si="138"/>
        <v>REMETEDOR DE FIOS</v>
      </c>
      <c r="K2056" t="s">
        <v>2138</v>
      </c>
      <c r="L2056">
        <v>0</v>
      </c>
      <c r="N2056" t="str">
        <f t="shared" si="139"/>
        <v>REMETEDOR DE FIOS</v>
      </c>
      <c r="O2056" t="s">
        <v>2138</v>
      </c>
      <c r="P2056">
        <v>0</v>
      </c>
    </row>
    <row r="2057" spans="1:16">
      <c r="A2057" t="str">
        <f t="shared" si="137"/>
        <v>PICOTADOR DE CARTOES JACQUARD</v>
      </c>
      <c r="B2057" t="s">
        <v>2139</v>
      </c>
      <c r="C2057">
        <v>0</v>
      </c>
      <c r="D2057">
        <v>0</v>
      </c>
      <c r="E2057">
        <v>0</v>
      </c>
      <c r="F2057">
        <v>0</v>
      </c>
      <c r="G2057">
        <v>0</v>
      </c>
      <c r="J2057" t="str">
        <f t="shared" si="138"/>
        <v>PICOTADOR DE CARTOES JACQUARD</v>
      </c>
      <c r="K2057" t="s">
        <v>2139</v>
      </c>
      <c r="L2057">
        <v>0</v>
      </c>
      <c r="N2057" t="str">
        <f t="shared" si="139"/>
        <v>PICOTADOR DE CARTOES JACQUARD</v>
      </c>
      <c r="O2057" t="s">
        <v>2139</v>
      </c>
      <c r="P2057">
        <v>0</v>
      </c>
    </row>
    <row r="2058" spans="1:16">
      <c r="A2058" t="str">
        <f t="shared" si="137"/>
        <v>ALVEJADOR (TECIDOS)</v>
      </c>
      <c r="B2058" t="s">
        <v>2140</v>
      </c>
      <c r="C2058">
        <v>0</v>
      </c>
      <c r="D2058">
        <v>0</v>
      </c>
      <c r="E2058">
        <v>0</v>
      </c>
      <c r="F2058">
        <v>0</v>
      </c>
      <c r="G2058">
        <v>0</v>
      </c>
      <c r="J2058" t="str">
        <f t="shared" si="138"/>
        <v>ALVEJADOR (TECIDOS)</v>
      </c>
      <c r="K2058" t="s">
        <v>2140</v>
      </c>
      <c r="L2058">
        <v>0</v>
      </c>
      <c r="N2058" t="str">
        <f t="shared" si="139"/>
        <v>ALVEJADOR (TECIDOS)</v>
      </c>
      <c r="O2058" t="s">
        <v>2140</v>
      </c>
      <c r="P2058">
        <v>0</v>
      </c>
    </row>
    <row r="2059" spans="1:16">
      <c r="A2059" t="str">
        <f t="shared" si="137"/>
        <v>ESTAMPADOR DE TECIDO</v>
      </c>
      <c r="B2059" t="s">
        <v>2141</v>
      </c>
      <c r="C2059">
        <v>0</v>
      </c>
      <c r="D2059">
        <v>0</v>
      </c>
      <c r="E2059">
        <v>0</v>
      </c>
      <c r="F2059">
        <v>0</v>
      </c>
      <c r="G2059">
        <v>0</v>
      </c>
      <c r="J2059" t="str">
        <f t="shared" si="138"/>
        <v>ESTAMPADOR DE TECIDO</v>
      </c>
      <c r="K2059" t="s">
        <v>2141</v>
      </c>
      <c r="L2059">
        <v>0</v>
      </c>
      <c r="N2059" t="str">
        <f t="shared" si="139"/>
        <v>ESTAMPADOR DE TECIDO</v>
      </c>
      <c r="O2059" t="s">
        <v>2141</v>
      </c>
      <c r="P2059">
        <v>0</v>
      </c>
    </row>
    <row r="2060" spans="1:16">
      <c r="A2060" t="str">
        <f t="shared" si="137"/>
        <v>OPERADOR DE CALANDRAS (TECIDOS)</v>
      </c>
      <c r="B2060" t="s">
        <v>2142</v>
      </c>
      <c r="C2060">
        <v>0</v>
      </c>
      <c r="D2060">
        <v>0</v>
      </c>
      <c r="E2060">
        <v>0</v>
      </c>
      <c r="F2060">
        <v>0</v>
      </c>
      <c r="G2060">
        <v>0</v>
      </c>
      <c r="J2060" t="str">
        <f t="shared" si="138"/>
        <v>OPERADOR DE CALANDRAS (TECIDOS)</v>
      </c>
      <c r="K2060" t="s">
        <v>2142</v>
      </c>
      <c r="L2060">
        <v>0</v>
      </c>
      <c r="N2060" t="str">
        <f t="shared" si="139"/>
        <v>OPERADOR DE CALANDRAS (TECIDOS)</v>
      </c>
      <c r="O2060" t="s">
        <v>2142</v>
      </c>
      <c r="P2060">
        <v>0</v>
      </c>
    </row>
    <row r="2061" spans="1:16">
      <c r="A2061" t="str">
        <f t="shared" si="137"/>
        <v>OPERADOR DE CHAMUSCADEIRA DE TECIDOS</v>
      </c>
      <c r="B2061" t="s">
        <v>2143</v>
      </c>
      <c r="C2061">
        <v>0</v>
      </c>
      <c r="D2061">
        <v>0</v>
      </c>
      <c r="E2061">
        <v>0</v>
      </c>
      <c r="F2061">
        <v>0</v>
      </c>
      <c r="G2061">
        <v>0</v>
      </c>
      <c r="J2061" t="str">
        <f t="shared" si="138"/>
        <v>OPERADOR DE CHAMUSCADEIRA DE TECIDOS</v>
      </c>
      <c r="K2061" t="s">
        <v>2143</v>
      </c>
      <c r="L2061">
        <v>0</v>
      </c>
      <c r="N2061" t="str">
        <f t="shared" si="139"/>
        <v>OPERADOR DE CHAMUSCADEIRA DE TECIDOS</v>
      </c>
      <c r="O2061" t="s">
        <v>2143</v>
      </c>
      <c r="P2061">
        <v>0</v>
      </c>
    </row>
    <row r="2062" spans="1:16">
      <c r="A2062" t="str">
        <f t="shared" si="137"/>
        <v>OPERADOR DE IMPERMEABILIZADOR DE TECIDOS</v>
      </c>
      <c r="B2062" t="s">
        <v>2144</v>
      </c>
      <c r="C2062">
        <v>0</v>
      </c>
      <c r="D2062">
        <v>0</v>
      </c>
      <c r="E2062">
        <v>0</v>
      </c>
      <c r="F2062">
        <v>0</v>
      </c>
      <c r="G2062">
        <v>0</v>
      </c>
      <c r="J2062" t="str">
        <f t="shared" si="138"/>
        <v>OPERADOR DE IMPERMEABILIZADOR DE TECIDOS</v>
      </c>
      <c r="K2062" t="s">
        <v>2144</v>
      </c>
      <c r="L2062">
        <v>0</v>
      </c>
      <c r="N2062" t="str">
        <f t="shared" si="139"/>
        <v>OPERADOR DE IMPERMEABILIZADOR DE TECIDOS</v>
      </c>
      <c r="O2062" t="s">
        <v>2144</v>
      </c>
      <c r="P2062">
        <v>0</v>
      </c>
    </row>
    <row r="2063" spans="1:16">
      <c r="A2063" t="str">
        <f t="shared" si="137"/>
        <v>OPERADOR DE MAQUINA DE LAVAR FIOS E TECIDOS</v>
      </c>
      <c r="B2063" t="s">
        <v>2145</v>
      </c>
      <c r="C2063">
        <v>0</v>
      </c>
      <c r="D2063">
        <v>0</v>
      </c>
      <c r="E2063">
        <v>0</v>
      </c>
      <c r="F2063">
        <v>0</v>
      </c>
      <c r="G2063">
        <v>0</v>
      </c>
      <c r="J2063" t="str">
        <f t="shared" si="138"/>
        <v>OPERADOR DE MAQUINA DE LAVAR FIOS E TECIDOS</v>
      </c>
      <c r="K2063" t="s">
        <v>2145</v>
      </c>
      <c r="L2063">
        <v>0</v>
      </c>
      <c r="N2063" t="str">
        <f t="shared" si="139"/>
        <v>OPERADOR DE MAQUINA DE LAVAR FIOS E TECIDOS</v>
      </c>
      <c r="O2063" t="s">
        <v>2145</v>
      </c>
      <c r="P2063">
        <v>0</v>
      </c>
    </row>
    <row r="2064" spans="1:16">
      <c r="A2064" t="str">
        <f t="shared" si="137"/>
        <v>OPERADOR DE RAMEUSE</v>
      </c>
      <c r="B2064" t="s">
        <v>2146</v>
      </c>
      <c r="C2064">
        <v>0</v>
      </c>
      <c r="D2064">
        <v>0</v>
      </c>
      <c r="E2064">
        <v>0</v>
      </c>
      <c r="F2064">
        <v>0</v>
      </c>
      <c r="G2064">
        <v>0</v>
      </c>
      <c r="J2064" t="str">
        <f t="shared" si="138"/>
        <v>OPERADOR DE RAMEUSE</v>
      </c>
      <c r="K2064" t="s">
        <v>2146</v>
      </c>
      <c r="L2064">
        <v>0</v>
      </c>
      <c r="N2064" t="str">
        <f t="shared" si="139"/>
        <v>OPERADOR DE RAMEUSE</v>
      </c>
      <c r="O2064" t="s">
        <v>2146</v>
      </c>
      <c r="P2064">
        <v>0</v>
      </c>
    </row>
    <row r="2065" spans="1:16">
      <c r="A2065" t="str">
        <f t="shared" si="137"/>
        <v>INSPETOR DE ESTAMPARIA (PRODUCAO TEXTIL)</v>
      </c>
      <c r="B2065" t="s">
        <v>2147</v>
      </c>
      <c r="C2065">
        <v>0</v>
      </c>
      <c r="D2065">
        <v>0</v>
      </c>
      <c r="E2065">
        <v>0</v>
      </c>
      <c r="F2065">
        <v>0</v>
      </c>
      <c r="G2065">
        <v>0</v>
      </c>
      <c r="J2065" t="str">
        <f t="shared" si="138"/>
        <v>INSPETOR DE ESTAMPARIA (PRODUCAO TEXTIL)</v>
      </c>
      <c r="K2065" t="s">
        <v>2147</v>
      </c>
      <c r="L2065">
        <v>0</v>
      </c>
      <c r="N2065" t="str">
        <f t="shared" si="139"/>
        <v>INSPETOR DE ESTAMPARIA (PRODUCAO TEXTIL)</v>
      </c>
      <c r="O2065" t="s">
        <v>2147</v>
      </c>
      <c r="P2065">
        <v>0</v>
      </c>
    </row>
    <row r="2066" spans="1:16">
      <c r="A2066" t="str">
        <f t="shared" si="137"/>
        <v>REVISOR DE FIOS (PRODUCAO TEXTIL)</v>
      </c>
      <c r="B2066" t="s">
        <v>2148</v>
      </c>
      <c r="C2066">
        <v>0</v>
      </c>
      <c r="D2066">
        <v>0</v>
      </c>
      <c r="E2066">
        <v>0</v>
      </c>
      <c r="F2066">
        <v>0</v>
      </c>
      <c r="G2066">
        <v>0</v>
      </c>
      <c r="J2066" t="str">
        <f t="shared" si="138"/>
        <v>REVISOR DE FIOS (PRODUCAO TEXTIL)</v>
      </c>
      <c r="K2066" t="s">
        <v>2148</v>
      </c>
      <c r="L2066">
        <v>0</v>
      </c>
      <c r="N2066" t="str">
        <f t="shared" si="139"/>
        <v>REVISOR DE FIOS (PRODUCAO TEXTIL)</v>
      </c>
      <c r="O2066" t="s">
        <v>2148</v>
      </c>
      <c r="P2066">
        <v>0</v>
      </c>
    </row>
    <row r="2067" spans="1:16">
      <c r="A2067" t="str">
        <f t="shared" si="137"/>
        <v>REVISOR DE TECIDOS ACABADOS</v>
      </c>
      <c r="B2067" t="s">
        <v>2149</v>
      </c>
      <c r="C2067">
        <v>0</v>
      </c>
      <c r="D2067">
        <v>0</v>
      </c>
      <c r="E2067">
        <v>0</v>
      </c>
      <c r="F2067">
        <v>0</v>
      </c>
      <c r="G2067">
        <v>0</v>
      </c>
      <c r="J2067" t="str">
        <f t="shared" si="138"/>
        <v>REVISOR DE TECIDOS ACABADOS</v>
      </c>
      <c r="K2067" t="s">
        <v>2149</v>
      </c>
      <c r="L2067">
        <v>0</v>
      </c>
      <c r="N2067" t="str">
        <f t="shared" si="139"/>
        <v>REVISOR DE TECIDOS ACABADOS</v>
      </c>
      <c r="O2067" t="s">
        <v>2149</v>
      </c>
      <c r="P2067">
        <v>0</v>
      </c>
    </row>
    <row r="2068" spans="1:16">
      <c r="A2068" t="str">
        <f t="shared" si="137"/>
        <v>REVISOR DE TECIDOS CRUS</v>
      </c>
      <c r="B2068" t="s">
        <v>2150</v>
      </c>
      <c r="C2068">
        <v>0</v>
      </c>
      <c r="D2068">
        <v>0</v>
      </c>
      <c r="E2068">
        <v>0</v>
      </c>
      <c r="F2068">
        <v>0</v>
      </c>
      <c r="G2068">
        <v>0</v>
      </c>
      <c r="J2068" t="str">
        <f t="shared" si="138"/>
        <v>REVISOR DE TECIDOS CRUS</v>
      </c>
      <c r="K2068" t="s">
        <v>2150</v>
      </c>
      <c r="L2068">
        <v>0</v>
      </c>
      <c r="N2068" t="str">
        <f t="shared" si="139"/>
        <v>REVISOR DE TECIDOS CRUS</v>
      </c>
      <c r="O2068" t="s">
        <v>2150</v>
      </c>
      <c r="P2068">
        <v>0</v>
      </c>
    </row>
    <row r="2069" spans="1:16">
      <c r="A2069" t="str">
        <f t="shared" si="137"/>
        <v>TRABALHADOR POLIVALENTE DO CURTIMENTO DE COUROS E PELES</v>
      </c>
      <c r="B2069" t="s">
        <v>2151</v>
      </c>
      <c r="C2069">
        <v>0</v>
      </c>
      <c r="D2069">
        <v>0</v>
      </c>
      <c r="E2069">
        <v>0</v>
      </c>
      <c r="F2069">
        <v>0</v>
      </c>
      <c r="G2069">
        <v>0</v>
      </c>
      <c r="J2069" t="str">
        <f t="shared" si="138"/>
        <v>TRABALHADOR POLIVALENTE DO CURTIMENTO DE COUROS E PELES</v>
      </c>
      <c r="K2069" t="s">
        <v>2151</v>
      </c>
      <c r="L2069">
        <v>0</v>
      </c>
      <c r="N2069" t="str">
        <f t="shared" si="139"/>
        <v>TRABALHADOR POLIVALENTE DO CURTIMENTO DE COUROS E PELES</v>
      </c>
      <c r="O2069" t="s">
        <v>2151</v>
      </c>
      <c r="P2069">
        <v>0</v>
      </c>
    </row>
    <row r="2070" spans="1:16">
      <c r="A2070" t="str">
        <f t="shared" si="137"/>
        <v>CLASSIFICADOR DE PELES</v>
      </c>
      <c r="B2070" t="s">
        <v>2152</v>
      </c>
      <c r="C2070">
        <v>0</v>
      </c>
      <c r="D2070">
        <v>0</v>
      </c>
      <c r="E2070">
        <v>0</v>
      </c>
      <c r="F2070">
        <v>0</v>
      </c>
      <c r="G2070">
        <v>0</v>
      </c>
      <c r="J2070" t="str">
        <f t="shared" si="138"/>
        <v>CLASSIFICADOR DE PELES</v>
      </c>
      <c r="K2070" t="s">
        <v>2152</v>
      </c>
      <c r="L2070">
        <v>0</v>
      </c>
      <c r="N2070" t="str">
        <f t="shared" si="139"/>
        <v>CLASSIFICADOR DE PELES</v>
      </c>
      <c r="O2070" t="s">
        <v>2152</v>
      </c>
      <c r="P2070">
        <v>0</v>
      </c>
    </row>
    <row r="2071" spans="1:16">
      <c r="A2071" t="str">
        <f t="shared" si="137"/>
        <v>DESCARNADOR DE COUROS E PELES, A MAQUINA</v>
      </c>
      <c r="B2071" t="s">
        <v>2153</v>
      </c>
      <c r="C2071">
        <v>0</v>
      </c>
      <c r="D2071">
        <v>0</v>
      </c>
      <c r="E2071">
        <v>0</v>
      </c>
      <c r="F2071">
        <v>0</v>
      </c>
      <c r="G2071">
        <v>0</v>
      </c>
      <c r="J2071" t="str">
        <f t="shared" si="138"/>
        <v>DESCARNADOR DE COUROS E PELES, A MAQUINA</v>
      </c>
      <c r="K2071" t="s">
        <v>2153</v>
      </c>
      <c r="L2071">
        <v>0</v>
      </c>
      <c r="N2071" t="str">
        <f t="shared" si="139"/>
        <v>DESCARNADOR DE COUROS E PELES, A MAQUINA</v>
      </c>
      <c r="O2071" t="s">
        <v>2153</v>
      </c>
      <c r="P2071">
        <v>0</v>
      </c>
    </row>
    <row r="2072" spans="1:16">
      <c r="A2072" t="str">
        <f t="shared" si="137"/>
        <v>ESTIRADOR DE COUROS E PELES (PREPARACAO)</v>
      </c>
      <c r="B2072" t="s">
        <v>2154</v>
      </c>
      <c r="C2072">
        <v>0</v>
      </c>
      <c r="D2072">
        <v>0</v>
      </c>
      <c r="E2072">
        <v>0</v>
      </c>
      <c r="F2072">
        <v>0</v>
      </c>
      <c r="G2072">
        <v>0</v>
      </c>
      <c r="J2072" t="str">
        <f t="shared" si="138"/>
        <v>ESTIRADOR DE COUROS E PELES (PREPARACAO)</v>
      </c>
      <c r="K2072" t="s">
        <v>2154</v>
      </c>
      <c r="L2072">
        <v>0</v>
      </c>
      <c r="N2072" t="str">
        <f t="shared" si="139"/>
        <v>ESTIRADOR DE COUROS E PELES (PREPARACAO)</v>
      </c>
      <c r="O2072" t="s">
        <v>2154</v>
      </c>
      <c r="P2072">
        <v>0</v>
      </c>
    </row>
    <row r="2073" spans="1:16">
      <c r="A2073" t="str">
        <f t="shared" si="137"/>
        <v>FULONEIRO</v>
      </c>
      <c r="B2073" t="s">
        <v>2155</v>
      </c>
      <c r="C2073">
        <v>0</v>
      </c>
      <c r="D2073">
        <v>0</v>
      </c>
      <c r="E2073">
        <v>0</v>
      </c>
      <c r="F2073">
        <v>0</v>
      </c>
      <c r="G2073">
        <v>0</v>
      </c>
      <c r="J2073" t="str">
        <f t="shared" si="138"/>
        <v>FULONEIRO</v>
      </c>
      <c r="K2073" t="s">
        <v>2155</v>
      </c>
      <c r="L2073">
        <v>0</v>
      </c>
      <c r="N2073" t="str">
        <f t="shared" si="139"/>
        <v>FULONEIRO</v>
      </c>
      <c r="O2073" t="s">
        <v>2155</v>
      </c>
      <c r="P2073">
        <v>0</v>
      </c>
    </row>
    <row r="2074" spans="1:16">
      <c r="A2074" t="str">
        <f t="shared" si="137"/>
        <v>RACHADOR DE COUROS E PELES</v>
      </c>
      <c r="B2074" t="s">
        <v>2156</v>
      </c>
      <c r="C2074">
        <v>0</v>
      </c>
      <c r="D2074">
        <v>0</v>
      </c>
      <c r="E2074">
        <v>0</v>
      </c>
      <c r="F2074">
        <v>0</v>
      </c>
      <c r="G2074">
        <v>0</v>
      </c>
      <c r="J2074" t="str">
        <f t="shared" si="138"/>
        <v>RACHADOR DE COUROS E PELES</v>
      </c>
      <c r="K2074" t="s">
        <v>2156</v>
      </c>
      <c r="L2074">
        <v>0</v>
      </c>
      <c r="N2074" t="str">
        <f t="shared" si="139"/>
        <v>RACHADOR DE COUROS E PELES</v>
      </c>
      <c r="O2074" t="s">
        <v>2156</v>
      </c>
      <c r="P2074">
        <v>0</v>
      </c>
    </row>
    <row r="2075" spans="1:16">
      <c r="A2075" t="str">
        <f t="shared" si="137"/>
        <v>CURTIDOR (COUROS E PELES)</v>
      </c>
      <c r="B2075" t="s">
        <v>2157</v>
      </c>
      <c r="C2075">
        <v>0</v>
      </c>
      <c r="D2075">
        <v>0</v>
      </c>
      <c r="E2075">
        <v>0</v>
      </c>
      <c r="F2075">
        <v>0</v>
      </c>
      <c r="G2075">
        <v>0</v>
      </c>
      <c r="J2075" t="str">
        <f t="shared" si="138"/>
        <v>CURTIDOR (COUROS E PELES)</v>
      </c>
      <c r="K2075" t="s">
        <v>2157</v>
      </c>
      <c r="L2075">
        <v>0</v>
      </c>
      <c r="N2075" t="str">
        <f t="shared" si="139"/>
        <v>CURTIDOR (COUROS E PELES)</v>
      </c>
      <c r="O2075" t="s">
        <v>2157</v>
      </c>
      <c r="P2075">
        <v>0</v>
      </c>
    </row>
    <row r="2076" spans="1:16">
      <c r="A2076" t="str">
        <f t="shared" si="137"/>
        <v>CLASSIFICADOR DE COUROS</v>
      </c>
      <c r="B2076" t="s">
        <v>2158</v>
      </c>
      <c r="C2076">
        <v>0</v>
      </c>
      <c r="D2076">
        <v>0</v>
      </c>
      <c r="E2076">
        <v>0</v>
      </c>
      <c r="F2076">
        <v>0</v>
      </c>
      <c r="G2076">
        <v>0</v>
      </c>
      <c r="J2076" t="str">
        <f t="shared" si="138"/>
        <v>CLASSIFICADOR DE COUROS</v>
      </c>
      <c r="K2076" t="s">
        <v>2158</v>
      </c>
      <c r="L2076">
        <v>0</v>
      </c>
      <c r="N2076" t="str">
        <f t="shared" si="139"/>
        <v>CLASSIFICADOR DE COUROS</v>
      </c>
      <c r="O2076" t="s">
        <v>2158</v>
      </c>
      <c r="P2076">
        <v>0</v>
      </c>
    </row>
    <row r="2077" spans="1:16">
      <c r="A2077" t="str">
        <f t="shared" si="137"/>
        <v>ENXUGADOR DE COUROS</v>
      </c>
      <c r="B2077" t="s">
        <v>2159</v>
      </c>
      <c r="C2077">
        <v>0</v>
      </c>
      <c r="D2077">
        <v>0</v>
      </c>
      <c r="E2077">
        <v>0</v>
      </c>
      <c r="F2077">
        <v>0</v>
      </c>
      <c r="G2077">
        <v>0</v>
      </c>
      <c r="J2077" t="str">
        <f t="shared" si="138"/>
        <v>ENXUGADOR DE COUROS</v>
      </c>
      <c r="K2077" t="s">
        <v>2159</v>
      </c>
      <c r="L2077">
        <v>0</v>
      </c>
      <c r="N2077" t="str">
        <f t="shared" si="139"/>
        <v>ENXUGADOR DE COUROS</v>
      </c>
      <c r="O2077" t="s">
        <v>2159</v>
      </c>
      <c r="P2077">
        <v>0</v>
      </c>
    </row>
    <row r="2078" spans="1:16">
      <c r="A2078" t="str">
        <f t="shared" si="137"/>
        <v>REBAIXADOR DE COUROS</v>
      </c>
      <c r="B2078" t="s">
        <v>2160</v>
      </c>
      <c r="C2078">
        <v>0</v>
      </c>
      <c r="D2078">
        <v>0</v>
      </c>
      <c r="E2078">
        <v>0</v>
      </c>
      <c r="F2078">
        <v>0</v>
      </c>
      <c r="G2078">
        <v>0</v>
      </c>
      <c r="J2078" t="str">
        <f t="shared" si="138"/>
        <v>REBAIXADOR DE COUROS</v>
      </c>
      <c r="K2078" t="s">
        <v>2160</v>
      </c>
      <c r="L2078">
        <v>0</v>
      </c>
      <c r="N2078" t="str">
        <f t="shared" si="139"/>
        <v>REBAIXADOR DE COUROS</v>
      </c>
      <c r="O2078" t="s">
        <v>2160</v>
      </c>
      <c r="P2078">
        <v>0</v>
      </c>
    </row>
    <row r="2079" spans="1:16">
      <c r="A2079" t="str">
        <f t="shared" si="137"/>
        <v>ESTIRADOR DE COUROS E PELES (ACABAMENTO)</v>
      </c>
      <c r="B2079" t="s">
        <v>2161</v>
      </c>
      <c r="C2079">
        <v>0</v>
      </c>
      <c r="D2079">
        <v>0</v>
      </c>
      <c r="E2079">
        <v>0</v>
      </c>
      <c r="F2079">
        <v>0</v>
      </c>
      <c r="G2079">
        <v>0</v>
      </c>
      <c r="J2079" t="str">
        <f t="shared" si="138"/>
        <v>ESTIRADOR DE COUROS E PELES (ACABAMENTO)</v>
      </c>
      <c r="K2079" t="s">
        <v>2161</v>
      </c>
      <c r="L2079">
        <v>0</v>
      </c>
      <c r="N2079" t="str">
        <f t="shared" si="139"/>
        <v>ESTIRADOR DE COUROS E PELES (ACABAMENTO)</v>
      </c>
      <c r="O2079" t="s">
        <v>2161</v>
      </c>
      <c r="P2079">
        <v>0</v>
      </c>
    </row>
    <row r="2080" spans="1:16">
      <c r="A2080" t="str">
        <f t="shared" si="137"/>
        <v>FULONEIRO NO ACABAMENTO DE COUROS E PELES</v>
      </c>
      <c r="B2080" t="s">
        <v>2162</v>
      </c>
      <c r="C2080">
        <v>0</v>
      </c>
      <c r="D2080">
        <v>0</v>
      </c>
      <c r="E2080">
        <v>0</v>
      </c>
      <c r="F2080">
        <v>0</v>
      </c>
      <c r="G2080">
        <v>0</v>
      </c>
      <c r="J2080" t="str">
        <f t="shared" si="138"/>
        <v>FULONEIRO NO ACABAMENTO DE COUROS E PELES</v>
      </c>
      <c r="K2080" t="s">
        <v>2162</v>
      </c>
      <c r="L2080">
        <v>0</v>
      </c>
      <c r="N2080" t="str">
        <f t="shared" si="139"/>
        <v>FULONEIRO NO ACABAMENTO DE COUROS E PELES</v>
      </c>
      <c r="O2080" t="s">
        <v>2162</v>
      </c>
      <c r="P2080">
        <v>0</v>
      </c>
    </row>
    <row r="2081" spans="1:16">
      <c r="A2081" t="str">
        <f t="shared" si="137"/>
        <v>LIXADOR DE COUROS E PELES</v>
      </c>
      <c r="B2081" t="s">
        <v>2163</v>
      </c>
      <c r="C2081">
        <v>0</v>
      </c>
      <c r="D2081">
        <v>0</v>
      </c>
      <c r="E2081">
        <v>0</v>
      </c>
      <c r="F2081">
        <v>0</v>
      </c>
      <c r="G2081">
        <v>0</v>
      </c>
      <c r="J2081" t="str">
        <f t="shared" si="138"/>
        <v>LIXADOR DE COUROS E PELES</v>
      </c>
      <c r="K2081" t="s">
        <v>2163</v>
      </c>
      <c r="L2081">
        <v>0</v>
      </c>
      <c r="N2081" t="str">
        <f t="shared" si="139"/>
        <v>LIXADOR DE COUROS E PELES</v>
      </c>
      <c r="O2081" t="s">
        <v>2163</v>
      </c>
      <c r="P2081">
        <v>0</v>
      </c>
    </row>
    <row r="2082" spans="1:16">
      <c r="A2082" t="str">
        <f t="shared" si="137"/>
        <v>MATIZADOR DE COUROS E PELES</v>
      </c>
      <c r="B2082" t="s">
        <v>2164</v>
      </c>
      <c r="C2082">
        <v>0</v>
      </c>
      <c r="D2082">
        <v>0</v>
      </c>
      <c r="E2082">
        <v>0</v>
      </c>
      <c r="F2082">
        <v>0</v>
      </c>
      <c r="G2082">
        <v>0</v>
      </c>
      <c r="J2082" t="str">
        <f t="shared" si="138"/>
        <v>MATIZADOR DE COUROS E PELES</v>
      </c>
      <c r="K2082" t="s">
        <v>2164</v>
      </c>
      <c r="L2082">
        <v>0</v>
      </c>
      <c r="N2082" t="str">
        <f t="shared" si="139"/>
        <v>MATIZADOR DE COUROS E PELES</v>
      </c>
      <c r="O2082" t="s">
        <v>2164</v>
      </c>
      <c r="P2082">
        <v>0</v>
      </c>
    </row>
    <row r="2083" spans="1:16">
      <c r="A2083" t="str">
        <f t="shared" si="137"/>
        <v>OPERADOR DE MAQUINAS DO ACABAMENTO DE COUROS E PELES</v>
      </c>
      <c r="B2083" t="s">
        <v>2165</v>
      </c>
      <c r="C2083">
        <v>0</v>
      </c>
      <c r="D2083">
        <v>0</v>
      </c>
      <c r="E2083">
        <v>0</v>
      </c>
      <c r="F2083">
        <v>0</v>
      </c>
      <c r="G2083">
        <v>0</v>
      </c>
      <c r="J2083" t="str">
        <f t="shared" si="138"/>
        <v>OPERADOR DE MAQUINAS DO ACABAMENTO DE COUROS E PELES</v>
      </c>
      <c r="K2083" t="s">
        <v>2165</v>
      </c>
      <c r="L2083">
        <v>0</v>
      </c>
      <c r="N2083" t="str">
        <f t="shared" si="139"/>
        <v>OPERADOR DE MAQUINAS DO ACABAMENTO DE COUROS E PELES</v>
      </c>
      <c r="O2083" t="s">
        <v>2165</v>
      </c>
      <c r="P2083">
        <v>0</v>
      </c>
    </row>
    <row r="2084" spans="1:16">
      <c r="A2084" t="str">
        <f t="shared" si="137"/>
        <v>PRENSADOR DE COUROS E PELES</v>
      </c>
      <c r="B2084" t="s">
        <v>2166</v>
      </c>
      <c r="C2084">
        <v>0</v>
      </c>
      <c r="D2084">
        <v>0</v>
      </c>
      <c r="E2084">
        <v>0</v>
      </c>
      <c r="F2084">
        <v>0</v>
      </c>
      <c r="G2084">
        <v>0</v>
      </c>
      <c r="J2084" t="str">
        <f t="shared" si="138"/>
        <v>PRENSADOR DE COUROS E PELES</v>
      </c>
      <c r="K2084" t="s">
        <v>2166</v>
      </c>
      <c r="L2084">
        <v>0</v>
      </c>
      <c r="N2084" t="str">
        <f t="shared" si="139"/>
        <v>PRENSADOR DE COUROS E PELES</v>
      </c>
      <c r="O2084" t="s">
        <v>2166</v>
      </c>
      <c r="P2084">
        <v>0</v>
      </c>
    </row>
    <row r="2085" spans="1:16">
      <c r="A2085" t="str">
        <f t="shared" si="137"/>
        <v>PALECIONADOR DE COUROS E PELES</v>
      </c>
      <c r="B2085" t="s">
        <v>2167</v>
      </c>
      <c r="C2085">
        <v>0</v>
      </c>
      <c r="D2085">
        <v>0</v>
      </c>
      <c r="E2085">
        <v>0</v>
      </c>
      <c r="F2085">
        <v>0</v>
      </c>
      <c r="G2085">
        <v>0</v>
      </c>
      <c r="J2085" t="str">
        <f t="shared" si="138"/>
        <v>PALECIONADOR DE COUROS E PELES</v>
      </c>
      <c r="K2085" t="s">
        <v>2167</v>
      </c>
      <c r="L2085">
        <v>0</v>
      </c>
      <c r="N2085" t="str">
        <f t="shared" si="139"/>
        <v>PALECIONADOR DE COUROS E PELES</v>
      </c>
      <c r="O2085" t="s">
        <v>2167</v>
      </c>
      <c r="P2085">
        <v>0</v>
      </c>
    </row>
    <row r="2086" spans="1:16">
      <c r="A2086" t="str">
        <f t="shared" si="137"/>
        <v>PREPARADOR DE COUROS CURTIDOS</v>
      </c>
      <c r="B2086" t="s">
        <v>2168</v>
      </c>
      <c r="C2086">
        <v>0</v>
      </c>
      <c r="D2086">
        <v>0</v>
      </c>
      <c r="E2086">
        <v>0</v>
      </c>
      <c r="F2086">
        <v>0</v>
      </c>
      <c r="G2086">
        <v>0</v>
      </c>
      <c r="J2086" t="str">
        <f t="shared" si="138"/>
        <v>PREPARADOR DE COUROS CURTIDOS</v>
      </c>
      <c r="K2086" t="s">
        <v>2168</v>
      </c>
      <c r="L2086">
        <v>0</v>
      </c>
      <c r="N2086" t="str">
        <f t="shared" si="139"/>
        <v>PREPARADOR DE COUROS CURTIDOS</v>
      </c>
      <c r="O2086" t="s">
        <v>2168</v>
      </c>
      <c r="P2086">
        <v>0</v>
      </c>
    </row>
    <row r="2087" spans="1:16">
      <c r="A2087" t="str">
        <f t="shared" si="137"/>
        <v>VAQUEADOR DE COUROS E PELES</v>
      </c>
      <c r="B2087" t="s">
        <v>2169</v>
      </c>
      <c r="C2087">
        <v>0</v>
      </c>
      <c r="D2087">
        <v>0</v>
      </c>
      <c r="E2087">
        <v>0</v>
      </c>
      <c r="F2087">
        <v>0</v>
      </c>
      <c r="G2087">
        <v>0</v>
      </c>
      <c r="J2087" t="str">
        <f t="shared" si="138"/>
        <v>VAQUEADOR DE COUROS E PELES</v>
      </c>
      <c r="K2087" t="s">
        <v>2169</v>
      </c>
      <c r="L2087">
        <v>0</v>
      </c>
      <c r="N2087" t="str">
        <f t="shared" si="139"/>
        <v>VAQUEADOR DE COUROS E PELES</v>
      </c>
      <c r="O2087" t="s">
        <v>2169</v>
      </c>
      <c r="P2087">
        <v>0</v>
      </c>
    </row>
    <row r="2088" spans="1:16">
      <c r="A2088" t="str">
        <f t="shared" si="137"/>
        <v>ALFAIATE</v>
      </c>
      <c r="B2088" t="s">
        <v>2170</v>
      </c>
      <c r="C2088">
        <v>0</v>
      </c>
      <c r="D2088">
        <v>0</v>
      </c>
      <c r="E2088">
        <v>0</v>
      </c>
      <c r="F2088">
        <v>0</v>
      </c>
      <c r="G2088">
        <v>0</v>
      </c>
      <c r="J2088" t="str">
        <f t="shared" si="138"/>
        <v>ALFAIATE</v>
      </c>
      <c r="K2088" t="s">
        <v>2170</v>
      </c>
      <c r="L2088">
        <v>0</v>
      </c>
      <c r="N2088" t="str">
        <f t="shared" si="139"/>
        <v>ALFAIATE</v>
      </c>
      <c r="O2088" t="s">
        <v>2170</v>
      </c>
      <c r="P2088">
        <v>0</v>
      </c>
    </row>
    <row r="2089" spans="1:16">
      <c r="A2089" t="str">
        <f t="shared" si="137"/>
        <v>COSTUREIRA DE PECAS SOB ENCOMENDA</v>
      </c>
      <c r="B2089" t="s">
        <v>2171</v>
      </c>
      <c r="C2089">
        <v>0</v>
      </c>
      <c r="D2089">
        <v>0</v>
      </c>
      <c r="E2089">
        <v>0</v>
      </c>
      <c r="F2089">
        <v>0</v>
      </c>
      <c r="G2089">
        <v>0</v>
      </c>
      <c r="J2089" t="str">
        <f t="shared" si="138"/>
        <v>COSTUREIRA DE PECAS SOB ENCOMENDA</v>
      </c>
      <c r="K2089" t="s">
        <v>2171</v>
      </c>
      <c r="L2089">
        <v>0</v>
      </c>
      <c r="N2089" t="str">
        <f t="shared" si="139"/>
        <v>COSTUREIRA DE PECAS SOB ENCOMENDA</v>
      </c>
      <c r="O2089" t="s">
        <v>2171</v>
      </c>
      <c r="P2089">
        <v>0</v>
      </c>
    </row>
    <row r="2090" spans="1:16">
      <c r="A2090" t="str">
        <f t="shared" si="137"/>
        <v>COSTUREIRA DE REPARACAO DE ROUPAS</v>
      </c>
      <c r="B2090" t="s">
        <v>2172</v>
      </c>
      <c r="C2090">
        <v>0</v>
      </c>
      <c r="D2090">
        <v>0</v>
      </c>
      <c r="E2090">
        <v>0</v>
      </c>
      <c r="F2090">
        <v>0</v>
      </c>
      <c r="G2090">
        <v>0</v>
      </c>
      <c r="J2090" t="str">
        <f t="shared" si="138"/>
        <v>COSTUREIRA DE REPARACAO DE ROUPAS</v>
      </c>
      <c r="K2090" t="s">
        <v>2172</v>
      </c>
      <c r="L2090">
        <v>0</v>
      </c>
      <c r="N2090" t="str">
        <f t="shared" si="139"/>
        <v>COSTUREIRA DE REPARACAO DE ROUPAS</v>
      </c>
      <c r="O2090" t="s">
        <v>2172</v>
      </c>
      <c r="P2090">
        <v>0</v>
      </c>
    </row>
    <row r="2091" spans="1:16">
      <c r="A2091" t="str">
        <f t="shared" ref="A2091:A2154" si="140">MID(B2091,8,100)</f>
        <v>COSTUREIRO DE ROUPA DE COURO E PELE</v>
      </c>
      <c r="B2091" t="s">
        <v>2173</v>
      </c>
      <c r="C2091">
        <v>0</v>
      </c>
      <c r="D2091">
        <v>0</v>
      </c>
      <c r="E2091">
        <v>0</v>
      </c>
      <c r="F2091">
        <v>0</v>
      </c>
      <c r="G2091">
        <v>0</v>
      </c>
      <c r="J2091" t="str">
        <f t="shared" ref="J2091:J2154" si="141">MID(K2091,8,100)</f>
        <v>COSTUREIRO DE ROUPA DE COURO E PELE</v>
      </c>
      <c r="K2091" t="s">
        <v>2173</v>
      </c>
      <c r="L2091">
        <v>0</v>
      </c>
      <c r="N2091" t="str">
        <f t="shared" ref="N2091:N2154" si="142">MID(O2091,8,100)</f>
        <v>COSTUREIRO DE ROUPA DE COURO E PELE</v>
      </c>
      <c r="O2091" t="s">
        <v>2173</v>
      </c>
      <c r="P2091">
        <v>0</v>
      </c>
    </row>
    <row r="2092" spans="1:16">
      <c r="A2092" t="str">
        <f t="shared" si="140"/>
        <v>AUXILIAR DE CORTE (PREPARACAO DA CONFECCAO DE ROUPAS)</v>
      </c>
      <c r="B2092" t="s">
        <v>2174</v>
      </c>
      <c r="C2092">
        <v>0</v>
      </c>
      <c r="D2092">
        <v>0</v>
      </c>
      <c r="E2092">
        <v>0</v>
      </c>
      <c r="F2092">
        <v>0</v>
      </c>
      <c r="G2092">
        <v>0</v>
      </c>
      <c r="J2092" t="str">
        <f t="shared" si="141"/>
        <v>AUXILIAR DE CORTE (PREPARACAO DA CONFECCAO DE ROUPAS)</v>
      </c>
      <c r="K2092" t="s">
        <v>2174</v>
      </c>
      <c r="L2092">
        <v>0</v>
      </c>
      <c r="N2092" t="str">
        <f t="shared" si="142"/>
        <v>AUXILIAR DE CORTE (PREPARACAO DA CONFECCAO DE ROUPAS)</v>
      </c>
      <c r="O2092" t="s">
        <v>2174</v>
      </c>
      <c r="P2092">
        <v>0</v>
      </c>
    </row>
    <row r="2093" spans="1:16">
      <c r="A2093" t="str">
        <f t="shared" si="140"/>
        <v>CORTADOR DE ROUPAS</v>
      </c>
      <c r="B2093" t="s">
        <v>2175</v>
      </c>
      <c r="C2093">
        <v>0</v>
      </c>
      <c r="D2093">
        <v>0</v>
      </c>
      <c r="E2093">
        <v>0</v>
      </c>
      <c r="F2093">
        <v>0</v>
      </c>
      <c r="G2093">
        <v>0</v>
      </c>
      <c r="J2093" t="str">
        <f t="shared" si="141"/>
        <v>CORTADOR DE ROUPAS</v>
      </c>
      <c r="K2093" t="s">
        <v>2175</v>
      </c>
      <c r="L2093">
        <v>0</v>
      </c>
      <c r="N2093" t="str">
        <f t="shared" si="142"/>
        <v>CORTADOR DE ROUPAS</v>
      </c>
      <c r="O2093" t="s">
        <v>2175</v>
      </c>
      <c r="P2093">
        <v>0</v>
      </c>
    </row>
    <row r="2094" spans="1:16">
      <c r="A2094" t="str">
        <f t="shared" si="140"/>
        <v>ENFESTADOR DE ROUPAS</v>
      </c>
      <c r="B2094" t="s">
        <v>2176</v>
      </c>
      <c r="C2094">
        <v>0</v>
      </c>
      <c r="D2094">
        <v>0</v>
      </c>
      <c r="E2094">
        <v>0</v>
      </c>
      <c r="F2094">
        <v>0</v>
      </c>
      <c r="G2094">
        <v>0</v>
      </c>
      <c r="J2094" t="str">
        <f t="shared" si="141"/>
        <v>ENFESTADOR DE ROUPAS</v>
      </c>
      <c r="K2094" t="s">
        <v>2176</v>
      </c>
      <c r="L2094">
        <v>0</v>
      </c>
      <c r="N2094" t="str">
        <f t="shared" si="142"/>
        <v>ENFESTADOR DE ROUPAS</v>
      </c>
      <c r="O2094" t="s">
        <v>2176</v>
      </c>
      <c r="P2094">
        <v>0</v>
      </c>
    </row>
    <row r="2095" spans="1:16">
      <c r="A2095" t="str">
        <f t="shared" si="140"/>
        <v>RISCADOR DE ROUPAS</v>
      </c>
      <c r="B2095" t="s">
        <v>2177</v>
      </c>
      <c r="C2095">
        <v>0</v>
      </c>
      <c r="D2095">
        <v>0</v>
      </c>
      <c r="E2095">
        <v>0</v>
      </c>
      <c r="F2095">
        <v>0</v>
      </c>
      <c r="G2095">
        <v>0</v>
      </c>
      <c r="J2095" t="str">
        <f t="shared" si="141"/>
        <v>RISCADOR DE ROUPAS</v>
      </c>
      <c r="K2095" t="s">
        <v>2177</v>
      </c>
      <c r="L2095">
        <v>0</v>
      </c>
      <c r="N2095" t="str">
        <f t="shared" si="142"/>
        <v>RISCADOR DE ROUPAS</v>
      </c>
      <c r="O2095" t="s">
        <v>2177</v>
      </c>
      <c r="P2095">
        <v>0</v>
      </c>
    </row>
    <row r="2096" spans="1:16">
      <c r="A2096" t="str">
        <f t="shared" si="140"/>
        <v>AJUDANTE DE CONFECCAO</v>
      </c>
      <c r="B2096" t="s">
        <v>2178</v>
      </c>
      <c r="C2096">
        <v>0</v>
      </c>
      <c r="D2096">
        <v>0</v>
      </c>
      <c r="E2096">
        <v>0</v>
      </c>
      <c r="F2096">
        <v>0</v>
      </c>
      <c r="G2096">
        <v>0</v>
      </c>
      <c r="J2096" t="str">
        <f t="shared" si="141"/>
        <v>AJUDANTE DE CONFECCAO</v>
      </c>
      <c r="K2096" t="s">
        <v>2178</v>
      </c>
      <c r="L2096">
        <v>0</v>
      </c>
      <c r="N2096" t="str">
        <f t="shared" si="142"/>
        <v>AJUDANTE DE CONFECCAO</v>
      </c>
      <c r="O2096" t="s">
        <v>2178</v>
      </c>
      <c r="P2096">
        <v>0</v>
      </c>
    </row>
    <row r="2097" spans="1:16">
      <c r="A2097" t="str">
        <f t="shared" si="140"/>
        <v>COSTUREIRO DE ROUPAS DE COURO E PELE, A MAQUINA NA CONFECCAO EM SERIE</v>
      </c>
      <c r="B2097" t="s">
        <v>2179</v>
      </c>
      <c r="C2097">
        <v>0</v>
      </c>
      <c r="D2097">
        <v>0</v>
      </c>
      <c r="E2097">
        <v>0</v>
      </c>
      <c r="F2097">
        <v>0</v>
      </c>
      <c r="G2097">
        <v>0</v>
      </c>
      <c r="J2097" t="str">
        <f t="shared" si="141"/>
        <v>COSTUREIRO DE ROUPAS DE COURO E PELE, A MAQUINA NA CONFECCAO EM SERIE</v>
      </c>
      <c r="K2097" t="s">
        <v>2179</v>
      </c>
      <c r="L2097">
        <v>0</v>
      </c>
      <c r="N2097" t="str">
        <f t="shared" si="142"/>
        <v>COSTUREIRO DE ROUPAS DE COURO E PELE, A MAQUINA NA CONFECCAO EM SERIE</v>
      </c>
      <c r="O2097" t="s">
        <v>2179</v>
      </c>
      <c r="P2097">
        <v>0</v>
      </c>
    </row>
    <row r="2098" spans="1:16">
      <c r="A2098" t="str">
        <f t="shared" si="140"/>
        <v>COSTUREIRO NA CONFECCAO EM SERIE</v>
      </c>
      <c r="B2098" t="s">
        <v>2180</v>
      </c>
      <c r="C2098">
        <v>0</v>
      </c>
      <c r="D2098">
        <v>0</v>
      </c>
      <c r="E2098">
        <v>0</v>
      </c>
      <c r="F2098">
        <v>0</v>
      </c>
      <c r="G2098">
        <v>0</v>
      </c>
      <c r="J2098" t="str">
        <f t="shared" si="141"/>
        <v>COSTUREIRO NA CONFECCAO EM SERIE</v>
      </c>
      <c r="K2098" t="s">
        <v>2180</v>
      </c>
      <c r="L2098">
        <v>0</v>
      </c>
      <c r="N2098" t="str">
        <f t="shared" si="142"/>
        <v>COSTUREIRO NA CONFECCAO EM SERIE</v>
      </c>
      <c r="O2098" t="s">
        <v>2180</v>
      </c>
      <c r="P2098">
        <v>0</v>
      </c>
    </row>
    <row r="2099" spans="1:16">
      <c r="A2099" t="str">
        <f t="shared" si="140"/>
        <v>COSTUREIRO, A MAQUINA NA CONFECCAO EM SERIE</v>
      </c>
      <c r="B2099" t="s">
        <v>2181</v>
      </c>
      <c r="C2099">
        <v>0</v>
      </c>
      <c r="D2099">
        <v>0</v>
      </c>
      <c r="E2099">
        <v>0</v>
      </c>
      <c r="F2099">
        <v>0</v>
      </c>
      <c r="G2099">
        <v>0</v>
      </c>
      <c r="J2099" t="str">
        <f t="shared" si="141"/>
        <v>COSTUREIRO, A MAQUINA NA CONFECCAO EM SERIE</v>
      </c>
      <c r="K2099" t="s">
        <v>2181</v>
      </c>
      <c r="L2099">
        <v>0</v>
      </c>
      <c r="N2099" t="str">
        <f t="shared" si="142"/>
        <v>COSTUREIRO, A MAQUINA NA CONFECCAO EM SERIE</v>
      </c>
      <c r="O2099" t="s">
        <v>2181</v>
      </c>
      <c r="P2099">
        <v>0</v>
      </c>
    </row>
    <row r="2100" spans="1:16">
      <c r="A2100" t="str">
        <f t="shared" si="140"/>
        <v>ARREMATADEIRA</v>
      </c>
      <c r="B2100" t="s">
        <v>2182</v>
      </c>
      <c r="C2100">
        <v>0</v>
      </c>
      <c r="D2100">
        <v>0</v>
      </c>
      <c r="E2100">
        <v>0</v>
      </c>
      <c r="F2100">
        <v>0</v>
      </c>
      <c r="G2100">
        <v>0</v>
      </c>
      <c r="J2100" t="str">
        <f t="shared" si="141"/>
        <v>ARREMATADEIRA</v>
      </c>
      <c r="K2100" t="s">
        <v>2182</v>
      </c>
      <c r="L2100">
        <v>0</v>
      </c>
      <c r="N2100" t="str">
        <f t="shared" si="142"/>
        <v>ARREMATADEIRA</v>
      </c>
      <c r="O2100" t="s">
        <v>2182</v>
      </c>
      <c r="P2100">
        <v>0</v>
      </c>
    </row>
    <row r="2101" spans="1:16">
      <c r="A2101" t="str">
        <f t="shared" si="140"/>
        <v>BORDADOR, A MAQUINA</v>
      </c>
      <c r="B2101" t="s">
        <v>2183</v>
      </c>
      <c r="C2101">
        <v>0</v>
      </c>
      <c r="D2101">
        <v>0</v>
      </c>
      <c r="E2101">
        <v>0</v>
      </c>
      <c r="F2101">
        <v>0</v>
      </c>
      <c r="G2101">
        <v>0</v>
      </c>
      <c r="J2101" t="str">
        <f t="shared" si="141"/>
        <v>BORDADOR, A MAQUINA</v>
      </c>
      <c r="K2101" t="s">
        <v>2183</v>
      </c>
      <c r="L2101">
        <v>0</v>
      </c>
      <c r="N2101" t="str">
        <f t="shared" si="142"/>
        <v>BORDADOR, A MAQUINA</v>
      </c>
      <c r="O2101" t="s">
        <v>2183</v>
      </c>
      <c r="P2101">
        <v>0</v>
      </c>
    </row>
    <row r="2102" spans="1:16">
      <c r="A2102" t="str">
        <f t="shared" si="140"/>
        <v>MARCADOR DE PECAS CONFECCIONADAS PARA BORDAR</v>
      </c>
      <c r="B2102" t="s">
        <v>2184</v>
      </c>
      <c r="C2102">
        <v>0</v>
      </c>
      <c r="D2102">
        <v>0</v>
      </c>
      <c r="E2102">
        <v>0</v>
      </c>
      <c r="F2102">
        <v>0</v>
      </c>
      <c r="G2102">
        <v>0</v>
      </c>
      <c r="J2102" t="str">
        <f t="shared" si="141"/>
        <v>MARCADOR DE PECAS CONFECCIONADAS PARA BORDAR</v>
      </c>
      <c r="K2102" t="s">
        <v>2184</v>
      </c>
      <c r="L2102">
        <v>0</v>
      </c>
      <c r="N2102" t="str">
        <f t="shared" si="142"/>
        <v>MARCADOR DE PECAS CONFECCIONADAS PARA BORDAR</v>
      </c>
      <c r="O2102" t="s">
        <v>2184</v>
      </c>
      <c r="P2102">
        <v>0</v>
      </c>
    </row>
    <row r="2103" spans="1:16">
      <c r="A2103" t="str">
        <f t="shared" si="140"/>
        <v>OPERADOR DE MAQUINA DE COSTURA DE ACABAMENTO</v>
      </c>
      <c r="B2103" t="s">
        <v>2185</v>
      </c>
      <c r="C2103">
        <v>0</v>
      </c>
      <c r="D2103">
        <v>0</v>
      </c>
      <c r="E2103">
        <v>0</v>
      </c>
      <c r="F2103">
        <v>0</v>
      </c>
      <c r="G2103">
        <v>0</v>
      </c>
      <c r="J2103" t="str">
        <f t="shared" si="141"/>
        <v>OPERADOR DE MAQUINA DE COSTURA DE ACABAMENTO</v>
      </c>
      <c r="K2103" t="s">
        <v>2185</v>
      </c>
      <c r="L2103">
        <v>0</v>
      </c>
      <c r="N2103" t="str">
        <f t="shared" si="142"/>
        <v>OPERADOR DE MAQUINA DE COSTURA DE ACABAMENTO</v>
      </c>
      <c r="O2103" t="s">
        <v>2185</v>
      </c>
      <c r="P2103">
        <v>0</v>
      </c>
    </row>
    <row r="2104" spans="1:16">
      <c r="A2104" t="str">
        <f t="shared" si="140"/>
        <v>PASSADEIRA DE PECAS CONFECCIONADAS</v>
      </c>
      <c r="B2104" t="s">
        <v>2186</v>
      </c>
      <c r="C2104">
        <v>0</v>
      </c>
      <c r="D2104">
        <v>0</v>
      </c>
      <c r="E2104">
        <v>0</v>
      </c>
      <c r="F2104">
        <v>0</v>
      </c>
      <c r="G2104">
        <v>0</v>
      </c>
      <c r="J2104" t="str">
        <f t="shared" si="141"/>
        <v>PASSADEIRA DE PECAS CONFECCIONADAS</v>
      </c>
      <c r="K2104" t="s">
        <v>2186</v>
      </c>
      <c r="L2104">
        <v>0</v>
      </c>
      <c r="N2104" t="str">
        <f t="shared" si="142"/>
        <v>PASSADEIRA DE PECAS CONFECCIONADAS</v>
      </c>
      <c r="O2104" t="s">
        <v>2186</v>
      </c>
      <c r="P2104">
        <v>0</v>
      </c>
    </row>
    <row r="2105" spans="1:16">
      <c r="A2105" t="str">
        <f t="shared" si="140"/>
        <v>TRABALHADOR POLIVALENTE DA CONFECCAO DE CALCADOS</v>
      </c>
      <c r="B2105" t="s">
        <v>2187</v>
      </c>
      <c r="C2105">
        <v>0</v>
      </c>
      <c r="D2105">
        <v>0</v>
      </c>
      <c r="E2105">
        <v>0</v>
      </c>
      <c r="F2105">
        <v>0</v>
      </c>
      <c r="G2105">
        <v>0</v>
      </c>
      <c r="J2105" t="str">
        <f t="shared" si="141"/>
        <v>TRABALHADOR POLIVALENTE DA CONFECCAO DE CALCADOS</v>
      </c>
      <c r="K2105" t="s">
        <v>2187</v>
      </c>
      <c r="L2105">
        <v>0</v>
      </c>
      <c r="N2105" t="str">
        <f t="shared" si="142"/>
        <v>TRABALHADOR POLIVALENTE DA CONFECCAO DE CALCADOS</v>
      </c>
      <c r="O2105" t="s">
        <v>2187</v>
      </c>
      <c r="P2105">
        <v>0</v>
      </c>
    </row>
    <row r="2106" spans="1:16">
      <c r="A2106" t="str">
        <f t="shared" si="140"/>
        <v>CORTADOR DE CALCADOS, A MAQUINA (EXCETO SOLAS E PALMILHAS)</v>
      </c>
      <c r="B2106" t="s">
        <v>2188</v>
      </c>
      <c r="C2106">
        <v>0</v>
      </c>
      <c r="D2106">
        <v>0</v>
      </c>
      <c r="E2106">
        <v>0</v>
      </c>
      <c r="F2106">
        <v>0</v>
      </c>
      <c r="G2106">
        <v>0</v>
      </c>
      <c r="J2106" t="str">
        <f t="shared" si="141"/>
        <v>CORTADOR DE CALCADOS, A MAQUINA (EXCETO SOLAS E PALMILHAS)</v>
      </c>
      <c r="K2106" t="s">
        <v>2188</v>
      </c>
      <c r="L2106">
        <v>0</v>
      </c>
      <c r="N2106" t="str">
        <f t="shared" si="142"/>
        <v>CORTADOR DE CALCADOS, A MAQUINA (EXCETO SOLAS E PALMILHAS)</v>
      </c>
      <c r="O2106" t="s">
        <v>2188</v>
      </c>
      <c r="P2106">
        <v>0</v>
      </c>
    </row>
    <row r="2107" spans="1:16">
      <c r="A2107" t="str">
        <f t="shared" si="140"/>
        <v>CORTADOR DE SOLAS E PALMILHAS, A MAQUINA</v>
      </c>
      <c r="B2107" t="s">
        <v>2189</v>
      </c>
      <c r="C2107">
        <v>0</v>
      </c>
      <c r="D2107">
        <v>0</v>
      </c>
      <c r="E2107">
        <v>0</v>
      </c>
      <c r="F2107">
        <v>0</v>
      </c>
      <c r="G2107">
        <v>0</v>
      </c>
      <c r="J2107" t="str">
        <f t="shared" si="141"/>
        <v>CORTADOR DE SOLAS E PALMILHAS, A MAQUINA</v>
      </c>
      <c r="K2107" t="s">
        <v>2189</v>
      </c>
      <c r="L2107">
        <v>0</v>
      </c>
      <c r="N2107" t="str">
        <f t="shared" si="142"/>
        <v>CORTADOR DE SOLAS E PALMILHAS, A MAQUINA</v>
      </c>
      <c r="O2107" t="s">
        <v>2189</v>
      </c>
      <c r="P2107">
        <v>0</v>
      </c>
    </row>
    <row r="2108" spans="1:16">
      <c r="A2108" t="str">
        <f t="shared" si="140"/>
        <v>PREPARADOR DE CALCADOS</v>
      </c>
      <c r="B2108" t="s">
        <v>2190</v>
      </c>
      <c r="C2108">
        <v>0</v>
      </c>
      <c r="D2108">
        <v>0</v>
      </c>
      <c r="E2108">
        <v>0</v>
      </c>
      <c r="F2108">
        <v>0</v>
      </c>
      <c r="G2108">
        <v>0</v>
      </c>
      <c r="J2108" t="str">
        <f t="shared" si="141"/>
        <v>PREPARADOR DE CALCADOS</v>
      </c>
      <c r="K2108" t="s">
        <v>2190</v>
      </c>
      <c r="L2108">
        <v>0</v>
      </c>
      <c r="N2108" t="str">
        <f t="shared" si="142"/>
        <v>PREPARADOR DE CALCADOS</v>
      </c>
      <c r="O2108" t="s">
        <v>2190</v>
      </c>
      <c r="P2108">
        <v>0</v>
      </c>
    </row>
    <row r="2109" spans="1:16">
      <c r="A2109" t="str">
        <f t="shared" si="140"/>
        <v>PREPARADOR DE SOLAS E PALMILHAS</v>
      </c>
      <c r="B2109" t="s">
        <v>2191</v>
      </c>
      <c r="C2109">
        <v>0</v>
      </c>
      <c r="D2109">
        <v>0</v>
      </c>
      <c r="E2109">
        <v>0</v>
      </c>
      <c r="F2109">
        <v>0</v>
      </c>
      <c r="G2109">
        <v>0</v>
      </c>
      <c r="J2109" t="str">
        <f t="shared" si="141"/>
        <v>PREPARADOR DE SOLAS E PALMILHAS</v>
      </c>
      <c r="K2109" t="s">
        <v>2191</v>
      </c>
      <c r="L2109">
        <v>0</v>
      </c>
      <c r="N2109" t="str">
        <f t="shared" si="142"/>
        <v>PREPARADOR DE SOLAS E PALMILHAS</v>
      </c>
      <c r="O2109" t="s">
        <v>2191</v>
      </c>
      <c r="P2109">
        <v>0</v>
      </c>
    </row>
    <row r="2110" spans="1:16">
      <c r="A2110" t="str">
        <f t="shared" si="140"/>
        <v>COSTURADOR DE CALCADOS, A MAQUINA</v>
      </c>
      <c r="B2110" t="s">
        <v>2192</v>
      </c>
      <c r="C2110">
        <v>0</v>
      </c>
      <c r="D2110">
        <v>0</v>
      </c>
      <c r="E2110">
        <v>0</v>
      </c>
      <c r="F2110">
        <v>0</v>
      </c>
      <c r="G2110">
        <v>0</v>
      </c>
      <c r="J2110" t="str">
        <f t="shared" si="141"/>
        <v>COSTURADOR DE CALCADOS, A MAQUINA</v>
      </c>
      <c r="K2110" t="s">
        <v>2192</v>
      </c>
      <c r="L2110">
        <v>0</v>
      </c>
      <c r="N2110" t="str">
        <f t="shared" si="142"/>
        <v>COSTURADOR DE CALCADOS, A MAQUINA</v>
      </c>
      <c r="O2110" t="s">
        <v>2192</v>
      </c>
      <c r="P2110">
        <v>0</v>
      </c>
    </row>
    <row r="2111" spans="1:16">
      <c r="A2111" t="str">
        <f t="shared" si="140"/>
        <v>MONTADOR DE CALCADOS</v>
      </c>
      <c r="B2111" t="s">
        <v>2193</v>
      </c>
      <c r="C2111">
        <v>0</v>
      </c>
      <c r="D2111">
        <v>0</v>
      </c>
      <c r="E2111">
        <v>0</v>
      </c>
      <c r="F2111">
        <v>0</v>
      </c>
      <c r="G2111">
        <v>0</v>
      </c>
      <c r="J2111" t="str">
        <f t="shared" si="141"/>
        <v>MONTADOR DE CALCADOS</v>
      </c>
      <c r="K2111" t="s">
        <v>2193</v>
      </c>
      <c r="L2111">
        <v>0</v>
      </c>
      <c r="N2111" t="str">
        <f t="shared" si="142"/>
        <v>MONTADOR DE CALCADOS</v>
      </c>
      <c r="O2111" t="s">
        <v>2193</v>
      </c>
      <c r="P2111">
        <v>0</v>
      </c>
    </row>
    <row r="2112" spans="1:16">
      <c r="A2112" t="str">
        <f t="shared" si="140"/>
        <v>ACABADOR DE CALCADOS</v>
      </c>
      <c r="B2112" t="s">
        <v>2194</v>
      </c>
      <c r="C2112">
        <v>0</v>
      </c>
      <c r="D2112">
        <v>0</v>
      </c>
      <c r="E2112">
        <v>0</v>
      </c>
      <c r="F2112">
        <v>0</v>
      </c>
      <c r="G2112">
        <v>0</v>
      </c>
      <c r="J2112" t="str">
        <f t="shared" si="141"/>
        <v>ACABADOR DE CALCADOS</v>
      </c>
      <c r="K2112" t="s">
        <v>2194</v>
      </c>
      <c r="L2112">
        <v>0</v>
      </c>
      <c r="N2112" t="str">
        <f t="shared" si="142"/>
        <v>ACABADOR DE CALCADOS</v>
      </c>
      <c r="O2112" t="s">
        <v>2194</v>
      </c>
      <c r="P2112">
        <v>0</v>
      </c>
    </row>
    <row r="2113" spans="1:16">
      <c r="A2113" t="str">
        <f t="shared" si="140"/>
        <v>CONFECCIONADOR DE ARTEFATOS DE COURO (EXCETO SAPATOS)</v>
      </c>
      <c r="B2113" t="s">
        <v>2195</v>
      </c>
      <c r="C2113">
        <v>0</v>
      </c>
      <c r="D2113">
        <v>0</v>
      </c>
      <c r="E2113">
        <v>0</v>
      </c>
      <c r="F2113">
        <v>0</v>
      </c>
      <c r="G2113">
        <v>0</v>
      </c>
      <c r="J2113" t="str">
        <f t="shared" si="141"/>
        <v>CONFECCIONADOR DE ARTEFATOS DE COURO (EXCETO SAPATOS)</v>
      </c>
      <c r="K2113" t="s">
        <v>2195</v>
      </c>
      <c r="L2113">
        <v>0</v>
      </c>
      <c r="N2113" t="str">
        <f t="shared" si="142"/>
        <v>CONFECCIONADOR DE ARTEFATOS DE COURO (EXCETO SAPATOS)</v>
      </c>
      <c r="O2113" t="s">
        <v>2195</v>
      </c>
      <c r="P2113">
        <v>0</v>
      </c>
    </row>
    <row r="2114" spans="1:16">
      <c r="A2114" t="str">
        <f t="shared" si="140"/>
        <v>CHAPELEIRO DE SENHORAS</v>
      </c>
      <c r="B2114" t="s">
        <v>2196</v>
      </c>
      <c r="C2114">
        <v>0</v>
      </c>
      <c r="D2114">
        <v>0</v>
      </c>
      <c r="E2114">
        <v>0</v>
      </c>
      <c r="F2114">
        <v>0</v>
      </c>
      <c r="G2114">
        <v>0</v>
      </c>
      <c r="J2114" t="str">
        <f t="shared" si="141"/>
        <v>CHAPELEIRO DE SENHORAS</v>
      </c>
      <c r="K2114" t="s">
        <v>2196</v>
      </c>
      <c r="L2114">
        <v>0</v>
      </c>
      <c r="N2114" t="str">
        <f t="shared" si="142"/>
        <v>CHAPELEIRO DE SENHORAS</v>
      </c>
      <c r="O2114" t="s">
        <v>2196</v>
      </c>
      <c r="P2114">
        <v>0</v>
      </c>
    </row>
    <row r="2115" spans="1:16">
      <c r="A2115" t="str">
        <f t="shared" si="140"/>
        <v>BONELEIRO</v>
      </c>
      <c r="B2115" t="s">
        <v>2197</v>
      </c>
      <c r="C2115">
        <v>0</v>
      </c>
      <c r="D2115">
        <v>0</v>
      </c>
      <c r="E2115">
        <v>0</v>
      </c>
      <c r="F2115">
        <v>0</v>
      </c>
      <c r="G2115">
        <v>0</v>
      </c>
      <c r="J2115" t="str">
        <f t="shared" si="141"/>
        <v>BONELEIRO</v>
      </c>
      <c r="K2115" t="s">
        <v>2197</v>
      </c>
      <c r="L2115">
        <v>0</v>
      </c>
      <c r="N2115" t="str">
        <f t="shared" si="142"/>
        <v>BONELEIRO</v>
      </c>
      <c r="O2115" t="s">
        <v>2197</v>
      </c>
      <c r="P2115">
        <v>0</v>
      </c>
    </row>
    <row r="2116" spans="1:16">
      <c r="A2116" t="str">
        <f t="shared" si="140"/>
        <v>CORTADOR DE ARTEFATOS DE COURO (EXCETO ROUPAS E CALCADOS)</v>
      </c>
      <c r="B2116" t="s">
        <v>2198</v>
      </c>
      <c r="C2116">
        <v>0</v>
      </c>
      <c r="D2116">
        <v>0</v>
      </c>
      <c r="E2116">
        <v>0</v>
      </c>
      <c r="F2116">
        <v>0</v>
      </c>
      <c r="G2116">
        <v>0</v>
      </c>
      <c r="J2116" t="str">
        <f t="shared" si="141"/>
        <v>CORTADOR DE ARTEFATOS DE COURO (EXCETO ROUPAS E CALCADOS)</v>
      </c>
      <c r="K2116" t="s">
        <v>2198</v>
      </c>
      <c r="L2116">
        <v>0</v>
      </c>
      <c r="N2116" t="str">
        <f t="shared" si="142"/>
        <v>CORTADOR DE ARTEFATOS DE COURO (EXCETO ROUPAS E CALCADOS)</v>
      </c>
      <c r="O2116" t="s">
        <v>2198</v>
      </c>
      <c r="P2116">
        <v>0</v>
      </c>
    </row>
    <row r="2117" spans="1:16">
      <c r="A2117" t="str">
        <f t="shared" si="140"/>
        <v>CORTADOR DE TAPECARIA</v>
      </c>
      <c r="B2117" t="s">
        <v>2199</v>
      </c>
      <c r="C2117">
        <v>0</v>
      </c>
      <c r="D2117">
        <v>0</v>
      </c>
      <c r="E2117">
        <v>0</v>
      </c>
      <c r="F2117">
        <v>0</v>
      </c>
      <c r="G2117">
        <v>0</v>
      </c>
      <c r="J2117" t="str">
        <f t="shared" si="141"/>
        <v>CORTADOR DE TAPECARIA</v>
      </c>
      <c r="K2117" t="s">
        <v>2199</v>
      </c>
      <c r="L2117">
        <v>0</v>
      </c>
      <c r="N2117" t="str">
        <f t="shared" si="142"/>
        <v>CORTADOR DE TAPECARIA</v>
      </c>
      <c r="O2117" t="s">
        <v>2199</v>
      </c>
      <c r="P2117">
        <v>0</v>
      </c>
    </row>
    <row r="2118" spans="1:16">
      <c r="A2118" t="str">
        <f t="shared" si="140"/>
        <v>COLCHOEIRO (CONFECCAO DE COLCHOES)</v>
      </c>
      <c r="B2118" t="s">
        <v>2200</v>
      </c>
      <c r="C2118">
        <v>0</v>
      </c>
      <c r="D2118">
        <v>0</v>
      </c>
      <c r="E2118">
        <v>0</v>
      </c>
      <c r="F2118">
        <v>0</v>
      </c>
      <c r="G2118">
        <v>0</v>
      </c>
      <c r="J2118" t="str">
        <f t="shared" si="141"/>
        <v>COLCHOEIRO (CONFECCAO DE COLCHOES)</v>
      </c>
      <c r="K2118" t="s">
        <v>2200</v>
      </c>
      <c r="L2118">
        <v>0</v>
      </c>
      <c r="N2118" t="str">
        <f t="shared" si="142"/>
        <v>COLCHOEIRO (CONFECCAO DE COLCHOES)</v>
      </c>
      <c r="O2118" t="s">
        <v>2200</v>
      </c>
      <c r="P2118">
        <v>0</v>
      </c>
    </row>
    <row r="2119" spans="1:16">
      <c r="A2119" t="str">
        <f t="shared" si="140"/>
        <v>CONFECCIONADOR DE BRINQUEDOS DE PANO</v>
      </c>
      <c r="B2119" t="s">
        <v>2201</v>
      </c>
      <c r="C2119">
        <v>0</v>
      </c>
      <c r="D2119">
        <v>0</v>
      </c>
      <c r="E2119">
        <v>0</v>
      </c>
      <c r="F2119">
        <v>0</v>
      </c>
      <c r="G2119">
        <v>0</v>
      </c>
      <c r="J2119" t="str">
        <f t="shared" si="141"/>
        <v>CONFECCIONADOR DE BRINQUEDOS DE PANO</v>
      </c>
      <c r="K2119" t="s">
        <v>2201</v>
      </c>
      <c r="L2119">
        <v>0</v>
      </c>
      <c r="N2119" t="str">
        <f t="shared" si="142"/>
        <v>CONFECCIONADOR DE BRINQUEDOS DE PANO</v>
      </c>
      <c r="O2119" t="s">
        <v>2201</v>
      </c>
      <c r="P2119">
        <v>0</v>
      </c>
    </row>
    <row r="2120" spans="1:16">
      <c r="A2120" t="str">
        <f t="shared" si="140"/>
        <v>CONFECCIONADOR DE VELAS NAUTICAS, BARRACAS E TOLDOS</v>
      </c>
      <c r="B2120" t="s">
        <v>2202</v>
      </c>
      <c r="C2120">
        <v>0</v>
      </c>
      <c r="D2120">
        <v>0</v>
      </c>
      <c r="E2120">
        <v>0</v>
      </c>
      <c r="F2120">
        <v>0</v>
      </c>
      <c r="G2120">
        <v>0</v>
      </c>
      <c r="J2120" t="str">
        <f t="shared" si="141"/>
        <v>CONFECCIONADOR DE VELAS NAUTICAS, BARRACAS E TOLDOS</v>
      </c>
      <c r="K2120" t="s">
        <v>2202</v>
      </c>
      <c r="L2120">
        <v>0</v>
      </c>
      <c r="N2120" t="str">
        <f t="shared" si="142"/>
        <v>CONFECCIONADOR DE VELAS NAUTICAS, BARRACAS E TOLDOS</v>
      </c>
      <c r="O2120" t="s">
        <v>2202</v>
      </c>
      <c r="P2120">
        <v>0</v>
      </c>
    </row>
    <row r="2121" spans="1:16">
      <c r="A2121" t="str">
        <f t="shared" si="140"/>
        <v>ESTOFADOR DE AVIOES</v>
      </c>
      <c r="B2121" t="s">
        <v>2203</v>
      </c>
      <c r="C2121">
        <v>0</v>
      </c>
      <c r="D2121">
        <v>0</v>
      </c>
      <c r="E2121">
        <v>0</v>
      </c>
      <c r="F2121">
        <v>0</v>
      </c>
      <c r="G2121">
        <v>0</v>
      </c>
      <c r="J2121" t="str">
        <f t="shared" si="141"/>
        <v>ESTOFADOR DE AVIOES</v>
      </c>
      <c r="K2121" t="s">
        <v>2203</v>
      </c>
      <c r="L2121">
        <v>0</v>
      </c>
      <c r="N2121" t="str">
        <f t="shared" si="142"/>
        <v>ESTOFADOR DE AVIOES</v>
      </c>
      <c r="O2121" t="s">
        <v>2203</v>
      </c>
      <c r="P2121">
        <v>0</v>
      </c>
    </row>
    <row r="2122" spans="1:16">
      <c r="A2122" t="str">
        <f t="shared" si="140"/>
        <v>ESTOFADOR DE MOVEIS</v>
      </c>
      <c r="B2122" t="s">
        <v>2204</v>
      </c>
      <c r="C2122">
        <v>0</v>
      </c>
      <c r="D2122">
        <v>0</v>
      </c>
      <c r="E2122">
        <v>0</v>
      </c>
      <c r="F2122">
        <v>0</v>
      </c>
      <c r="G2122">
        <v>0</v>
      </c>
      <c r="J2122" t="str">
        <f t="shared" si="141"/>
        <v>ESTOFADOR DE MOVEIS</v>
      </c>
      <c r="K2122" t="s">
        <v>2204</v>
      </c>
      <c r="L2122">
        <v>0</v>
      </c>
      <c r="N2122" t="str">
        <f t="shared" si="142"/>
        <v>ESTOFADOR DE MOVEIS</v>
      </c>
      <c r="O2122" t="s">
        <v>2204</v>
      </c>
      <c r="P2122">
        <v>0</v>
      </c>
    </row>
    <row r="2123" spans="1:16">
      <c r="A2123" t="str">
        <f t="shared" si="140"/>
        <v>COSTURADOR DE ARTEFATOS DE COURO, A MAQUINA (EXCETO ROUPAS E CALCADOS)</v>
      </c>
      <c r="B2123" t="s">
        <v>2205</v>
      </c>
      <c r="C2123">
        <v>0</v>
      </c>
      <c r="D2123">
        <v>0</v>
      </c>
      <c r="E2123">
        <v>0</v>
      </c>
      <c r="F2123">
        <v>0</v>
      </c>
      <c r="G2123">
        <v>0</v>
      </c>
      <c r="J2123" t="str">
        <f t="shared" si="141"/>
        <v>COSTURADOR DE ARTEFATOS DE COURO, A MAQUINA (EXCETO ROUPAS E CALCADOS)</v>
      </c>
      <c r="K2123" t="s">
        <v>2205</v>
      </c>
      <c r="L2123">
        <v>0</v>
      </c>
      <c r="N2123" t="str">
        <f t="shared" si="142"/>
        <v>COSTURADOR DE ARTEFATOS DE COURO, A MAQUINA (EXCETO ROUPAS E CALCADOS)</v>
      </c>
      <c r="O2123" t="s">
        <v>2205</v>
      </c>
      <c r="P2123">
        <v>0</v>
      </c>
    </row>
    <row r="2124" spans="1:16">
      <c r="A2124" t="str">
        <f t="shared" si="140"/>
        <v>MONTADOR DE ARTEFATOS DE COURO (EXCETO ROUPAS E CALCADOS)</v>
      </c>
      <c r="B2124" t="s">
        <v>2206</v>
      </c>
      <c r="C2124">
        <v>0</v>
      </c>
      <c r="D2124">
        <v>0</v>
      </c>
      <c r="E2124">
        <v>0</v>
      </c>
      <c r="F2124">
        <v>0</v>
      </c>
      <c r="G2124">
        <v>0</v>
      </c>
      <c r="J2124" t="str">
        <f t="shared" si="141"/>
        <v>MONTADOR DE ARTEFATOS DE COURO (EXCETO ROUPAS E CALCADOS)</v>
      </c>
      <c r="K2124" t="s">
        <v>2206</v>
      </c>
      <c r="L2124">
        <v>0</v>
      </c>
      <c r="N2124" t="str">
        <f t="shared" si="142"/>
        <v>MONTADOR DE ARTEFATOS DE COURO (EXCETO ROUPAS E CALCADOS)</v>
      </c>
      <c r="O2124" t="s">
        <v>2206</v>
      </c>
      <c r="P2124">
        <v>0</v>
      </c>
    </row>
    <row r="2125" spans="1:16">
      <c r="A2125" t="str">
        <f t="shared" si="140"/>
        <v>TRABALHADOR DO ACABAMENTO DE ARTEFATOS DE TECIDOS E COUROS</v>
      </c>
      <c r="B2125" t="s">
        <v>2207</v>
      </c>
      <c r="C2125">
        <v>0</v>
      </c>
      <c r="D2125">
        <v>0</v>
      </c>
      <c r="E2125">
        <v>0</v>
      </c>
      <c r="F2125">
        <v>0</v>
      </c>
      <c r="G2125">
        <v>0</v>
      </c>
      <c r="J2125" t="str">
        <f t="shared" si="141"/>
        <v>TRABALHADOR DO ACABAMENTO DE ARTEFATOS DE TECIDOS E COUROS</v>
      </c>
      <c r="K2125" t="s">
        <v>2207</v>
      </c>
      <c r="L2125">
        <v>0</v>
      </c>
      <c r="N2125" t="str">
        <f t="shared" si="142"/>
        <v>TRABALHADOR DO ACABAMENTO DE ARTEFATOS DE TECIDOS E COUROS</v>
      </c>
      <c r="O2125" t="s">
        <v>2207</v>
      </c>
      <c r="P2125">
        <v>0</v>
      </c>
    </row>
    <row r="2126" spans="1:16">
      <c r="A2126" t="str">
        <f t="shared" si="140"/>
        <v>COPIADOR DE CHAPA</v>
      </c>
      <c r="B2126" t="s">
        <v>2208</v>
      </c>
      <c r="C2126">
        <v>0</v>
      </c>
      <c r="D2126">
        <v>0</v>
      </c>
      <c r="E2126">
        <v>0</v>
      </c>
      <c r="F2126">
        <v>0</v>
      </c>
      <c r="G2126">
        <v>0</v>
      </c>
      <c r="J2126" t="str">
        <f t="shared" si="141"/>
        <v>COPIADOR DE CHAPA</v>
      </c>
      <c r="K2126" t="s">
        <v>2208</v>
      </c>
      <c r="L2126">
        <v>0</v>
      </c>
      <c r="N2126" t="str">
        <f t="shared" si="142"/>
        <v>COPIADOR DE CHAPA</v>
      </c>
      <c r="O2126" t="s">
        <v>2208</v>
      </c>
      <c r="P2126">
        <v>0</v>
      </c>
    </row>
    <row r="2127" spans="1:16">
      <c r="A2127" t="str">
        <f t="shared" si="140"/>
        <v>GRAVADOR DE MATRIZ PARA FLEXOGRAFIA (CLICHERISTA)</v>
      </c>
      <c r="B2127" t="s">
        <v>2209</v>
      </c>
      <c r="C2127">
        <v>0</v>
      </c>
      <c r="D2127">
        <v>0</v>
      </c>
      <c r="E2127">
        <v>0</v>
      </c>
      <c r="F2127">
        <v>0</v>
      </c>
      <c r="G2127">
        <v>0</v>
      </c>
      <c r="J2127" t="str">
        <f t="shared" si="141"/>
        <v>GRAVADOR DE MATRIZ PARA FLEXOGRAFIA (CLICHERISTA)</v>
      </c>
      <c r="K2127" t="s">
        <v>2209</v>
      </c>
      <c r="L2127">
        <v>0</v>
      </c>
      <c r="N2127" t="str">
        <f t="shared" si="142"/>
        <v>GRAVADOR DE MATRIZ PARA FLEXOGRAFIA (CLICHERISTA)</v>
      </c>
      <c r="O2127" t="s">
        <v>2209</v>
      </c>
      <c r="P2127">
        <v>0</v>
      </c>
    </row>
    <row r="2128" spans="1:16">
      <c r="A2128" t="str">
        <f t="shared" si="140"/>
        <v>EDITOR DE TEXTO E IMAGEM</v>
      </c>
      <c r="B2128" t="s">
        <v>2210</v>
      </c>
      <c r="C2128">
        <v>0</v>
      </c>
      <c r="D2128">
        <v>0</v>
      </c>
      <c r="E2128">
        <v>0</v>
      </c>
      <c r="F2128">
        <v>0</v>
      </c>
      <c r="G2128">
        <v>0</v>
      </c>
      <c r="J2128" t="str">
        <f t="shared" si="141"/>
        <v>EDITOR DE TEXTO E IMAGEM</v>
      </c>
      <c r="K2128" t="s">
        <v>2210</v>
      </c>
      <c r="L2128">
        <v>0</v>
      </c>
      <c r="N2128" t="str">
        <f t="shared" si="142"/>
        <v>EDITOR DE TEXTO E IMAGEM</v>
      </c>
      <c r="O2128" t="s">
        <v>2210</v>
      </c>
      <c r="P2128">
        <v>0</v>
      </c>
    </row>
    <row r="2129" spans="1:16">
      <c r="A2129" t="str">
        <f t="shared" si="140"/>
        <v>MONTADOR DE FOTOLITO (ANALOGICO E DIGITAL)</v>
      </c>
      <c r="B2129" t="s">
        <v>2211</v>
      </c>
      <c r="C2129">
        <v>0</v>
      </c>
      <c r="D2129">
        <v>0</v>
      </c>
      <c r="E2129">
        <v>0</v>
      </c>
      <c r="F2129">
        <v>0</v>
      </c>
      <c r="G2129">
        <v>0</v>
      </c>
      <c r="J2129" t="str">
        <f t="shared" si="141"/>
        <v>MONTADOR DE FOTOLITO (ANALOGICO E DIGITAL)</v>
      </c>
      <c r="K2129" t="s">
        <v>2211</v>
      </c>
      <c r="L2129">
        <v>0</v>
      </c>
      <c r="N2129" t="str">
        <f t="shared" si="142"/>
        <v>MONTADOR DE FOTOLITO (ANALOGICO E DIGITAL)</v>
      </c>
      <c r="O2129" t="s">
        <v>2211</v>
      </c>
      <c r="P2129">
        <v>0</v>
      </c>
    </row>
    <row r="2130" spans="1:16">
      <c r="A2130" t="str">
        <f t="shared" si="140"/>
        <v>GRAVADOR DE MATRIZ PARA ROTOGRAVURA (ELETROMECANICO E QUIMICO)</v>
      </c>
      <c r="B2130" t="s">
        <v>2212</v>
      </c>
      <c r="C2130">
        <v>0</v>
      </c>
      <c r="D2130">
        <v>0</v>
      </c>
      <c r="E2130">
        <v>0</v>
      </c>
      <c r="F2130">
        <v>0</v>
      </c>
      <c r="G2130">
        <v>0</v>
      </c>
      <c r="J2130" t="str">
        <f t="shared" si="141"/>
        <v>GRAVADOR DE MATRIZ PARA ROTOGRAVURA (ELETROMECANICO E QUIMICO)</v>
      </c>
      <c r="K2130" t="s">
        <v>2212</v>
      </c>
      <c r="L2130">
        <v>0</v>
      </c>
      <c r="N2130" t="str">
        <f t="shared" si="142"/>
        <v>GRAVADOR DE MATRIZ PARA ROTOGRAVURA (ELETROMECANICO E QUIMICO)</v>
      </c>
      <c r="O2130" t="s">
        <v>2212</v>
      </c>
      <c r="P2130">
        <v>0</v>
      </c>
    </row>
    <row r="2131" spans="1:16">
      <c r="A2131" t="str">
        <f t="shared" si="140"/>
        <v>GRAVADOR DE MATRIZ CALCOGRAFICA</v>
      </c>
      <c r="B2131" t="s">
        <v>2213</v>
      </c>
      <c r="C2131">
        <v>0</v>
      </c>
      <c r="D2131">
        <v>0</v>
      </c>
      <c r="E2131">
        <v>0</v>
      </c>
      <c r="F2131">
        <v>0</v>
      </c>
      <c r="G2131">
        <v>0</v>
      </c>
      <c r="J2131" t="str">
        <f t="shared" si="141"/>
        <v>GRAVADOR DE MATRIZ CALCOGRAFICA</v>
      </c>
      <c r="K2131" t="s">
        <v>2213</v>
      </c>
      <c r="L2131">
        <v>0</v>
      </c>
      <c r="N2131" t="str">
        <f t="shared" si="142"/>
        <v>GRAVADOR DE MATRIZ CALCOGRAFICA</v>
      </c>
      <c r="O2131" t="s">
        <v>2213</v>
      </c>
      <c r="P2131">
        <v>0</v>
      </c>
    </row>
    <row r="2132" spans="1:16">
      <c r="A2132" t="str">
        <f t="shared" si="140"/>
        <v>GRAVADOR DE MATRIZ SERIGRAFICA</v>
      </c>
      <c r="B2132" t="s">
        <v>2214</v>
      </c>
      <c r="C2132">
        <v>0</v>
      </c>
      <c r="D2132">
        <v>0</v>
      </c>
      <c r="E2132">
        <v>0</v>
      </c>
      <c r="F2132">
        <v>0</v>
      </c>
      <c r="G2132">
        <v>0</v>
      </c>
      <c r="J2132" t="str">
        <f t="shared" si="141"/>
        <v>GRAVADOR DE MATRIZ SERIGRAFICA</v>
      </c>
      <c r="K2132" t="s">
        <v>2214</v>
      </c>
      <c r="L2132">
        <v>0</v>
      </c>
      <c r="N2132" t="str">
        <f t="shared" si="142"/>
        <v>GRAVADOR DE MATRIZ SERIGRAFICA</v>
      </c>
      <c r="O2132" t="s">
        <v>2214</v>
      </c>
      <c r="P2132">
        <v>0</v>
      </c>
    </row>
    <row r="2133" spans="1:16">
      <c r="A2133" t="str">
        <f t="shared" si="140"/>
        <v>OPERADOR DE SISTEMAS DE PROVA (ANALOGICO E DIGITAL)</v>
      </c>
      <c r="B2133" t="s">
        <v>2215</v>
      </c>
      <c r="C2133">
        <v>0</v>
      </c>
      <c r="D2133">
        <v>0</v>
      </c>
      <c r="E2133">
        <v>0</v>
      </c>
      <c r="F2133">
        <v>0</v>
      </c>
      <c r="G2133">
        <v>0</v>
      </c>
      <c r="J2133" t="str">
        <f t="shared" si="141"/>
        <v>OPERADOR DE SISTEMAS DE PROVA (ANALOGICO E DIGITAL)</v>
      </c>
      <c r="K2133" t="s">
        <v>2215</v>
      </c>
      <c r="L2133">
        <v>0</v>
      </c>
      <c r="N2133" t="str">
        <f t="shared" si="142"/>
        <v>OPERADOR DE SISTEMAS DE PROVA (ANALOGICO E DIGITAL)</v>
      </c>
      <c r="O2133" t="s">
        <v>2215</v>
      </c>
      <c r="P2133">
        <v>0</v>
      </c>
    </row>
    <row r="2134" spans="1:16">
      <c r="A2134" t="str">
        <f t="shared" si="140"/>
        <v>OPERADOR DE PROCESSO DE TRATAMENTO DE IMAGEM</v>
      </c>
      <c r="B2134" t="s">
        <v>2216</v>
      </c>
      <c r="C2134">
        <v>0</v>
      </c>
      <c r="D2134">
        <v>0</v>
      </c>
      <c r="E2134">
        <v>0</v>
      </c>
      <c r="F2134">
        <v>0</v>
      </c>
      <c r="G2134">
        <v>0</v>
      </c>
      <c r="J2134" t="str">
        <f t="shared" si="141"/>
        <v>OPERADOR DE PROCESSO DE TRATAMENTO DE IMAGEM</v>
      </c>
      <c r="K2134" t="s">
        <v>2216</v>
      </c>
      <c r="L2134">
        <v>0</v>
      </c>
      <c r="N2134" t="str">
        <f t="shared" si="142"/>
        <v>OPERADOR DE PROCESSO DE TRATAMENTO DE IMAGEM</v>
      </c>
      <c r="O2134" t="s">
        <v>2216</v>
      </c>
      <c r="P2134">
        <v>0</v>
      </c>
    </row>
    <row r="2135" spans="1:16">
      <c r="A2135" t="str">
        <f t="shared" si="140"/>
        <v>PROGRAMADOR VISUAL GRAFICO</v>
      </c>
      <c r="B2135" t="s">
        <v>2217</v>
      </c>
      <c r="C2135">
        <v>0</v>
      </c>
      <c r="D2135">
        <v>0</v>
      </c>
      <c r="E2135">
        <v>0</v>
      </c>
      <c r="F2135">
        <v>0</v>
      </c>
      <c r="G2135">
        <v>0</v>
      </c>
      <c r="J2135" t="str">
        <f t="shared" si="141"/>
        <v>PROGRAMADOR VISUAL GRAFICO</v>
      </c>
      <c r="K2135" t="s">
        <v>2217</v>
      </c>
      <c r="L2135">
        <v>0</v>
      </c>
      <c r="N2135" t="str">
        <f t="shared" si="142"/>
        <v>PROGRAMADOR VISUAL GRAFICO</v>
      </c>
      <c r="O2135" t="s">
        <v>2217</v>
      </c>
      <c r="P2135">
        <v>0</v>
      </c>
    </row>
    <row r="2136" spans="1:16">
      <c r="A2136" t="str">
        <f t="shared" si="140"/>
        <v>IMPRESSOR (SERIGRAFIA)</v>
      </c>
      <c r="B2136" t="s">
        <v>2218</v>
      </c>
      <c r="C2136">
        <v>0</v>
      </c>
      <c r="D2136">
        <v>0</v>
      </c>
      <c r="E2136">
        <v>0</v>
      </c>
      <c r="F2136">
        <v>0</v>
      </c>
      <c r="G2136">
        <v>0</v>
      </c>
      <c r="J2136" t="str">
        <f t="shared" si="141"/>
        <v>IMPRESSOR (SERIGRAFIA)</v>
      </c>
      <c r="K2136" t="s">
        <v>2218</v>
      </c>
      <c r="L2136">
        <v>0</v>
      </c>
      <c r="N2136" t="str">
        <f t="shared" si="142"/>
        <v>IMPRESSOR (SERIGRAFIA)</v>
      </c>
      <c r="O2136" t="s">
        <v>2218</v>
      </c>
      <c r="P2136">
        <v>0</v>
      </c>
    </row>
    <row r="2137" spans="1:16">
      <c r="A2137" t="str">
        <f t="shared" si="140"/>
        <v>IMPRESSOR CALCOGRAFICO</v>
      </c>
      <c r="B2137" t="s">
        <v>2219</v>
      </c>
      <c r="C2137">
        <v>0</v>
      </c>
      <c r="D2137">
        <v>0</v>
      </c>
      <c r="E2137">
        <v>0</v>
      </c>
      <c r="F2137">
        <v>0</v>
      </c>
      <c r="G2137">
        <v>0</v>
      </c>
      <c r="J2137" t="str">
        <f t="shared" si="141"/>
        <v>IMPRESSOR CALCOGRAFICO</v>
      </c>
      <c r="K2137" t="s">
        <v>2219</v>
      </c>
      <c r="L2137">
        <v>0</v>
      </c>
      <c r="N2137" t="str">
        <f t="shared" si="142"/>
        <v>IMPRESSOR CALCOGRAFICO</v>
      </c>
      <c r="O2137" t="s">
        <v>2219</v>
      </c>
      <c r="P2137">
        <v>0</v>
      </c>
    </row>
    <row r="2138" spans="1:16">
      <c r="A2138" t="str">
        <f t="shared" si="140"/>
        <v>IMPRESSOR DE OFSETE (PLANO E ROTATIVO)</v>
      </c>
      <c r="B2138" t="s">
        <v>2220</v>
      </c>
      <c r="C2138">
        <v>0</v>
      </c>
      <c r="D2138">
        <v>0</v>
      </c>
      <c r="E2138">
        <v>0</v>
      </c>
      <c r="F2138">
        <v>0</v>
      </c>
      <c r="G2138">
        <v>0</v>
      </c>
      <c r="J2138" t="str">
        <f t="shared" si="141"/>
        <v>IMPRESSOR DE OFSETE (PLANO E ROTATIVO)</v>
      </c>
      <c r="K2138" t="s">
        <v>2220</v>
      </c>
      <c r="L2138">
        <v>0</v>
      </c>
      <c r="N2138" t="str">
        <f t="shared" si="142"/>
        <v>IMPRESSOR DE OFSETE (PLANO E ROTATIVO)</v>
      </c>
      <c r="O2138" t="s">
        <v>2220</v>
      </c>
      <c r="P2138">
        <v>0</v>
      </c>
    </row>
    <row r="2139" spans="1:16">
      <c r="A2139" t="str">
        <f t="shared" si="140"/>
        <v>IMPRESSOR DE ROTATIVA</v>
      </c>
      <c r="B2139" t="s">
        <v>2221</v>
      </c>
      <c r="C2139">
        <v>0</v>
      </c>
      <c r="D2139">
        <v>0</v>
      </c>
      <c r="E2139">
        <v>0</v>
      </c>
      <c r="F2139">
        <v>0</v>
      </c>
      <c r="G2139">
        <v>0</v>
      </c>
      <c r="J2139" t="str">
        <f t="shared" si="141"/>
        <v>IMPRESSOR DE ROTATIVA</v>
      </c>
      <c r="K2139" t="s">
        <v>2221</v>
      </c>
      <c r="L2139">
        <v>0</v>
      </c>
      <c r="N2139" t="str">
        <f t="shared" si="142"/>
        <v>IMPRESSOR DE ROTATIVA</v>
      </c>
      <c r="O2139" t="s">
        <v>2221</v>
      </c>
      <c r="P2139">
        <v>0</v>
      </c>
    </row>
    <row r="2140" spans="1:16">
      <c r="A2140" t="str">
        <f t="shared" si="140"/>
        <v>IMPRESSOR DE ROTOGRAVURA</v>
      </c>
      <c r="B2140" t="s">
        <v>2222</v>
      </c>
      <c r="C2140">
        <v>0</v>
      </c>
      <c r="D2140">
        <v>0</v>
      </c>
      <c r="E2140">
        <v>0</v>
      </c>
      <c r="F2140">
        <v>0</v>
      </c>
      <c r="G2140">
        <v>0</v>
      </c>
      <c r="J2140" t="str">
        <f t="shared" si="141"/>
        <v>IMPRESSOR DE ROTOGRAVURA</v>
      </c>
      <c r="K2140" t="s">
        <v>2222</v>
      </c>
      <c r="L2140">
        <v>0</v>
      </c>
      <c r="N2140" t="str">
        <f t="shared" si="142"/>
        <v>IMPRESSOR DE ROTOGRAVURA</v>
      </c>
      <c r="O2140" t="s">
        <v>2222</v>
      </c>
      <c r="P2140">
        <v>0</v>
      </c>
    </row>
    <row r="2141" spans="1:16">
      <c r="A2141" t="str">
        <f t="shared" si="140"/>
        <v>IMPRESSOR DIGITAL</v>
      </c>
      <c r="B2141" t="s">
        <v>2223</v>
      </c>
      <c r="C2141">
        <v>0</v>
      </c>
      <c r="D2141">
        <v>0</v>
      </c>
      <c r="E2141">
        <v>0</v>
      </c>
      <c r="F2141">
        <v>0</v>
      </c>
      <c r="G2141">
        <v>0</v>
      </c>
      <c r="J2141" t="str">
        <f t="shared" si="141"/>
        <v>IMPRESSOR DIGITAL</v>
      </c>
      <c r="K2141" t="s">
        <v>2223</v>
      </c>
      <c r="L2141">
        <v>0</v>
      </c>
      <c r="N2141" t="str">
        <f t="shared" si="142"/>
        <v>IMPRESSOR DIGITAL</v>
      </c>
      <c r="O2141" t="s">
        <v>2223</v>
      </c>
      <c r="P2141">
        <v>0</v>
      </c>
    </row>
    <row r="2142" spans="1:16">
      <c r="A2142" t="str">
        <f t="shared" si="140"/>
        <v>IMPRESSOR FLEXOGRAFICO</v>
      </c>
      <c r="B2142" t="s">
        <v>2224</v>
      </c>
      <c r="C2142">
        <v>0</v>
      </c>
      <c r="D2142">
        <v>0</v>
      </c>
      <c r="E2142">
        <v>0</v>
      </c>
      <c r="F2142">
        <v>0</v>
      </c>
      <c r="G2142">
        <v>0</v>
      </c>
      <c r="J2142" t="str">
        <f t="shared" si="141"/>
        <v>IMPRESSOR FLEXOGRAFICO</v>
      </c>
      <c r="K2142" t="s">
        <v>2224</v>
      </c>
      <c r="L2142">
        <v>0</v>
      </c>
      <c r="N2142" t="str">
        <f t="shared" si="142"/>
        <v>IMPRESSOR FLEXOGRAFICO</v>
      </c>
      <c r="O2142" t="s">
        <v>2224</v>
      </c>
      <c r="P2142">
        <v>0</v>
      </c>
    </row>
    <row r="2143" spans="1:16">
      <c r="A2143" t="str">
        <f t="shared" si="140"/>
        <v>IMPRESSOR LETTERSET</v>
      </c>
      <c r="B2143" t="s">
        <v>2225</v>
      </c>
      <c r="C2143">
        <v>0</v>
      </c>
      <c r="D2143">
        <v>0</v>
      </c>
      <c r="E2143">
        <v>0</v>
      </c>
      <c r="F2143">
        <v>0</v>
      </c>
      <c r="G2143">
        <v>0</v>
      </c>
      <c r="J2143" t="str">
        <f t="shared" si="141"/>
        <v>IMPRESSOR LETTERSET</v>
      </c>
      <c r="K2143" t="s">
        <v>2225</v>
      </c>
      <c r="L2143">
        <v>0</v>
      </c>
      <c r="N2143" t="str">
        <f t="shared" si="142"/>
        <v>IMPRESSOR LETTERSET</v>
      </c>
      <c r="O2143" t="s">
        <v>2225</v>
      </c>
      <c r="P2143">
        <v>0</v>
      </c>
    </row>
    <row r="2144" spans="1:16">
      <c r="A2144" t="str">
        <f t="shared" si="140"/>
        <v>IMPRESSOR TAMPOGRAFICO</v>
      </c>
      <c r="B2144" t="s">
        <v>2226</v>
      </c>
      <c r="C2144">
        <v>0</v>
      </c>
      <c r="D2144">
        <v>0</v>
      </c>
      <c r="E2144">
        <v>0</v>
      </c>
      <c r="F2144">
        <v>0</v>
      </c>
      <c r="G2144">
        <v>0</v>
      </c>
      <c r="J2144" t="str">
        <f t="shared" si="141"/>
        <v>IMPRESSOR TAMPOGRAFICO</v>
      </c>
      <c r="K2144" t="s">
        <v>2226</v>
      </c>
      <c r="L2144">
        <v>0</v>
      </c>
      <c r="N2144" t="str">
        <f t="shared" si="142"/>
        <v>IMPRESSOR TAMPOGRAFICO</v>
      </c>
      <c r="O2144" t="s">
        <v>2226</v>
      </c>
      <c r="P2144">
        <v>0</v>
      </c>
    </row>
    <row r="2145" spans="1:16">
      <c r="A2145" t="str">
        <f t="shared" si="140"/>
        <v>IMPRESSOR TIPOGRAFICO</v>
      </c>
      <c r="B2145" t="s">
        <v>2227</v>
      </c>
      <c r="C2145">
        <v>0</v>
      </c>
      <c r="D2145">
        <v>0</v>
      </c>
      <c r="E2145">
        <v>0</v>
      </c>
      <c r="F2145">
        <v>0</v>
      </c>
      <c r="G2145">
        <v>0</v>
      </c>
      <c r="J2145" t="str">
        <f t="shared" si="141"/>
        <v>IMPRESSOR TIPOGRAFICO</v>
      </c>
      <c r="K2145" t="s">
        <v>2227</v>
      </c>
      <c r="L2145">
        <v>0</v>
      </c>
      <c r="N2145" t="str">
        <f t="shared" si="142"/>
        <v>IMPRESSOR TIPOGRAFICO</v>
      </c>
      <c r="O2145" t="s">
        <v>2227</v>
      </c>
      <c r="P2145">
        <v>0</v>
      </c>
    </row>
    <row r="2146" spans="1:16">
      <c r="A2146" t="str">
        <f t="shared" si="140"/>
        <v>ACABADOR DE EMBALAGENS (FLEXIVEIS E CARTOTECNICAS)</v>
      </c>
      <c r="B2146" t="s">
        <v>2228</v>
      </c>
      <c r="C2146">
        <v>0</v>
      </c>
      <c r="D2146">
        <v>0</v>
      </c>
      <c r="E2146">
        <v>0</v>
      </c>
      <c r="F2146">
        <v>0</v>
      </c>
      <c r="G2146">
        <v>0</v>
      </c>
      <c r="J2146" t="str">
        <f t="shared" si="141"/>
        <v>ACABADOR DE EMBALAGENS (FLEXIVEIS E CARTOTECNICAS)</v>
      </c>
      <c r="K2146" t="s">
        <v>2228</v>
      </c>
      <c r="L2146">
        <v>0</v>
      </c>
      <c r="N2146" t="str">
        <f t="shared" si="142"/>
        <v>ACABADOR DE EMBALAGENS (FLEXIVEIS E CARTOTECNICAS)</v>
      </c>
      <c r="O2146" t="s">
        <v>2228</v>
      </c>
      <c r="P2146">
        <v>0</v>
      </c>
    </row>
    <row r="2147" spans="1:16">
      <c r="A2147" t="str">
        <f t="shared" si="140"/>
        <v>IMPRESSOR DE CORTE E VINCO</v>
      </c>
      <c r="B2147" t="s">
        <v>2229</v>
      </c>
      <c r="C2147">
        <v>0</v>
      </c>
      <c r="D2147">
        <v>0</v>
      </c>
      <c r="E2147">
        <v>0</v>
      </c>
      <c r="F2147">
        <v>0</v>
      </c>
      <c r="G2147">
        <v>0</v>
      </c>
      <c r="J2147" t="str">
        <f t="shared" si="141"/>
        <v>IMPRESSOR DE CORTE E VINCO</v>
      </c>
      <c r="K2147" t="s">
        <v>2229</v>
      </c>
      <c r="L2147">
        <v>0</v>
      </c>
      <c r="N2147" t="str">
        <f t="shared" si="142"/>
        <v>IMPRESSOR DE CORTE E VINCO</v>
      </c>
      <c r="O2147" t="s">
        <v>2229</v>
      </c>
      <c r="P2147">
        <v>0</v>
      </c>
    </row>
    <row r="2148" spans="1:16">
      <c r="A2148" t="str">
        <f t="shared" si="140"/>
        <v>OPERADOR DE ACABAMENTO (INDUSTRIA GRAFICA)</v>
      </c>
      <c r="B2148" t="s">
        <v>2230</v>
      </c>
      <c r="C2148">
        <v>0</v>
      </c>
      <c r="D2148">
        <v>0</v>
      </c>
      <c r="E2148">
        <v>0</v>
      </c>
      <c r="F2148">
        <v>0</v>
      </c>
      <c r="G2148">
        <v>0</v>
      </c>
      <c r="J2148" t="str">
        <f t="shared" si="141"/>
        <v>OPERADOR DE ACABAMENTO (INDUSTRIA GRAFICA)</v>
      </c>
      <c r="K2148" t="s">
        <v>2230</v>
      </c>
      <c r="L2148">
        <v>0</v>
      </c>
      <c r="N2148" t="str">
        <f t="shared" si="142"/>
        <v>OPERADOR DE ACABAMENTO (INDUSTRIA GRAFICA)</v>
      </c>
      <c r="O2148" t="s">
        <v>2230</v>
      </c>
      <c r="P2148">
        <v>0</v>
      </c>
    </row>
    <row r="2149" spans="1:16">
      <c r="A2149" t="str">
        <f t="shared" si="140"/>
        <v>OPERADOR DE GUILHOTINA (CORTE DE PAPEL)</v>
      </c>
      <c r="B2149" t="s">
        <v>2231</v>
      </c>
      <c r="C2149">
        <v>0</v>
      </c>
      <c r="D2149">
        <v>0</v>
      </c>
      <c r="E2149">
        <v>0</v>
      </c>
      <c r="F2149">
        <v>0</v>
      </c>
      <c r="G2149">
        <v>0</v>
      </c>
      <c r="J2149" t="str">
        <f t="shared" si="141"/>
        <v>OPERADOR DE GUILHOTINA (CORTE DE PAPEL)</v>
      </c>
      <c r="K2149" t="s">
        <v>2231</v>
      </c>
      <c r="L2149">
        <v>0</v>
      </c>
      <c r="N2149" t="str">
        <f t="shared" si="142"/>
        <v>OPERADOR DE GUILHOTINA (CORTE DE PAPEL)</v>
      </c>
      <c r="O2149" t="s">
        <v>2231</v>
      </c>
      <c r="P2149">
        <v>0</v>
      </c>
    </row>
    <row r="2150" spans="1:16">
      <c r="A2150" t="str">
        <f t="shared" si="140"/>
        <v>PREPARADOR DE MATRIZES DE CORTE E VINCO</v>
      </c>
      <c r="B2150" t="s">
        <v>2232</v>
      </c>
      <c r="C2150">
        <v>0</v>
      </c>
      <c r="D2150">
        <v>0</v>
      </c>
      <c r="E2150">
        <v>0</v>
      </c>
      <c r="F2150">
        <v>0</v>
      </c>
      <c r="G2150">
        <v>0</v>
      </c>
      <c r="J2150" t="str">
        <f t="shared" si="141"/>
        <v>PREPARADOR DE MATRIZES DE CORTE E VINCO</v>
      </c>
      <c r="K2150" t="s">
        <v>2232</v>
      </c>
      <c r="L2150">
        <v>0</v>
      </c>
      <c r="N2150" t="str">
        <f t="shared" si="142"/>
        <v>PREPARADOR DE MATRIZES DE CORTE E VINCO</v>
      </c>
      <c r="O2150" t="s">
        <v>2232</v>
      </c>
      <c r="P2150">
        <v>0</v>
      </c>
    </row>
    <row r="2151" spans="1:16">
      <c r="A2151" t="str">
        <f t="shared" si="140"/>
        <v>LABORATORISTA FOTOGRAFICO</v>
      </c>
      <c r="B2151" t="s">
        <v>2233</v>
      </c>
      <c r="C2151">
        <v>0</v>
      </c>
      <c r="D2151">
        <v>0</v>
      </c>
      <c r="E2151">
        <v>0</v>
      </c>
      <c r="F2151">
        <v>0</v>
      </c>
      <c r="G2151">
        <v>0</v>
      </c>
      <c r="J2151" t="str">
        <f t="shared" si="141"/>
        <v>LABORATORISTA FOTOGRAFICO</v>
      </c>
      <c r="K2151" t="s">
        <v>2233</v>
      </c>
      <c r="L2151">
        <v>0</v>
      </c>
      <c r="N2151" t="str">
        <f t="shared" si="142"/>
        <v>LABORATORISTA FOTOGRAFICO</v>
      </c>
      <c r="O2151" t="s">
        <v>2233</v>
      </c>
      <c r="P2151">
        <v>0</v>
      </c>
    </row>
    <row r="2152" spans="1:16">
      <c r="A2152" t="str">
        <f t="shared" si="140"/>
        <v>REVELADOR DE FILMES FOTOGRAFICOS, EM PRETO E BRANCO</v>
      </c>
      <c r="B2152" t="s">
        <v>2234</v>
      </c>
      <c r="C2152">
        <v>0</v>
      </c>
      <c r="D2152">
        <v>0</v>
      </c>
      <c r="E2152">
        <v>0</v>
      </c>
      <c r="F2152">
        <v>0</v>
      </c>
      <c r="G2152">
        <v>0</v>
      </c>
      <c r="J2152" t="str">
        <f t="shared" si="141"/>
        <v>REVELADOR DE FILMES FOTOGRAFICOS, EM PRETO E BRANCO</v>
      </c>
      <c r="K2152" t="s">
        <v>2234</v>
      </c>
      <c r="L2152">
        <v>0</v>
      </c>
      <c r="N2152" t="str">
        <f t="shared" si="142"/>
        <v>REVELADOR DE FILMES FOTOGRAFICOS, EM PRETO E BRANCO</v>
      </c>
      <c r="O2152" t="s">
        <v>2234</v>
      </c>
      <c r="P2152">
        <v>0</v>
      </c>
    </row>
    <row r="2153" spans="1:16">
      <c r="A2153" t="str">
        <f t="shared" si="140"/>
        <v>REVELADOR DE FILMES FOTOGRAFICOS, EM CORES</v>
      </c>
      <c r="B2153" t="s">
        <v>2235</v>
      </c>
      <c r="C2153">
        <v>0</v>
      </c>
      <c r="D2153">
        <v>0</v>
      </c>
      <c r="E2153">
        <v>0</v>
      </c>
      <c r="F2153">
        <v>0</v>
      </c>
      <c r="G2153">
        <v>0</v>
      </c>
      <c r="J2153" t="str">
        <f t="shared" si="141"/>
        <v>REVELADOR DE FILMES FOTOGRAFICOS, EM CORES</v>
      </c>
      <c r="K2153" t="s">
        <v>2235</v>
      </c>
      <c r="L2153">
        <v>0</v>
      </c>
      <c r="N2153" t="str">
        <f t="shared" si="142"/>
        <v>REVELADOR DE FILMES FOTOGRAFICOS, EM CORES</v>
      </c>
      <c r="O2153" t="s">
        <v>2235</v>
      </c>
      <c r="P2153">
        <v>0</v>
      </c>
    </row>
    <row r="2154" spans="1:16">
      <c r="A2154" t="str">
        <f t="shared" si="140"/>
        <v>AUXILIAR DE RADIOLOGIA (REVELACAO FOTOGRAFICA)</v>
      </c>
      <c r="B2154" t="s">
        <v>2236</v>
      </c>
      <c r="C2154">
        <v>0</v>
      </c>
      <c r="D2154">
        <v>0</v>
      </c>
      <c r="E2154">
        <v>1</v>
      </c>
      <c r="F2154">
        <v>0</v>
      </c>
      <c r="G2154">
        <v>1</v>
      </c>
      <c r="J2154" t="str">
        <f t="shared" si="141"/>
        <v>AUXILIAR DE RADIOLOGIA (REVELACAO FOTOGRAFICA)</v>
      </c>
      <c r="K2154" t="s">
        <v>2236</v>
      </c>
      <c r="L2154">
        <v>1</v>
      </c>
      <c r="N2154" t="str">
        <f t="shared" si="142"/>
        <v>AUXILIAR DE RADIOLOGIA (REVELACAO FOTOGRAFICA)</v>
      </c>
      <c r="O2154" t="s">
        <v>2236</v>
      </c>
      <c r="P2154">
        <v>0</v>
      </c>
    </row>
    <row r="2155" spans="1:16">
      <c r="A2155" t="str">
        <f t="shared" ref="A2155:A2218" si="143">MID(B2155,8,100)</f>
        <v>TECELAO (TEAR MANUAL)</v>
      </c>
      <c r="B2155" t="s">
        <v>2237</v>
      </c>
      <c r="C2155">
        <v>0</v>
      </c>
      <c r="D2155">
        <v>0</v>
      </c>
      <c r="E2155">
        <v>0</v>
      </c>
      <c r="F2155">
        <v>0</v>
      </c>
      <c r="G2155">
        <v>0</v>
      </c>
      <c r="J2155" t="str">
        <f t="shared" ref="J2155:J2218" si="144">MID(K2155,8,100)</f>
        <v>TECELAO (TEAR MANUAL)</v>
      </c>
      <c r="K2155" t="s">
        <v>2237</v>
      </c>
      <c r="L2155">
        <v>0</v>
      </c>
      <c r="N2155" t="str">
        <f t="shared" ref="N2155:N2218" si="145">MID(O2155,8,100)</f>
        <v>TECELAO (TEAR MANUAL)</v>
      </c>
      <c r="O2155" t="s">
        <v>2237</v>
      </c>
      <c r="P2155">
        <v>0</v>
      </c>
    </row>
    <row r="2156" spans="1:16">
      <c r="A2156" t="str">
        <f t="shared" si="143"/>
        <v>TECELAO DE TAPETES, A MAO</v>
      </c>
      <c r="B2156" t="s">
        <v>2238</v>
      </c>
      <c r="C2156">
        <v>0</v>
      </c>
      <c r="D2156">
        <v>0</v>
      </c>
      <c r="E2156">
        <v>0</v>
      </c>
      <c r="F2156">
        <v>0</v>
      </c>
      <c r="G2156">
        <v>0</v>
      </c>
      <c r="J2156" t="str">
        <f t="shared" si="144"/>
        <v>TECELAO DE TAPETES, A MAO</v>
      </c>
      <c r="K2156" t="s">
        <v>2238</v>
      </c>
      <c r="L2156">
        <v>0</v>
      </c>
      <c r="N2156" t="str">
        <f t="shared" si="145"/>
        <v>TECELAO DE TAPETES, A MAO</v>
      </c>
      <c r="O2156" t="s">
        <v>2238</v>
      </c>
      <c r="P2156">
        <v>0</v>
      </c>
    </row>
    <row r="2157" spans="1:16">
      <c r="A2157" t="str">
        <f t="shared" si="143"/>
        <v>TRICOTEIRO, A MAO</v>
      </c>
      <c r="B2157" t="s">
        <v>2239</v>
      </c>
      <c r="C2157">
        <v>0</v>
      </c>
      <c r="D2157">
        <v>0</v>
      </c>
      <c r="E2157">
        <v>0</v>
      </c>
      <c r="F2157">
        <v>0</v>
      </c>
      <c r="G2157">
        <v>0</v>
      </c>
      <c r="J2157" t="str">
        <f t="shared" si="144"/>
        <v>TRICOTEIRO, A MAO</v>
      </c>
      <c r="K2157" t="s">
        <v>2239</v>
      </c>
      <c r="L2157">
        <v>0</v>
      </c>
      <c r="N2157" t="str">
        <f t="shared" si="145"/>
        <v>TRICOTEIRO, A MAO</v>
      </c>
      <c r="O2157" t="s">
        <v>2239</v>
      </c>
      <c r="P2157">
        <v>0</v>
      </c>
    </row>
    <row r="2158" spans="1:16">
      <c r="A2158" t="str">
        <f t="shared" si="143"/>
        <v>REDEIRO</v>
      </c>
      <c r="B2158" t="s">
        <v>2240</v>
      </c>
      <c r="C2158">
        <v>0</v>
      </c>
      <c r="D2158">
        <v>0</v>
      </c>
      <c r="E2158">
        <v>0</v>
      </c>
      <c r="F2158">
        <v>0</v>
      </c>
      <c r="G2158">
        <v>0</v>
      </c>
      <c r="J2158" t="str">
        <f t="shared" si="144"/>
        <v>REDEIRO</v>
      </c>
      <c r="K2158" t="s">
        <v>2240</v>
      </c>
      <c r="L2158">
        <v>0</v>
      </c>
      <c r="N2158" t="str">
        <f t="shared" si="145"/>
        <v>REDEIRO</v>
      </c>
      <c r="O2158" t="s">
        <v>2240</v>
      </c>
      <c r="P2158">
        <v>0</v>
      </c>
    </row>
    <row r="2159" spans="1:16">
      <c r="A2159" t="str">
        <f t="shared" si="143"/>
        <v>CHAPELEIRO (CHAPEUS DE PALHA)</v>
      </c>
      <c r="B2159" t="s">
        <v>2241</v>
      </c>
      <c r="C2159">
        <v>0</v>
      </c>
      <c r="D2159">
        <v>0</v>
      </c>
      <c r="E2159">
        <v>0</v>
      </c>
      <c r="F2159">
        <v>0</v>
      </c>
      <c r="G2159">
        <v>0</v>
      </c>
      <c r="J2159" t="str">
        <f t="shared" si="144"/>
        <v>CHAPELEIRO (CHAPEUS DE PALHA)</v>
      </c>
      <c r="K2159" t="s">
        <v>2241</v>
      </c>
      <c r="L2159">
        <v>0</v>
      </c>
      <c r="N2159" t="str">
        <f t="shared" si="145"/>
        <v>CHAPELEIRO (CHAPEUS DE PALHA)</v>
      </c>
      <c r="O2159" t="s">
        <v>2241</v>
      </c>
      <c r="P2159">
        <v>0</v>
      </c>
    </row>
    <row r="2160" spans="1:16">
      <c r="A2160" t="str">
        <f t="shared" si="143"/>
        <v>CROCHETEIRO, A MAO</v>
      </c>
      <c r="B2160" t="s">
        <v>2242</v>
      </c>
      <c r="C2160">
        <v>0</v>
      </c>
      <c r="D2160">
        <v>0</v>
      </c>
      <c r="E2160">
        <v>0</v>
      </c>
      <c r="F2160">
        <v>0</v>
      </c>
      <c r="G2160">
        <v>0</v>
      </c>
      <c r="J2160" t="str">
        <f t="shared" si="144"/>
        <v>CROCHETEIRO, A MAO</v>
      </c>
      <c r="K2160" t="s">
        <v>2242</v>
      </c>
      <c r="L2160">
        <v>0</v>
      </c>
      <c r="N2160" t="str">
        <f t="shared" si="145"/>
        <v>CROCHETEIRO, A MAO</v>
      </c>
      <c r="O2160" t="s">
        <v>2242</v>
      </c>
      <c r="P2160">
        <v>0</v>
      </c>
    </row>
    <row r="2161" spans="1:16">
      <c r="A2161" t="str">
        <f t="shared" si="143"/>
        <v>BORDADOR, A MAO</v>
      </c>
      <c r="B2161" t="s">
        <v>2243</v>
      </c>
      <c r="C2161">
        <v>0</v>
      </c>
      <c r="D2161">
        <v>0</v>
      </c>
      <c r="E2161">
        <v>0</v>
      </c>
      <c r="F2161">
        <v>0</v>
      </c>
      <c r="G2161">
        <v>0</v>
      </c>
      <c r="J2161" t="str">
        <f t="shared" si="144"/>
        <v>BORDADOR, A MAO</v>
      </c>
      <c r="K2161" t="s">
        <v>2243</v>
      </c>
      <c r="L2161">
        <v>0</v>
      </c>
      <c r="N2161" t="str">
        <f t="shared" si="145"/>
        <v>BORDADOR, A MAO</v>
      </c>
      <c r="O2161" t="s">
        <v>2243</v>
      </c>
      <c r="P2161">
        <v>0</v>
      </c>
    </row>
    <row r="2162" spans="1:16">
      <c r="A2162" t="str">
        <f t="shared" si="143"/>
        <v>CERZIDOR</v>
      </c>
      <c r="B2162" t="s">
        <v>2244</v>
      </c>
      <c r="C2162">
        <v>0</v>
      </c>
      <c r="D2162">
        <v>0</v>
      </c>
      <c r="E2162">
        <v>0</v>
      </c>
      <c r="F2162">
        <v>0</v>
      </c>
      <c r="G2162">
        <v>0</v>
      </c>
      <c r="J2162" t="str">
        <f t="shared" si="144"/>
        <v>CERZIDOR</v>
      </c>
      <c r="K2162" t="s">
        <v>2244</v>
      </c>
      <c r="L2162">
        <v>0</v>
      </c>
      <c r="N2162" t="str">
        <f t="shared" si="145"/>
        <v>CERZIDOR</v>
      </c>
      <c r="O2162" t="s">
        <v>2244</v>
      </c>
      <c r="P2162">
        <v>0</v>
      </c>
    </row>
    <row r="2163" spans="1:16">
      <c r="A2163" t="str">
        <f t="shared" si="143"/>
        <v>ARTIFICE DO COURO</v>
      </c>
      <c r="B2163" t="s">
        <v>2245</v>
      </c>
      <c r="C2163">
        <v>0</v>
      </c>
      <c r="D2163">
        <v>0</v>
      </c>
      <c r="E2163">
        <v>0</v>
      </c>
      <c r="F2163">
        <v>0</v>
      </c>
      <c r="G2163">
        <v>0</v>
      </c>
      <c r="J2163" t="str">
        <f t="shared" si="144"/>
        <v>ARTIFICE DO COURO</v>
      </c>
      <c r="K2163" t="s">
        <v>2245</v>
      </c>
      <c r="L2163">
        <v>0</v>
      </c>
      <c r="N2163" t="str">
        <f t="shared" si="145"/>
        <v>ARTIFICE DO COURO</v>
      </c>
      <c r="O2163" t="s">
        <v>2245</v>
      </c>
      <c r="P2163">
        <v>0</v>
      </c>
    </row>
    <row r="2164" spans="1:16">
      <c r="A2164" t="str">
        <f t="shared" si="143"/>
        <v>CORTADOR DE CALCADOS, A MAO (EXCETO SOLAS)</v>
      </c>
      <c r="B2164" t="s">
        <v>2246</v>
      </c>
      <c r="C2164">
        <v>0</v>
      </c>
      <c r="D2164">
        <v>0</v>
      </c>
      <c r="E2164">
        <v>0</v>
      </c>
      <c r="F2164">
        <v>0</v>
      </c>
      <c r="G2164">
        <v>0</v>
      </c>
      <c r="J2164" t="str">
        <f t="shared" si="144"/>
        <v>CORTADOR DE CALCADOS, A MAO (EXCETO SOLAS)</v>
      </c>
      <c r="K2164" t="s">
        <v>2246</v>
      </c>
      <c r="L2164">
        <v>0</v>
      </c>
      <c r="N2164" t="str">
        <f t="shared" si="145"/>
        <v>CORTADOR DE CALCADOS, A MAO (EXCETO SOLAS)</v>
      </c>
      <c r="O2164" t="s">
        <v>2246</v>
      </c>
      <c r="P2164">
        <v>0</v>
      </c>
    </row>
    <row r="2165" spans="1:16">
      <c r="A2165" t="str">
        <f t="shared" si="143"/>
        <v>COSTURADOR DE ARTEFATOS DE COURO, A MAO (EXCETO ROUPAS E CALCADOS)</v>
      </c>
      <c r="B2165" t="s">
        <v>2247</v>
      </c>
      <c r="C2165">
        <v>0</v>
      </c>
      <c r="D2165">
        <v>0</v>
      </c>
      <c r="E2165">
        <v>0</v>
      </c>
      <c r="F2165">
        <v>0</v>
      </c>
      <c r="G2165">
        <v>0</v>
      </c>
      <c r="J2165" t="str">
        <f t="shared" si="144"/>
        <v>COSTURADOR DE ARTEFATOS DE COURO, A MAO (EXCETO ROUPAS E CALCADOS)</v>
      </c>
      <c r="K2165" t="s">
        <v>2247</v>
      </c>
      <c r="L2165">
        <v>0</v>
      </c>
      <c r="N2165" t="str">
        <f t="shared" si="145"/>
        <v>COSTURADOR DE ARTEFATOS DE COURO, A MAO (EXCETO ROUPAS E CALCADOS)</v>
      </c>
      <c r="O2165" t="s">
        <v>2247</v>
      </c>
      <c r="P2165">
        <v>0</v>
      </c>
    </row>
    <row r="2166" spans="1:16">
      <c r="A2166" t="str">
        <f t="shared" si="143"/>
        <v>SAPATEIRO (CALCADOS SOB MEDIDA)</v>
      </c>
      <c r="B2166" t="s">
        <v>2248</v>
      </c>
      <c r="C2166">
        <v>0</v>
      </c>
      <c r="D2166">
        <v>0</v>
      </c>
      <c r="E2166">
        <v>0</v>
      </c>
      <c r="F2166">
        <v>0</v>
      </c>
      <c r="G2166">
        <v>0</v>
      </c>
      <c r="J2166" t="str">
        <f t="shared" si="144"/>
        <v>SAPATEIRO (CALCADOS SOB MEDIDA)</v>
      </c>
      <c r="K2166" t="s">
        <v>2248</v>
      </c>
      <c r="L2166">
        <v>0</v>
      </c>
      <c r="N2166" t="str">
        <f t="shared" si="145"/>
        <v>SAPATEIRO (CALCADOS SOB MEDIDA)</v>
      </c>
      <c r="O2166" t="s">
        <v>2248</v>
      </c>
      <c r="P2166">
        <v>0</v>
      </c>
    </row>
    <row r="2167" spans="1:16">
      <c r="A2167" t="str">
        <f t="shared" si="143"/>
        <v>SELEIRO</v>
      </c>
      <c r="B2167" t="s">
        <v>2249</v>
      </c>
      <c r="C2167">
        <v>0</v>
      </c>
      <c r="D2167">
        <v>0</v>
      </c>
      <c r="E2167">
        <v>0</v>
      </c>
      <c r="F2167">
        <v>0</v>
      </c>
      <c r="G2167">
        <v>0</v>
      </c>
      <c r="J2167" t="str">
        <f t="shared" si="144"/>
        <v>SELEIRO</v>
      </c>
      <c r="K2167" t="s">
        <v>2249</v>
      </c>
      <c r="L2167">
        <v>0</v>
      </c>
      <c r="N2167" t="str">
        <f t="shared" si="145"/>
        <v>SELEIRO</v>
      </c>
      <c r="O2167" t="s">
        <v>2249</v>
      </c>
      <c r="P2167">
        <v>0</v>
      </c>
    </row>
    <row r="2168" spans="1:16">
      <c r="A2168" t="str">
        <f t="shared" si="143"/>
        <v>TIPOGRAFO</v>
      </c>
      <c r="B2168" t="s">
        <v>2250</v>
      </c>
      <c r="C2168">
        <v>0</v>
      </c>
      <c r="D2168">
        <v>0</v>
      </c>
      <c r="E2168">
        <v>0</v>
      </c>
      <c r="F2168">
        <v>0</v>
      </c>
      <c r="G2168">
        <v>0</v>
      </c>
      <c r="J2168" t="str">
        <f t="shared" si="144"/>
        <v>TIPOGRAFO</v>
      </c>
      <c r="K2168" t="s">
        <v>2250</v>
      </c>
      <c r="L2168">
        <v>0</v>
      </c>
      <c r="N2168" t="str">
        <f t="shared" si="145"/>
        <v>TIPOGRAFO</v>
      </c>
      <c r="O2168" t="s">
        <v>2250</v>
      </c>
      <c r="P2168">
        <v>0</v>
      </c>
    </row>
    <row r="2169" spans="1:16">
      <c r="A2169" t="str">
        <f t="shared" si="143"/>
        <v>LINOTIPISTA</v>
      </c>
      <c r="B2169" t="s">
        <v>2251</v>
      </c>
      <c r="C2169">
        <v>0</v>
      </c>
      <c r="D2169">
        <v>0</v>
      </c>
      <c r="E2169">
        <v>0</v>
      </c>
      <c r="F2169">
        <v>0</v>
      </c>
      <c r="G2169">
        <v>0</v>
      </c>
      <c r="J2169" t="str">
        <f t="shared" si="144"/>
        <v>LINOTIPISTA</v>
      </c>
      <c r="K2169" t="s">
        <v>2251</v>
      </c>
      <c r="L2169">
        <v>0</v>
      </c>
      <c r="N2169" t="str">
        <f t="shared" si="145"/>
        <v>LINOTIPISTA</v>
      </c>
      <c r="O2169" t="s">
        <v>2251</v>
      </c>
      <c r="P2169">
        <v>0</v>
      </c>
    </row>
    <row r="2170" spans="1:16">
      <c r="A2170" t="str">
        <f t="shared" si="143"/>
        <v>MONOTIPISTA</v>
      </c>
      <c r="B2170" t="s">
        <v>2252</v>
      </c>
      <c r="C2170">
        <v>0</v>
      </c>
      <c r="D2170">
        <v>0</v>
      </c>
      <c r="E2170">
        <v>0</v>
      </c>
      <c r="F2170">
        <v>0</v>
      </c>
      <c r="G2170">
        <v>0</v>
      </c>
      <c r="J2170" t="str">
        <f t="shared" si="144"/>
        <v>MONOTIPISTA</v>
      </c>
      <c r="K2170" t="s">
        <v>2252</v>
      </c>
      <c r="L2170">
        <v>0</v>
      </c>
      <c r="N2170" t="str">
        <f t="shared" si="145"/>
        <v>MONOTIPISTA</v>
      </c>
      <c r="O2170" t="s">
        <v>2252</v>
      </c>
      <c r="P2170">
        <v>0</v>
      </c>
    </row>
    <row r="2171" spans="1:16">
      <c r="A2171" t="str">
        <f t="shared" si="143"/>
        <v>PAGINADOR</v>
      </c>
      <c r="B2171" t="s">
        <v>2253</v>
      </c>
      <c r="C2171">
        <v>0</v>
      </c>
      <c r="D2171">
        <v>0</v>
      </c>
      <c r="E2171">
        <v>0</v>
      </c>
      <c r="F2171">
        <v>0</v>
      </c>
      <c r="G2171">
        <v>0</v>
      </c>
      <c r="J2171" t="str">
        <f t="shared" si="144"/>
        <v>PAGINADOR</v>
      </c>
      <c r="K2171" t="s">
        <v>2253</v>
      </c>
      <c r="L2171">
        <v>0</v>
      </c>
      <c r="N2171" t="str">
        <f t="shared" si="145"/>
        <v>PAGINADOR</v>
      </c>
      <c r="O2171" t="s">
        <v>2253</v>
      </c>
      <c r="P2171">
        <v>0</v>
      </c>
    </row>
    <row r="2172" spans="1:16">
      <c r="A2172" t="str">
        <f t="shared" si="143"/>
        <v>PINTOR DE LETREIROS</v>
      </c>
      <c r="B2172" t="s">
        <v>2254</v>
      </c>
      <c r="C2172">
        <v>0</v>
      </c>
      <c r="D2172">
        <v>0</v>
      </c>
      <c r="E2172">
        <v>0</v>
      </c>
      <c r="F2172">
        <v>0</v>
      </c>
      <c r="G2172">
        <v>0</v>
      </c>
      <c r="J2172" t="str">
        <f t="shared" si="144"/>
        <v>PINTOR DE LETREIROS</v>
      </c>
      <c r="K2172" t="s">
        <v>2254</v>
      </c>
      <c r="L2172">
        <v>0</v>
      </c>
      <c r="N2172" t="str">
        <f t="shared" si="145"/>
        <v>PINTOR DE LETREIROS</v>
      </c>
      <c r="O2172" t="s">
        <v>2254</v>
      </c>
      <c r="P2172">
        <v>0</v>
      </c>
    </row>
    <row r="2173" spans="1:16">
      <c r="A2173" t="str">
        <f t="shared" si="143"/>
        <v>CONFECCIONADOR DE CARIMBOS DE BORRACHA</v>
      </c>
      <c r="B2173" t="s">
        <v>2255</v>
      </c>
      <c r="C2173">
        <v>0</v>
      </c>
      <c r="D2173">
        <v>0</v>
      </c>
      <c r="E2173">
        <v>0</v>
      </c>
      <c r="F2173">
        <v>0</v>
      </c>
      <c r="G2173">
        <v>0</v>
      </c>
      <c r="J2173" t="str">
        <f t="shared" si="144"/>
        <v>CONFECCIONADOR DE CARIMBOS DE BORRACHA</v>
      </c>
      <c r="K2173" t="s">
        <v>2255</v>
      </c>
      <c r="L2173">
        <v>0</v>
      </c>
      <c r="N2173" t="str">
        <f t="shared" si="145"/>
        <v>CONFECCIONADOR DE CARIMBOS DE BORRACHA</v>
      </c>
      <c r="O2173" t="s">
        <v>2255</v>
      </c>
      <c r="P2173">
        <v>0</v>
      </c>
    </row>
    <row r="2174" spans="1:16">
      <c r="A2174" t="str">
        <f t="shared" si="143"/>
        <v>GRAVADOR, A MAO (ENCADERNACAO)</v>
      </c>
      <c r="B2174" t="s">
        <v>2256</v>
      </c>
      <c r="C2174">
        <v>0</v>
      </c>
      <c r="D2174">
        <v>0</v>
      </c>
      <c r="E2174">
        <v>0</v>
      </c>
      <c r="F2174">
        <v>0</v>
      </c>
      <c r="G2174">
        <v>0</v>
      </c>
      <c r="J2174" t="str">
        <f t="shared" si="144"/>
        <v>GRAVADOR, A MAO (ENCADERNACAO)</v>
      </c>
      <c r="K2174" t="s">
        <v>2256</v>
      </c>
      <c r="L2174">
        <v>0</v>
      </c>
      <c r="N2174" t="str">
        <f t="shared" si="145"/>
        <v>GRAVADOR, A MAO (ENCADERNACAO)</v>
      </c>
      <c r="O2174" t="s">
        <v>2256</v>
      </c>
      <c r="P2174">
        <v>0</v>
      </c>
    </row>
    <row r="2175" spans="1:16">
      <c r="A2175" t="str">
        <f t="shared" si="143"/>
        <v>RESTAURADOR DE LIVROS</v>
      </c>
      <c r="B2175" t="s">
        <v>2257</v>
      </c>
      <c r="C2175">
        <v>0</v>
      </c>
      <c r="D2175">
        <v>0</v>
      </c>
      <c r="E2175">
        <v>0</v>
      </c>
      <c r="F2175">
        <v>0</v>
      </c>
      <c r="G2175">
        <v>0</v>
      </c>
      <c r="J2175" t="str">
        <f t="shared" si="144"/>
        <v>RESTAURADOR DE LIVROS</v>
      </c>
      <c r="K2175" t="s">
        <v>2257</v>
      </c>
      <c r="L2175">
        <v>0</v>
      </c>
      <c r="N2175" t="str">
        <f t="shared" si="145"/>
        <v>RESTAURADOR DE LIVROS</v>
      </c>
      <c r="O2175" t="s">
        <v>2257</v>
      </c>
      <c r="P2175">
        <v>0</v>
      </c>
    </row>
    <row r="2176" spans="1:16">
      <c r="A2176" t="str">
        <f t="shared" si="143"/>
        <v>MESTRE (INDUSTRIA DE MADEIRA E MOBILIARIO)</v>
      </c>
      <c r="B2176" t="s">
        <v>2258</v>
      </c>
      <c r="C2176">
        <v>0</v>
      </c>
      <c r="D2176">
        <v>0</v>
      </c>
      <c r="E2176">
        <v>0</v>
      </c>
      <c r="F2176">
        <v>0</v>
      </c>
      <c r="G2176">
        <v>0</v>
      </c>
      <c r="J2176" t="str">
        <f t="shared" si="144"/>
        <v>MESTRE (INDUSTRIA DE MADEIRA E MOBILIARIO)</v>
      </c>
      <c r="K2176" t="s">
        <v>2258</v>
      </c>
      <c r="L2176">
        <v>0</v>
      </c>
      <c r="N2176" t="str">
        <f t="shared" si="145"/>
        <v>MESTRE (INDUSTRIA DE MADEIRA E MOBILIARIO)</v>
      </c>
      <c r="O2176" t="s">
        <v>2258</v>
      </c>
      <c r="P2176">
        <v>0</v>
      </c>
    </row>
    <row r="2177" spans="1:16">
      <c r="A2177" t="str">
        <f t="shared" si="143"/>
        <v>MESTRE CARPINTEIRO</v>
      </c>
      <c r="B2177" t="s">
        <v>2259</v>
      </c>
      <c r="C2177">
        <v>0</v>
      </c>
      <c r="D2177">
        <v>0</v>
      </c>
      <c r="E2177">
        <v>0</v>
      </c>
      <c r="F2177">
        <v>0</v>
      </c>
      <c r="G2177">
        <v>0</v>
      </c>
      <c r="J2177" t="str">
        <f t="shared" si="144"/>
        <v>MESTRE CARPINTEIRO</v>
      </c>
      <c r="K2177" t="s">
        <v>2259</v>
      </c>
      <c r="L2177">
        <v>0</v>
      </c>
      <c r="N2177" t="str">
        <f t="shared" si="145"/>
        <v>MESTRE CARPINTEIRO</v>
      </c>
      <c r="O2177" t="s">
        <v>2259</v>
      </c>
      <c r="P2177">
        <v>0</v>
      </c>
    </row>
    <row r="2178" spans="1:16">
      <c r="A2178" t="str">
        <f t="shared" si="143"/>
        <v>MARCENEIRO</v>
      </c>
      <c r="B2178" t="s">
        <v>2260</v>
      </c>
      <c r="C2178">
        <v>0</v>
      </c>
      <c r="D2178">
        <v>0</v>
      </c>
      <c r="E2178">
        <v>0</v>
      </c>
      <c r="F2178">
        <v>0</v>
      </c>
      <c r="G2178">
        <v>0</v>
      </c>
      <c r="J2178" t="str">
        <f t="shared" si="144"/>
        <v>MARCENEIRO</v>
      </c>
      <c r="K2178" t="s">
        <v>2260</v>
      </c>
      <c r="L2178">
        <v>0</v>
      </c>
      <c r="N2178" t="str">
        <f t="shared" si="145"/>
        <v>MARCENEIRO</v>
      </c>
      <c r="O2178" t="s">
        <v>2260</v>
      </c>
      <c r="P2178">
        <v>0</v>
      </c>
    </row>
    <row r="2179" spans="1:16">
      <c r="A2179" t="str">
        <f t="shared" si="143"/>
        <v>MODELADOR DE MADEIRA</v>
      </c>
      <c r="B2179" t="s">
        <v>2261</v>
      </c>
      <c r="C2179">
        <v>0</v>
      </c>
      <c r="D2179">
        <v>0</v>
      </c>
      <c r="E2179">
        <v>0</v>
      </c>
      <c r="F2179">
        <v>0</v>
      </c>
      <c r="G2179">
        <v>0</v>
      </c>
      <c r="J2179" t="str">
        <f t="shared" si="144"/>
        <v>MODELADOR DE MADEIRA</v>
      </c>
      <c r="K2179" t="s">
        <v>2261</v>
      </c>
      <c r="L2179">
        <v>0</v>
      </c>
      <c r="N2179" t="str">
        <f t="shared" si="145"/>
        <v>MODELADOR DE MADEIRA</v>
      </c>
      <c r="O2179" t="s">
        <v>2261</v>
      </c>
      <c r="P2179">
        <v>0</v>
      </c>
    </row>
    <row r="2180" spans="1:16">
      <c r="A2180" t="str">
        <f t="shared" si="143"/>
        <v>MAQUETISTA NA MARCENARIA</v>
      </c>
      <c r="B2180" t="s">
        <v>2262</v>
      </c>
      <c r="C2180">
        <v>0</v>
      </c>
      <c r="D2180">
        <v>0</v>
      </c>
      <c r="E2180">
        <v>0</v>
      </c>
      <c r="F2180">
        <v>0</v>
      </c>
      <c r="G2180">
        <v>0</v>
      </c>
      <c r="J2180" t="str">
        <f t="shared" si="144"/>
        <v>MAQUETISTA NA MARCENARIA</v>
      </c>
      <c r="K2180" t="s">
        <v>2262</v>
      </c>
      <c r="L2180">
        <v>0</v>
      </c>
      <c r="N2180" t="str">
        <f t="shared" si="145"/>
        <v>MAQUETISTA NA MARCENARIA</v>
      </c>
      <c r="O2180" t="s">
        <v>2262</v>
      </c>
      <c r="P2180">
        <v>0</v>
      </c>
    </row>
    <row r="2181" spans="1:16">
      <c r="A2181" t="str">
        <f t="shared" si="143"/>
        <v>TANOEIRO</v>
      </c>
      <c r="B2181" t="s">
        <v>2263</v>
      </c>
      <c r="C2181">
        <v>0</v>
      </c>
      <c r="D2181">
        <v>0</v>
      </c>
      <c r="E2181">
        <v>0</v>
      </c>
      <c r="F2181">
        <v>0</v>
      </c>
      <c r="G2181">
        <v>0</v>
      </c>
      <c r="J2181" t="str">
        <f t="shared" si="144"/>
        <v>TANOEIRO</v>
      </c>
      <c r="K2181" t="s">
        <v>2263</v>
      </c>
      <c r="L2181">
        <v>0</v>
      </c>
      <c r="N2181" t="str">
        <f t="shared" si="145"/>
        <v>TANOEIRO</v>
      </c>
      <c r="O2181" t="s">
        <v>2263</v>
      </c>
      <c r="P2181">
        <v>0</v>
      </c>
    </row>
    <row r="2182" spans="1:16">
      <c r="A2182" t="str">
        <f t="shared" si="143"/>
        <v>CLASSIFICADOR DE MADEIRA</v>
      </c>
      <c r="B2182" t="s">
        <v>2264</v>
      </c>
      <c r="C2182">
        <v>0</v>
      </c>
      <c r="D2182">
        <v>0</v>
      </c>
      <c r="E2182">
        <v>0</v>
      </c>
      <c r="F2182">
        <v>0</v>
      </c>
      <c r="G2182">
        <v>0</v>
      </c>
      <c r="J2182" t="str">
        <f t="shared" si="144"/>
        <v>CLASSIFICADOR DE MADEIRA</v>
      </c>
      <c r="K2182" t="s">
        <v>2264</v>
      </c>
      <c r="L2182">
        <v>0</v>
      </c>
      <c r="N2182" t="str">
        <f t="shared" si="145"/>
        <v>CLASSIFICADOR DE MADEIRA</v>
      </c>
      <c r="O2182" t="s">
        <v>2264</v>
      </c>
      <c r="P2182">
        <v>0</v>
      </c>
    </row>
    <row r="2183" spans="1:16">
      <c r="A2183" t="str">
        <f t="shared" si="143"/>
        <v>IMPREGNADOR DE MADEIRA</v>
      </c>
      <c r="B2183" t="s">
        <v>2265</v>
      </c>
      <c r="C2183">
        <v>0</v>
      </c>
      <c r="D2183">
        <v>0</v>
      </c>
      <c r="E2183">
        <v>0</v>
      </c>
      <c r="F2183">
        <v>0</v>
      </c>
      <c r="G2183">
        <v>0</v>
      </c>
      <c r="J2183" t="str">
        <f t="shared" si="144"/>
        <v>IMPREGNADOR DE MADEIRA</v>
      </c>
      <c r="K2183" t="s">
        <v>2265</v>
      </c>
      <c r="L2183">
        <v>0</v>
      </c>
      <c r="N2183" t="str">
        <f t="shared" si="145"/>
        <v>IMPREGNADOR DE MADEIRA</v>
      </c>
      <c r="O2183" t="s">
        <v>2265</v>
      </c>
      <c r="P2183">
        <v>0</v>
      </c>
    </row>
    <row r="2184" spans="1:16">
      <c r="A2184" t="str">
        <f t="shared" si="143"/>
        <v>SECADOR DE MADEIRA</v>
      </c>
      <c r="B2184" t="s">
        <v>2266</v>
      </c>
      <c r="C2184">
        <v>0</v>
      </c>
      <c r="D2184">
        <v>0</v>
      </c>
      <c r="E2184">
        <v>0</v>
      </c>
      <c r="F2184">
        <v>0</v>
      </c>
      <c r="G2184">
        <v>0</v>
      </c>
      <c r="J2184" t="str">
        <f t="shared" si="144"/>
        <v>SECADOR DE MADEIRA</v>
      </c>
      <c r="K2184" t="s">
        <v>2266</v>
      </c>
      <c r="L2184">
        <v>0</v>
      </c>
      <c r="N2184" t="str">
        <f t="shared" si="145"/>
        <v>SECADOR DE MADEIRA</v>
      </c>
      <c r="O2184" t="s">
        <v>2266</v>
      </c>
      <c r="P2184">
        <v>0</v>
      </c>
    </row>
    <row r="2185" spans="1:16">
      <c r="A2185" t="str">
        <f t="shared" si="143"/>
        <v>CORTADOR DE LAMINADOS DE MADEIRA</v>
      </c>
      <c r="B2185" t="s">
        <v>2267</v>
      </c>
      <c r="C2185">
        <v>0</v>
      </c>
      <c r="D2185">
        <v>0</v>
      </c>
      <c r="E2185">
        <v>0</v>
      </c>
      <c r="F2185">
        <v>0</v>
      </c>
      <c r="G2185">
        <v>0</v>
      </c>
      <c r="J2185" t="str">
        <f t="shared" si="144"/>
        <v>CORTADOR DE LAMINADOS DE MADEIRA</v>
      </c>
      <c r="K2185" t="s">
        <v>2267</v>
      </c>
      <c r="L2185">
        <v>0</v>
      </c>
      <c r="N2185" t="str">
        <f t="shared" si="145"/>
        <v>CORTADOR DE LAMINADOS DE MADEIRA</v>
      </c>
      <c r="O2185" t="s">
        <v>2267</v>
      </c>
      <c r="P2185">
        <v>0</v>
      </c>
    </row>
    <row r="2186" spans="1:16">
      <c r="A2186" t="str">
        <f t="shared" si="143"/>
        <v>OPERADOR DE SERRAS NO DESDOBRAMENTO DE MADEIRA</v>
      </c>
      <c r="B2186" t="s">
        <v>2268</v>
      </c>
      <c r="C2186">
        <v>0</v>
      </c>
      <c r="D2186">
        <v>0</v>
      </c>
      <c r="E2186">
        <v>0</v>
      </c>
      <c r="F2186">
        <v>0</v>
      </c>
      <c r="G2186">
        <v>0</v>
      </c>
      <c r="J2186" t="str">
        <f t="shared" si="144"/>
        <v>OPERADOR DE SERRAS NO DESDOBRAMENTO DE MADEIRA</v>
      </c>
      <c r="K2186" t="s">
        <v>2268</v>
      </c>
      <c r="L2186">
        <v>0</v>
      </c>
      <c r="N2186" t="str">
        <f t="shared" si="145"/>
        <v>OPERADOR DE SERRAS NO DESDOBRAMENTO DE MADEIRA</v>
      </c>
      <c r="O2186" t="s">
        <v>2268</v>
      </c>
      <c r="P2186">
        <v>0</v>
      </c>
    </row>
    <row r="2187" spans="1:16">
      <c r="A2187" t="str">
        <f t="shared" si="143"/>
        <v>SERRADOR DE BORDAS NO DESDOBRAMENTO DE MADEIRA</v>
      </c>
      <c r="B2187" t="s">
        <v>2269</v>
      </c>
      <c r="C2187">
        <v>0</v>
      </c>
      <c r="D2187">
        <v>0</v>
      </c>
      <c r="E2187">
        <v>0</v>
      </c>
      <c r="F2187">
        <v>0</v>
      </c>
      <c r="G2187">
        <v>0</v>
      </c>
      <c r="J2187" t="str">
        <f t="shared" si="144"/>
        <v>SERRADOR DE BORDAS NO DESDOBRAMENTO DE MADEIRA</v>
      </c>
      <c r="K2187" t="s">
        <v>2269</v>
      </c>
      <c r="L2187">
        <v>0</v>
      </c>
      <c r="N2187" t="str">
        <f t="shared" si="145"/>
        <v>SERRADOR DE BORDAS NO DESDOBRAMENTO DE MADEIRA</v>
      </c>
      <c r="O2187" t="s">
        <v>2269</v>
      </c>
      <c r="P2187">
        <v>0</v>
      </c>
    </row>
    <row r="2188" spans="1:16">
      <c r="A2188" t="str">
        <f t="shared" si="143"/>
        <v>SERRADOR DE MADEIRA</v>
      </c>
      <c r="B2188" t="s">
        <v>2270</v>
      </c>
      <c r="C2188">
        <v>0</v>
      </c>
      <c r="D2188">
        <v>0</v>
      </c>
      <c r="E2188">
        <v>0</v>
      </c>
      <c r="F2188">
        <v>0</v>
      </c>
      <c r="G2188">
        <v>0</v>
      </c>
      <c r="J2188" t="str">
        <f t="shared" si="144"/>
        <v>SERRADOR DE MADEIRA</v>
      </c>
      <c r="K2188" t="s">
        <v>2270</v>
      </c>
      <c r="L2188">
        <v>0</v>
      </c>
      <c r="N2188" t="str">
        <f t="shared" si="145"/>
        <v>SERRADOR DE MADEIRA</v>
      </c>
      <c r="O2188" t="s">
        <v>2270</v>
      </c>
      <c r="P2188">
        <v>0</v>
      </c>
    </row>
    <row r="2189" spans="1:16">
      <c r="A2189" t="str">
        <f t="shared" si="143"/>
        <v>SERRADOR DE MADEIRA (SERRA CIRCULAR MULTIPLA)</v>
      </c>
      <c r="B2189" t="s">
        <v>2271</v>
      </c>
      <c r="C2189">
        <v>0</v>
      </c>
      <c r="D2189">
        <v>0</v>
      </c>
      <c r="E2189">
        <v>0</v>
      </c>
      <c r="F2189">
        <v>0</v>
      </c>
      <c r="G2189">
        <v>0</v>
      </c>
      <c r="J2189" t="str">
        <f t="shared" si="144"/>
        <v>SERRADOR DE MADEIRA (SERRA CIRCULAR MULTIPLA)</v>
      </c>
      <c r="K2189" t="s">
        <v>2271</v>
      </c>
      <c r="L2189">
        <v>0</v>
      </c>
      <c r="N2189" t="str">
        <f t="shared" si="145"/>
        <v>SERRADOR DE MADEIRA (SERRA CIRCULAR MULTIPLA)</v>
      </c>
      <c r="O2189" t="s">
        <v>2271</v>
      </c>
      <c r="P2189">
        <v>0</v>
      </c>
    </row>
    <row r="2190" spans="1:16">
      <c r="A2190" t="str">
        <f t="shared" si="143"/>
        <v>SERRADOR DE MADEIRA (SERRA DE FITA MULTIPLA)</v>
      </c>
      <c r="B2190" t="s">
        <v>2272</v>
      </c>
      <c r="C2190">
        <v>0</v>
      </c>
      <c r="D2190">
        <v>0</v>
      </c>
      <c r="E2190">
        <v>0</v>
      </c>
      <c r="F2190">
        <v>0</v>
      </c>
      <c r="G2190">
        <v>0</v>
      </c>
      <c r="J2190" t="str">
        <f t="shared" si="144"/>
        <v>SERRADOR DE MADEIRA (SERRA DE FITA MULTIPLA)</v>
      </c>
      <c r="K2190" t="s">
        <v>2272</v>
      </c>
      <c r="L2190">
        <v>0</v>
      </c>
      <c r="N2190" t="str">
        <f t="shared" si="145"/>
        <v>SERRADOR DE MADEIRA (SERRA DE FITA MULTIPLA)</v>
      </c>
      <c r="O2190" t="s">
        <v>2272</v>
      </c>
      <c r="P2190">
        <v>0</v>
      </c>
    </row>
    <row r="2191" spans="1:16">
      <c r="A2191" t="str">
        <f t="shared" si="143"/>
        <v>OPERADOR DE MAQUINA INTERCALADORA E PLACAS (COMPENSADOS)</v>
      </c>
      <c r="B2191" t="s">
        <v>2273</v>
      </c>
      <c r="C2191">
        <v>0</v>
      </c>
      <c r="D2191">
        <v>0</v>
      </c>
      <c r="E2191">
        <v>0</v>
      </c>
      <c r="F2191">
        <v>0</v>
      </c>
      <c r="G2191">
        <v>0</v>
      </c>
      <c r="J2191" t="str">
        <f t="shared" si="144"/>
        <v>OPERADOR DE MAQUINA INTERCALADORA E PLACAS (COMPENSADOS)</v>
      </c>
      <c r="K2191" t="s">
        <v>2273</v>
      </c>
      <c r="L2191">
        <v>0</v>
      </c>
      <c r="N2191" t="str">
        <f t="shared" si="145"/>
        <v>OPERADOR DE MAQUINA INTERCALADORA E PLACAS (COMPENSADOS)</v>
      </c>
      <c r="O2191" t="s">
        <v>2273</v>
      </c>
      <c r="P2191">
        <v>0</v>
      </c>
    </row>
    <row r="2192" spans="1:16">
      <c r="A2192" t="str">
        <f t="shared" si="143"/>
        <v>PRENSISTA DE AGLOMERADOS</v>
      </c>
      <c r="B2192" t="s">
        <v>2274</v>
      </c>
      <c r="C2192">
        <v>0</v>
      </c>
      <c r="D2192">
        <v>0</v>
      </c>
      <c r="E2192">
        <v>0</v>
      </c>
      <c r="F2192">
        <v>0</v>
      </c>
      <c r="G2192">
        <v>0</v>
      </c>
      <c r="J2192" t="str">
        <f t="shared" si="144"/>
        <v>PRENSISTA DE AGLOMERADOS</v>
      </c>
      <c r="K2192" t="s">
        <v>2274</v>
      </c>
      <c r="L2192">
        <v>0</v>
      </c>
      <c r="N2192" t="str">
        <f t="shared" si="145"/>
        <v>PRENSISTA DE AGLOMERADOS</v>
      </c>
      <c r="O2192" t="s">
        <v>2274</v>
      </c>
      <c r="P2192">
        <v>0</v>
      </c>
    </row>
    <row r="2193" spans="1:16">
      <c r="A2193" t="str">
        <f t="shared" si="143"/>
        <v>PRENSISTA DE COMPENSADOS</v>
      </c>
      <c r="B2193" t="s">
        <v>2275</v>
      </c>
      <c r="C2193">
        <v>0</v>
      </c>
      <c r="D2193">
        <v>0</v>
      </c>
      <c r="E2193">
        <v>0</v>
      </c>
      <c r="F2193">
        <v>0</v>
      </c>
      <c r="G2193">
        <v>0</v>
      </c>
      <c r="J2193" t="str">
        <f t="shared" si="144"/>
        <v>PRENSISTA DE COMPENSADOS</v>
      </c>
      <c r="K2193" t="s">
        <v>2275</v>
      </c>
      <c r="L2193">
        <v>0</v>
      </c>
      <c r="N2193" t="str">
        <f t="shared" si="145"/>
        <v>PRENSISTA DE COMPENSADOS</v>
      </c>
      <c r="O2193" t="s">
        <v>2275</v>
      </c>
      <c r="P2193">
        <v>0</v>
      </c>
    </row>
    <row r="2194" spans="1:16">
      <c r="A2194" t="str">
        <f t="shared" si="143"/>
        <v>PREPARADOR DE AGLOMERANTES</v>
      </c>
      <c r="B2194" t="s">
        <v>2276</v>
      </c>
      <c r="C2194">
        <v>0</v>
      </c>
      <c r="D2194">
        <v>0</v>
      </c>
      <c r="E2194">
        <v>0</v>
      </c>
      <c r="F2194">
        <v>0</v>
      </c>
      <c r="G2194">
        <v>0</v>
      </c>
      <c r="J2194" t="str">
        <f t="shared" si="144"/>
        <v>PREPARADOR DE AGLOMERANTES</v>
      </c>
      <c r="K2194" t="s">
        <v>2276</v>
      </c>
      <c r="L2194">
        <v>0</v>
      </c>
      <c r="N2194" t="str">
        <f t="shared" si="145"/>
        <v>PREPARADOR DE AGLOMERANTES</v>
      </c>
      <c r="O2194" t="s">
        <v>2276</v>
      </c>
      <c r="P2194">
        <v>0</v>
      </c>
    </row>
    <row r="2195" spans="1:16">
      <c r="A2195" t="str">
        <f t="shared" si="143"/>
        <v>OPERADOR DE DESEMPENADEIRA NA USINAGEM CONVENCIONAL DE MADEIRA</v>
      </c>
      <c r="B2195" t="s">
        <v>2277</v>
      </c>
      <c r="C2195">
        <v>0</v>
      </c>
      <c r="D2195">
        <v>0</v>
      </c>
      <c r="E2195">
        <v>0</v>
      </c>
      <c r="F2195">
        <v>0</v>
      </c>
      <c r="G2195">
        <v>0</v>
      </c>
      <c r="J2195" t="str">
        <f t="shared" si="144"/>
        <v>OPERADOR DE DESEMPENADEIRA NA USINAGEM CONVENCIONAL DE MADEIRA</v>
      </c>
      <c r="K2195" t="s">
        <v>2277</v>
      </c>
      <c r="L2195">
        <v>0</v>
      </c>
      <c r="N2195" t="str">
        <f t="shared" si="145"/>
        <v>OPERADOR DE DESEMPENADEIRA NA USINAGEM CONVENCIONAL DE MADEIRA</v>
      </c>
      <c r="O2195" t="s">
        <v>2277</v>
      </c>
      <c r="P2195">
        <v>0</v>
      </c>
    </row>
    <row r="2196" spans="1:16">
      <c r="A2196" t="str">
        <f t="shared" si="143"/>
        <v>OPERADOR DE ENTALHADEIRA (USINAGEM DE MADEIRA)</v>
      </c>
      <c r="B2196" t="s">
        <v>2278</v>
      </c>
      <c r="C2196">
        <v>0</v>
      </c>
      <c r="D2196">
        <v>0</v>
      </c>
      <c r="E2196">
        <v>0</v>
      </c>
      <c r="F2196">
        <v>0</v>
      </c>
      <c r="G2196">
        <v>0</v>
      </c>
      <c r="J2196" t="str">
        <f t="shared" si="144"/>
        <v>OPERADOR DE ENTALHADEIRA (USINAGEM DE MADEIRA)</v>
      </c>
      <c r="K2196" t="s">
        <v>2278</v>
      </c>
      <c r="L2196">
        <v>0</v>
      </c>
      <c r="N2196" t="str">
        <f t="shared" si="145"/>
        <v>OPERADOR DE ENTALHADEIRA (USINAGEM DE MADEIRA)</v>
      </c>
      <c r="O2196" t="s">
        <v>2278</v>
      </c>
      <c r="P2196">
        <v>0</v>
      </c>
    </row>
    <row r="2197" spans="1:16">
      <c r="A2197" t="str">
        <f t="shared" si="143"/>
        <v>OPERADOR DE FRESADORA (USINAGEM DE MADEIRA)</v>
      </c>
      <c r="B2197" t="s">
        <v>2279</v>
      </c>
      <c r="C2197">
        <v>0</v>
      </c>
      <c r="D2197">
        <v>0</v>
      </c>
      <c r="E2197">
        <v>0</v>
      </c>
      <c r="F2197">
        <v>0</v>
      </c>
      <c r="G2197">
        <v>0</v>
      </c>
      <c r="J2197" t="str">
        <f t="shared" si="144"/>
        <v>OPERADOR DE FRESADORA (USINAGEM DE MADEIRA)</v>
      </c>
      <c r="K2197" t="s">
        <v>2279</v>
      </c>
      <c r="L2197">
        <v>0</v>
      </c>
      <c r="N2197" t="str">
        <f t="shared" si="145"/>
        <v>OPERADOR DE FRESADORA (USINAGEM DE MADEIRA)</v>
      </c>
      <c r="O2197" t="s">
        <v>2279</v>
      </c>
      <c r="P2197">
        <v>0</v>
      </c>
    </row>
    <row r="2198" spans="1:16">
      <c r="A2198" t="str">
        <f t="shared" si="143"/>
        <v>OPERADOR DE LIXADEIRA (USINAGEM DE MADEIRA)</v>
      </c>
      <c r="B2198" t="s">
        <v>2280</v>
      </c>
      <c r="C2198">
        <v>0</v>
      </c>
      <c r="D2198">
        <v>0</v>
      </c>
      <c r="E2198">
        <v>0</v>
      </c>
      <c r="F2198">
        <v>0</v>
      </c>
      <c r="G2198">
        <v>0</v>
      </c>
      <c r="J2198" t="str">
        <f t="shared" si="144"/>
        <v>OPERADOR DE LIXADEIRA (USINAGEM DE MADEIRA)</v>
      </c>
      <c r="K2198" t="s">
        <v>2280</v>
      </c>
      <c r="L2198">
        <v>0</v>
      </c>
      <c r="N2198" t="str">
        <f t="shared" si="145"/>
        <v>OPERADOR DE LIXADEIRA (USINAGEM DE MADEIRA)</v>
      </c>
      <c r="O2198" t="s">
        <v>2280</v>
      </c>
      <c r="P2198">
        <v>0</v>
      </c>
    </row>
    <row r="2199" spans="1:16">
      <c r="A2199" t="str">
        <f t="shared" si="143"/>
        <v>OPERADOR DE MAQUINA DE USINAGEM MADEIRA, EM GERAL</v>
      </c>
      <c r="B2199" t="s">
        <v>2281</v>
      </c>
      <c r="C2199">
        <v>0</v>
      </c>
      <c r="D2199">
        <v>0</v>
      </c>
      <c r="E2199">
        <v>0</v>
      </c>
      <c r="F2199">
        <v>0</v>
      </c>
      <c r="G2199">
        <v>0</v>
      </c>
      <c r="J2199" t="str">
        <f t="shared" si="144"/>
        <v>OPERADOR DE MAQUINA DE USINAGEM MADEIRA, EM GERAL</v>
      </c>
      <c r="K2199" t="s">
        <v>2281</v>
      </c>
      <c r="L2199">
        <v>0</v>
      </c>
      <c r="N2199" t="str">
        <f t="shared" si="145"/>
        <v>OPERADOR DE MAQUINA DE USINAGEM MADEIRA, EM GERAL</v>
      </c>
      <c r="O2199" t="s">
        <v>2281</v>
      </c>
      <c r="P2199">
        <v>0</v>
      </c>
    </row>
    <row r="2200" spans="1:16">
      <c r="A2200" t="str">
        <f t="shared" si="143"/>
        <v>OPERADOR DE MOLDURADORA (USINAGEM DE MADEIRA)</v>
      </c>
      <c r="B2200" t="s">
        <v>2282</v>
      </c>
      <c r="C2200">
        <v>0</v>
      </c>
      <c r="D2200">
        <v>0</v>
      </c>
      <c r="E2200">
        <v>0</v>
      </c>
      <c r="F2200">
        <v>0</v>
      </c>
      <c r="G2200">
        <v>0</v>
      </c>
      <c r="J2200" t="str">
        <f t="shared" si="144"/>
        <v>OPERADOR DE MOLDURADORA (USINAGEM DE MADEIRA)</v>
      </c>
      <c r="K2200" t="s">
        <v>2282</v>
      </c>
      <c r="L2200">
        <v>0</v>
      </c>
      <c r="N2200" t="str">
        <f t="shared" si="145"/>
        <v>OPERADOR DE MOLDURADORA (USINAGEM DE MADEIRA)</v>
      </c>
      <c r="O2200" t="s">
        <v>2282</v>
      </c>
      <c r="P2200">
        <v>0</v>
      </c>
    </row>
    <row r="2201" spans="1:16">
      <c r="A2201" t="str">
        <f t="shared" si="143"/>
        <v>OPERADOR DE PLAINA DESENGROSSADEIRA</v>
      </c>
      <c r="B2201" t="s">
        <v>2283</v>
      </c>
      <c r="C2201">
        <v>0</v>
      </c>
      <c r="D2201">
        <v>0</v>
      </c>
      <c r="E2201">
        <v>0</v>
      </c>
      <c r="F2201">
        <v>0</v>
      </c>
      <c r="G2201">
        <v>0</v>
      </c>
      <c r="J2201" t="str">
        <f t="shared" si="144"/>
        <v>OPERADOR DE PLAINA DESENGROSSADEIRA</v>
      </c>
      <c r="K2201" t="s">
        <v>2283</v>
      </c>
      <c r="L2201">
        <v>0</v>
      </c>
      <c r="N2201" t="str">
        <f t="shared" si="145"/>
        <v>OPERADOR DE PLAINA DESENGROSSADEIRA</v>
      </c>
      <c r="O2201" t="s">
        <v>2283</v>
      </c>
      <c r="P2201">
        <v>0</v>
      </c>
    </row>
    <row r="2202" spans="1:16">
      <c r="A2202" t="str">
        <f t="shared" si="143"/>
        <v>OPERADOR DE SERRAS (USINAGEM DE MADEIRA)</v>
      </c>
      <c r="B2202" t="s">
        <v>2284</v>
      </c>
      <c r="C2202">
        <v>0</v>
      </c>
      <c r="D2202">
        <v>0</v>
      </c>
      <c r="E2202">
        <v>0</v>
      </c>
      <c r="F2202">
        <v>0</v>
      </c>
      <c r="G2202">
        <v>0</v>
      </c>
      <c r="J2202" t="str">
        <f t="shared" si="144"/>
        <v>OPERADOR DE SERRAS (USINAGEM DE MADEIRA)</v>
      </c>
      <c r="K2202" t="s">
        <v>2284</v>
      </c>
      <c r="L2202">
        <v>0</v>
      </c>
      <c r="N2202" t="str">
        <f t="shared" si="145"/>
        <v>OPERADOR DE SERRAS (USINAGEM DE MADEIRA)</v>
      </c>
      <c r="O2202" t="s">
        <v>2284</v>
      </c>
      <c r="P2202">
        <v>0</v>
      </c>
    </row>
    <row r="2203" spans="1:16">
      <c r="A2203" t="str">
        <f t="shared" si="143"/>
        <v>OPERADOR DE TORNO AUTOMATICO (USINAGEM DE MADEIRA)</v>
      </c>
      <c r="B2203" t="s">
        <v>2285</v>
      </c>
      <c r="C2203">
        <v>0</v>
      </c>
      <c r="D2203">
        <v>0</v>
      </c>
      <c r="E2203">
        <v>0</v>
      </c>
      <c r="F2203">
        <v>0</v>
      </c>
      <c r="G2203">
        <v>0</v>
      </c>
      <c r="J2203" t="str">
        <f t="shared" si="144"/>
        <v>OPERADOR DE TORNO AUTOMATICO (USINAGEM DE MADEIRA)</v>
      </c>
      <c r="K2203" t="s">
        <v>2285</v>
      </c>
      <c r="L2203">
        <v>0</v>
      </c>
      <c r="N2203" t="str">
        <f t="shared" si="145"/>
        <v>OPERADOR DE TORNO AUTOMATICO (USINAGEM DE MADEIRA)</v>
      </c>
      <c r="O2203" t="s">
        <v>2285</v>
      </c>
      <c r="P2203">
        <v>0</v>
      </c>
    </row>
    <row r="2204" spans="1:16">
      <c r="A2204" t="str">
        <f t="shared" si="143"/>
        <v>OPERADOR DE TUPIA (USINAGEM DE MADEIRA)</v>
      </c>
      <c r="B2204" t="s">
        <v>2286</v>
      </c>
      <c r="C2204">
        <v>0</v>
      </c>
      <c r="D2204">
        <v>0</v>
      </c>
      <c r="E2204">
        <v>0</v>
      </c>
      <c r="F2204">
        <v>0</v>
      </c>
      <c r="G2204">
        <v>0</v>
      </c>
      <c r="J2204" t="str">
        <f t="shared" si="144"/>
        <v>OPERADOR DE TUPIA (USINAGEM DE MADEIRA)</v>
      </c>
      <c r="K2204" t="s">
        <v>2286</v>
      </c>
      <c r="L2204">
        <v>0</v>
      </c>
      <c r="N2204" t="str">
        <f t="shared" si="145"/>
        <v>OPERADOR DE TUPIA (USINAGEM DE MADEIRA)</v>
      </c>
      <c r="O2204" t="s">
        <v>2286</v>
      </c>
      <c r="P2204">
        <v>0</v>
      </c>
    </row>
    <row r="2205" spans="1:16">
      <c r="A2205" t="str">
        <f t="shared" si="143"/>
        <v>TORNEIRO NA USINAGEM CONVENCIONAL DE MADEIRA</v>
      </c>
      <c r="B2205" t="s">
        <v>2287</v>
      </c>
      <c r="C2205">
        <v>0</v>
      </c>
      <c r="D2205">
        <v>0</v>
      </c>
      <c r="E2205">
        <v>0</v>
      </c>
      <c r="F2205">
        <v>0</v>
      </c>
      <c r="G2205">
        <v>0</v>
      </c>
      <c r="J2205" t="str">
        <f t="shared" si="144"/>
        <v>TORNEIRO NA USINAGEM CONVENCIONAL DE MADEIRA</v>
      </c>
      <c r="K2205" t="s">
        <v>2287</v>
      </c>
      <c r="L2205">
        <v>0</v>
      </c>
      <c r="N2205" t="str">
        <f t="shared" si="145"/>
        <v>TORNEIRO NA USINAGEM CONVENCIONAL DE MADEIRA</v>
      </c>
      <c r="O2205" t="s">
        <v>2287</v>
      </c>
      <c r="P2205">
        <v>0</v>
      </c>
    </row>
    <row r="2206" spans="1:16">
      <c r="A2206" t="str">
        <f t="shared" si="143"/>
        <v>OPERADOR DE MAQUINA BORDATRIZ</v>
      </c>
      <c r="B2206" t="s">
        <v>2288</v>
      </c>
      <c r="C2206">
        <v>0</v>
      </c>
      <c r="D2206">
        <v>0</v>
      </c>
      <c r="E2206">
        <v>0</v>
      </c>
      <c r="F2206">
        <v>0</v>
      </c>
      <c r="G2206">
        <v>0</v>
      </c>
      <c r="J2206" t="str">
        <f t="shared" si="144"/>
        <v>OPERADOR DE MAQUINA BORDATRIZ</v>
      </c>
      <c r="K2206" t="s">
        <v>2288</v>
      </c>
      <c r="L2206">
        <v>0</v>
      </c>
      <c r="N2206" t="str">
        <f t="shared" si="145"/>
        <v>OPERADOR DE MAQUINA BORDATRIZ</v>
      </c>
      <c r="O2206" t="s">
        <v>2288</v>
      </c>
      <c r="P2206">
        <v>0</v>
      </c>
    </row>
    <row r="2207" spans="1:16">
      <c r="A2207" t="str">
        <f t="shared" si="143"/>
        <v>OPERADOR DE MAQUINA DE CORTINA DïAGUA (PRODUCAO DE MOVEIS)</v>
      </c>
      <c r="B2207" t="s">
        <v>2289</v>
      </c>
      <c r="C2207">
        <v>0</v>
      </c>
      <c r="D2207">
        <v>0</v>
      </c>
      <c r="E2207">
        <v>0</v>
      </c>
      <c r="F2207">
        <v>0</v>
      </c>
      <c r="G2207">
        <v>0</v>
      </c>
      <c r="J2207" t="str">
        <f t="shared" si="144"/>
        <v>OPERADOR DE MAQUINA DE CORTINA DïAGUA (PRODUCAO DE MOVEIS)</v>
      </c>
      <c r="K2207" t="s">
        <v>2289</v>
      </c>
      <c r="L2207">
        <v>0</v>
      </c>
      <c r="N2207" t="str">
        <f t="shared" si="145"/>
        <v>OPERADOR DE MAQUINA DE CORTINA DïAGUA (PRODUCAO DE MOVEIS)</v>
      </c>
      <c r="O2207" t="s">
        <v>2289</v>
      </c>
      <c r="P2207">
        <v>0</v>
      </c>
    </row>
    <row r="2208" spans="1:16">
      <c r="A2208" t="str">
        <f t="shared" si="143"/>
        <v>OPERADOR DE MAQUINA DE USINAGEM DE MADEIRA (PRODUCAO EM SERIE)</v>
      </c>
      <c r="B2208" t="s">
        <v>2290</v>
      </c>
      <c r="C2208">
        <v>0</v>
      </c>
      <c r="D2208">
        <v>0</v>
      </c>
      <c r="E2208">
        <v>0</v>
      </c>
      <c r="F2208">
        <v>0</v>
      </c>
      <c r="G2208">
        <v>0</v>
      </c>
      <c r="J2208" t="str">
        <f t="shared" si="144"/>
        <v>OPERADOR DE MAQUINA DE USINAGEM DE MADEIRA (PRODUCAO EM SERIE)</v>
      </c>
      <c r="K2208" t="s">
        <v>2290</v>
      </c>
      <c r="L2208">
        <v>0</v>
      </c>
      <c r="N2208" t="str">
        <f t="shared" si="145"/>
        <v>OPERADOR DE MAQUINA DE USINAGEM DE MADEIRA (PRODUCAO EM SERIE)</v>
      </c>
      <c r="O2208" t="s">
        <v>2290</v>
      </c>
      <c r="P2208">
        <v>0</v>
      </c>
    </row>
    <row r="2209" spans="1:16">
      <c r="A2209" t="str">
        <f t="shared" si="143"/>
        <v>OPERADOR DE PRENSA DE ALTA FREQUENCIA NA USINAGEM DE MADEIRA</v>
      </c>
      <c r="B2209" t="s">
        <v>2291</v>
      </c>
      <c r="C2209">
        <v>0</v>
      </c>
      <c r="D2209">
        <v>0</v>
      </c>
      <c r="E2209">
        <v>0</v>
      </c>
      <c r="F2209">
        <v>0</v>
      </c>
      <c r="G2209">
        <v>0</v>
      </c>
      <c r="J2209" t="str">
        <f t="shared" si="144"/>
        <v>OPERADOR DE PRENSA DE ALTA FREQUENCIA NA USINAGEM DE MADEIRA</v>
      </c>
      <c r="K2209" t="s">
        <v>2291</v>
      </c>
      <c r="L2209">
        <v>0</v>
      </c>
      <c r="N2209" t="str">
        <f t="shared" si="145"/>
        <v>OPERADOR DE PRENSA DE ALTA FREQUENCIA NA USINAGEM DE MADEIRA</v>
      </c>
      <c r="O2209" t="s">
        <v>2291</v>
      </c>
      <c r="P2209">
        <v>0</v>
      </c>
    </row>
    <row r="2210" spans="1:16">
      <c r="A2210" t="str">
        <f t="shared" si="143"/>
        <v>OPERADOR DE CENTRO DE USINAGEM DE MADEIRA (CNC)</v>
      </c>
      <c r="B2210" t="s">
        <v>2292</v>
      </c>
      <c r="C2210">
        <v>0</v>
      </c>
      <c r="D2210">
        <v>0</v>
      </c>
      <c r="E2210">
        <v>0</v>
      </c>
      <c r="F2210">
        <v>0</v>
      </c>
      <c r="G2210">
        <v>0</v>
      </c>
      <c r="J2210" t="str">
        <f t="shared" si="144"/>
        <v>OPERADOR DE CENTRO DE USINAGEM DE MADEIRA (CNC)</v>
      </c>
      <c r="K2210" t="s">
        <v>2292</v>
      </c>
      <c r="L2210">
        <v>0</v>
      </c>
      <c r="N2210" t="str">
        <f t="shared" si="145"/>
        <v>OPERADOR DE CENTRO DE USINAGEM DE MADEIRA (CNC)</v>
      </c>
      <c r="O2210" t="s">
        <v>2292</v>
      </c>
      <c r="P2210">
        <v>0</v>
      </c>
    </row>
    <row r="2211" spans="1:16">
      <c r="A2211" t="str">
        <f t="shared" si="143"/>
        <v>OPERADOR DE MAQUINAS DE USINAR MADEIRA (CNC)</v>
      </c>
      <c r="B2211" t="s">
        <v>2293</v>
      </c>
      <c r="C2211">
        <v>0</v>
      </c>
      <c r="D2211">
        <v>0</v>
      </c>
      <c r="E2211">
        <v>0</v>
      </c>
      <c r="F2211">
        <v>0</v>
      </c>
      <c r="G2211">
        <v>0</v>
      </c>
      <c r="J2211" t="str">
        <f t="shared" si="144"/>
        <v>OPERADOR DE MAQUINAS DE USINAR MADEIRA (CNC)</v>
      </c>
      <c r="K2211" t="s">
        <v>2293</v>
      </c>
      <c r="L2211">
        <v>0</v>
      </c>
      <c r="N2211" t="str">
        <f t="shared" si="145"/>
        <v>OPERADOR DE MAQUINAS DE USINAR MADEIRA (CNC)</v>
      </c>
      <c r="O2211" t="s">
        <v>2293</v>
      </c>
      <c r="P2211">
        <v>0</v>
      </c>
    </row>
    <row r="2212" spans="1:16">
      <c r="A2212" t="str">
        <f t="shared" si="143"/>
        <v>MONTADOR DE MOVEIS E ARTEFATOS DE MADEIRA</v>
      </c>
      <c r="B2212" t="s">
        <v>2294</v>
      </c>
      <c r="C2212">
        <v>0</v>
      </c>
      <c r="D2212">
        <v>0</v>
      </c>
      <c r="E2212">
        <v>0</v>
      </c>
      <c r="F2212">
        <v>0</v>
      </c>
      <c r="G2212">
        <v>0</v>
      </c>
      <c r="J2212" t="str">
        <f t="shared" si="144"/>
        <v>MONTADOR DE MOVEIS E ARTEFATOS DE MADEIRA</v>
      </c>
      <c r="K2212" t="s">
        <v>2294</v>
      </c>
      <c r="L2212">
        <v>0</v>
      </c>
      <c r="N2212" t="str">
        <f t="shared" si="145"/>
        <v>MONTADOR DE MOVEIS E ARTEFATOS DE MADEIRA</v>
      </c>
      <c r="O2212" t="s">
        <v>2294</v>
      </c>
      <c r="P2212">
        <v>0</v>
      </c>
    </row>
    <row r="2213" spans="1:16">
      <c r="A2213" t="str">
        <f t="shared" si="143"/>
        <v>ENTALHADOR DE MADEIRA</v>
      </c>
      <c r="B2213" t="s">
        <v>2295</v>
      </c>
      <c r="C2213">
        <v>0</v>
      </c>
      <c r="D2213">
        <v>0</v>
      </c>
      <c r="E2213">
        <v>0</v>
      </c>
      <c r="F2213">
        <v>0</v>
      </c>
      <c r="G2213">
        <v>0</v>
      </c>
      <c r="J2213" t="str">
        <f t="shared" si="144"/>
        <v>ENTALHADOR DE MADEIRA</v>
      </c>
      <c r="K2213" t="s">
        <v>2295</v>
      </c>
      <c r="L2213">
        <v>0</v>
      </c>
      <c r="N2213" t="str">
        <f t="shared" si="145"/>
        <v>ENTALHADOR DE MADEIRA</v>
      </c>
      <c r="O2213" t="s">
        <v>2295</v>
      </c>
      <c r="P2213">
        <v>0</v>
      </c>
    </row>
    <row r="2214" spans="1:16">
      <c r="A2214" t="str">
        <f t="shared" si="143"/>
        <v>FOLHEADOR DE MOVEIS DE MADEIRA</v>
      </c>
      <c r="B2214" t="s">
        <v>2296</v>
      </c>
      <c r="C2214">
        <v>0</v>
      </c>
      <c r="D2214">
        <v>0</v>
      </c>
      <c r="E2214">
        <v>0</v>
      </c>
      <c r="F2214">
        <v>0</v>
      </c>
      <c r="G2214">
        <v>0</v>
      </c>
      <c r="J2214" t="str">
        <f t="shared" si="144"/>
        <v>FOLHEADOR DE MOVEIS DE MADEIRA</v>
      </c>
      <c r="K2214" t="s">
        <v>2296</v>
      </c>
      <c r="L2214">
        <v>0</v>
      </c>
      <c r="N2214" t="str">
        <f t="shared" si="145"/>
        <v>FOLHEADOR DE MOVEIS DE MADEIRA</v>
      </c>
      <c r="O2214" t="s">
        <v>2296</v>
      </c>
      <c r="P2214">
        <v>0</v>
      </c>
    </row>
    <row r="2215" spans="1:16">
      <c r="A2215" t="str">
        <f t="shared" si="143"/>
        <v>LUSTRADOR DE PECAS DE MADEIRA</v>
      </c>
      <c r="B2215" t="s">
        <v>2297</v>
      </c>
      <c r="C2215">
        <v>0</v>
      </c>
      <c r="D2215">
        <v>0</v>
      </c>
      <c r="E2215">
        <v>0</v>
      </c>
      <c r="F2215">
        <v>0</v>
      </c>
      <c r="G2215">
        <v>0</v>
      </c>
      <c r="J2215" t="str">
        <f t="shared" si="144"/>
        <v>LUSTRADOR DE PECAS DE MADEIRA</v>
      </c>
      <c r="K2215" t="s">
        <v>2297</v>
      </c>
      <c r="L2215">
        <v>0</v>
      </c>
      <c r="N2215" t="str">
        <f t="shared" si="145"/>
        <v>LUSTRADOR DE PECAS DE MADEIRA</v>
      </c>
      <c r="O2215" t="s">
        <v>2297</v>
      </c>
      <c r="P2215">
        <v>0</v>
      </c>
    </row>
    <row r="2216" spans="1:16">
      <c r="A2216" t="str">
        <f t="shared" si="143"/>
        <v>MARCHETEIRO</v>
      </c>
      <c r="B2216" t="s">
        <v>2298</v>
      </c>
      <c r="C2216">
        <v>0</v>
      </c>
      <c r="D2216">
        <v>0</v>
      </c>
      <c r="E2216">
        <v>0</v>
      </c>
      <c r="F2216">
        <v>0</v>
      </c>
      <c r="G2216">
        <v>0</v>
      </c>
      <c r="J2216" t="str">
        <f t="shared" si="144"/>
        <v>MARCHETEIRO</v>
      </c>
      <c r="K2216" t="s">
        <v>2298</v>
      </c>
      <c r="L2216">
        <v>0</v>
      </c>
      <c r="N2216" t="str">
        <f t="shared" si="145"/>
        <v>MARCHETEIRO</v>
      </c>
      <c r="O2216" t="s">
        <v>2298</v>
      </c>
      <c r="P2216">
        <v>0</v>
      </c>
    </row>
    <row r="2217" spans="1:16">
      <c r="A2217" t="str">
        <f t="shared" si="143"/>
        <v>CESTEIRO</v>
      </c>
      <c r="B2217" t="s">
        <v>2299</v>
      </c>
      <c r="C2217">
        <v>0</v>
      </c>
      <c r="D2217">
        <v>0</v>
      </c>
      <c r="E2217">
        <v>0</v>
      </c>
      <c r="F2217">
        <v>0</v>
      </c>
      <c r="G2217">
        <v>0</v>
      </c>
      <c r="J2217" t="str">
        <f t="shared" si="144"/>
        <v>CESTEIRO</v>
      </c>
      <c r="K2217" t="s">
        <v>2299</v>
      </c>
      <c r="L2217">
        <v>0</v>
      </c>
      <c r="N2217" t="str">
        <f t="shared" si="145"/>
        <v>CESTEIRO</v>
      </c>
      <c r="O2217" t="s">
        <v>2299</v>
      </c>
      <c r="P2217">
        <v>0</v>
      </c>
    </row>
    <row r="2218" spans="1:16">
      <c r="A2218" t="str">
        <f t="shared" si="143"/>
        <v>CONFECCIONADOR DE ESCOVAS, PINCEIS E PRODUTOS SIMILARES (A MAO)</v>
      </c>
      <c r="B2218" t="s">
        <v>2300</v>
      </c>
      <c r="C2218">
        <v>0</v>
      </c>
      <c r="D2218">
        <v>0</v>
      </c>
      <c r="E2218">
        <v>0</v>
      </c>
      <c r="F2218">
        <v>0</v>
      </c>
      <c r="G2218">
        <v>0</v>
      </c>
      <c r="J2218" t="str">
        <f t="shared" si="144"/>
        <v>CONFECCIONADOR DE ESCOVAS, PINCEIS E PRODUTOS SIMILARES (A MAO)</v>
      </c>
      <c r="K2218" t="s">
        <v>2300</v>
      </c>
      <c r="L2218">
        <v>0</v>
      </c>
      <c r="N2218" t="str">
        <f t="shared" si="145"/>
        <v>CONFECCIONADOR DE ESCOVAS, PINCEIS E PRODUTOS SIMILARES (A MAO)</v>
      </c>
      <c r="O2218" t="s">
        <v>2300</v>
      </c>
      <c r="P2218">
        <v>0</v>
      </c>
    </row>
    <row r="2219" spans="1:16">
      <c r="A2219" t="str">
        <f t="shared" ref="A2219:A2282" si="146">MID(B2219,8,100)</f>
        <v>CONFECCIONADOR DE ESCOVAS, PINCEIS E PRODUTOS SIMILARES (A MAQUINA)</v>
      </c>
      <c r="B2219" t="s">
        <v>2301</v>
      </c>
      <c r="C2219">
        <v>0</v>
      </c>
      <c r="D2219">
        <v>0</v>
      </c>
      <c r="E2219">
        <v>0</v>
      </c>
      <c r="F2219">
        <v>0</v>
      </c>
      <c r="G2219">
        <v>0</v>
      </c>
      <c r="J2219" t="str">
        <f t="shared" ref="J2219:J2282" si="147">MID(K2219,8,100)</f>
        <v>CONFECCIONADOR DE ESCOVAS, PINCEIS E PRODUTOS SIMILARES (A MAQUINA)</v>
      </c>
      <c r="K2219" t="s">
        <v>2301</v>
      </c>
      <c r="L2219">
        <v>0</v>
      </c>
      <c r="N2219" t="str">
        <f t="shared" ref="N2219:N2282" si="148">MID(O2219,8,100)</f>
        <v>CONFECCIONADOR DE ESCOVAS, PINCEIS E PRODUTOS SIMILARES (A MAQUINA)</v>
      </c>
      <c r="O2219" t="s">
        <v>2301</v>
      </c>
      <c r="P2219">
        <v>0</v>
      </c>
    </row>
    <row r="2220" spans="1:16">
      <c r="A2220" t="str">
        <f t="shared" si="146"/>
        <v>CONFECCIONADOR DE MOVEIS DE VIME, JUNCO E BAMBU</v>
      </c>
      <c r="B2220" t="s">
        <v>2302</v>
      </c>
      <c r="C2220">
        <v>0</v>
      </c>
      <c r="D2220">
        <v>0</v>
      </c>
      <c r="E2220">
        <v>0</v>
      </c>
      <c r="F2220">
        <v>0</v>
      </c>
      <c r="G2220">
        <v>0</v>
      </c>
      <c r="J2220" t="str">
        <f t="shared" si="147"/>
        <v>CONFECCIONADOR DE MOVEIS DE VIME, JUNCO E BAMBU</v>
      </c>
      <c r="K2220" t="s">
        <v>2302</v>
      </c>
      <c r="L2220">
        <v>0</v>
      </c>
      <c r="N2220" t="str">
        <f t="shared" si="148"/>
        <v>CONFECCIONADOR DE MOVEIS DE VIME, JUNCO E BAMBU</v>
      </c>
      <c r="O2220" t="s">
        <v>2302</v>
      </c>
      <c r="P2220">
        <v>0</v>
      </c>
    </row>
    <row r="2221" spans="1:16">
      <c r="A2221" t="str">
        <f t="shared" si="146"/>
        <v>ESTEIREIRO</v>
      </c>
      <c r="B2221" t="s">
        <v>2303</v>
      </c>
      <c r="C2221">
        <v>0</v>
      </c>
      <c r="D2221">
        <v>0</v>
      </c>
      <c r="E2221">
        <v>0</v>
      </c>
      <c r="F2221">
        <v>0</v>
      </c>
      <c r="G2221">
        <v>0</v>
      </c>
      <c r="J2221" t="str">
        <f t="shared" si="147"/>
        <v>ESTEIREIRO</v>
      </c>
      <c r="K2221" t="s">
        <v>2303</v>
      </c>
      <c r="L2221">
        <v>0</v>
      </c>
      <c r="N2221" t="str">
        <f t="shared" si="148"/>
        <v>ESTEIREIRO</v>
      </c>
      <c r="O2221" t="s">
        <v>2303</v>
      </c>
      <c r="P2221">
        <v>0</v>
      </c>
    </row>
    <row r="2222" spans="1:16">
      <c r="A2222" t="str">
        <f t="shared" si="146"/>
        <v>VASSOUREIRO</v>
      </c>
      <c r="B2222" t="s">
        <v>2304</v>
      </c>
      <c r="C2222">
        <v>0</v>
      </c>
      <c r="D2222">
        <v>0</v>
      </c>
      <c r="E2222">
        <v>0</v>
      </c>
      <c r="F2222">
        <v>0</v>
      </c>
      <c r="G2222">
        <v>0</v>
      </c>
      <c r="J2222" t="str">
        <f t="shared" si="147"/>
        <v>VASSOUREIRO</v>
      </c>
      <c r="K2222" t="s">
        <v>2304</v>
      </c>
      <c r="L2222">
        <v>0</v>
      </c>
      <c r="N2222" t="str">
        <f t="shared" si="148"/>
        <v>VASSOUREIRO</v>
      </c>
      <c r="O2222" t="s">
        <v>2304</v>
      </c>
      <c r="P2222">
        <v>0</v>
      </c>
    </row>
    <row r="2223" spans="1:16">
      <c r="A2223" t="str">
        <f t="shared" si="146"/>
        <v>CARPINTEIRO NAVAL (CONSTRUCAO DE PEQUENAS EMBARCACOES)</v>
      </c>
      <c r="B2223" t="s">
        <v>2305</v>
      </c>
      <c r="C2223">
        <v>0</v>
      </c>
      <c r="D2223">
        <v>0</v>
      </c>
      <c r="E2223">
        <v>0</v>
      </c>
      <c r="F2223">
        <v>0</v>
      </c>
      <c r="G2223">
        <v>0</v>
      </c>
      <c r="J2223" t="str">
        <f t="shared" si="147"/>
        <v>CARPINTEIRO NAVAL (CONSTRUCAO DE PEQUENAS EMBARCACOES)</v>
      </c>
      <c r="K2223" t="s">
        <v>2305</v>
      </c>
      <c r="L2223">
        <v>0</v>
      </c>
      <c r="N2223" t="str">
        <f t="shared" si="148"/>
        <v>CARPINTEIRO NAVAL (CONSTRUCAO DE PEQUENAS EMBARCACOES)</v>
      </c>
      <c r="O2223" t="s">
        <v>2305</v>
      </c>
      <c r="P2223">
        <v>0</v>
      </c>
    </row>
    <row r="2224" spans="1:16">
      <c r="A2224" t="str">
        <f t="shared" si="146"/>
        <v>CARPINTEIRO NAVAL (EMBARCACOES)</v>
      </c>
      <c r="B2224" t="s">
        <v>2306</v>
      </c>
      <c r="C2224">
        <v>0</v>
      </c>
      <c r="D2224">
        <v>0</v>
      </c>
      <c r="E2224">
        <v>0</v>
      </c>
      <c r="F2224">
        <v>0</v>
      </c>
      <c r="G2224">
        <v>0</v>
      </c>
      <c r="J2224" t="str">
        <f t="shared" si="147"/>
        <v>CARPINTEIRO NAVAL (EMBARCACOES)</v>
      </c>
      <c r="K2224" t="s">
        <v>2306</v>
      </c>
      <c r="L2224">
        <v>0</v>
      </c>
      <c r="N2224" t="str">
        <f t="shared" si="148"/>
        <v>CARPINTEIRO NAVAL (EMBARCACOES)</v>
      </c>
      <c r="O2224" t="s">
        <v>2306</v>
      </c>
      <c r="P2224">
        <v>0</v>
      </c>
    </row>
    <row r="2225" spans="1:16">
      <c r="A2225" t="str">
        <f t="shared" si="146"/>
        <v>CARPINTEIRO NAVAL (ESTALEIROS)</v>
      </c>
      <c r="B2225" t="s">
        <v>2307</v>
      </c>
      <c r="C2225">
        <v>0</v>
      </c>
      <c r="D2225">
        <v>0</v>
      </c>
      <c r="E2225">
        <v>0</v>
      </c>
      <c r="F2225">
        <v>0</v>
      </c>
      <c r="G2225">
        <v>0</v>
      </c>
      <c r="J2225" t="str">
        <f t="shared" si="147"/>
        <v>CARPINTEIRO NAVAL (ESTALEIROS)</v>
      </c>
      <c r="K2225" t="s">
        <v>2307</v>
      </c>
      <c r="L2225">
        <v>0</v>
      </c>
      <c r="N2225" t="str">
        <f t="shared" si="148"/>
        <v>CARPINTEIRO NAVAL (ESTALEIROS)</v>
      </c>
      <c r="O2225" t="s">
        <v>2307</v>
      </c>
      <c r="P2225">
        <v>0</v>
      </c>
    </row>
    <row r="2226" spans="1:16">
      <c r="A2226" t="str">
        <f t="shared" si="146"/>
        <v>CARPINTEIRO DE CARRETAS</v>
      </c>
      <c r="B2226" t="s">
        <v>2308</v>
      </c>
      <c r="C2226">
        <v>0</v>
      </c>
      <c r="D2226">
        <v>0</v>
      </c>
      <c r="E2226">
        <v>0</v>
      </c>
      <c r="F2226">
        <v>0</v>
      </c>
      <c r="G2226">
        <v>0</v>
      </c>
      <c r="J2226" t="str">
        <f t="shared" si="147"/>
        <v>CARPINTEIRO DE CARRETAS</v>
      </c>
      <c r="K2226" t="s">
        <v>2308</v>
      </c>
      <c r="L2226">
        <v>0</v>
      </c>
      <c r="N2226" t="str">
        <f t="shared" si="148"/>
        <v>CARPINTEIRO DE CARRETAS</v>
      </c>
      <c r="O2226" t="s">
        <v>2308</v>
      </c>
      <c r="P2226">
        <v>0</v>
      </c>
    </row>
    <row r="2227" spans="1:16">
      <c r="A2227" t="str">
        <f t="shared" si="146"/>
        <v>CARPINTEIRO DE CARROCERIAS</v>
      </c>
      <c r="B2227" t="s">
        <v>2309</v>
      </c>
      <c r="C2227">
        <v>0</v>
      </c>
      <c r="D2227">
        <v>0</v>
      </c>
      <c r="E2227">
        <v>0</v>
      </c>
      <c r="F2227">
        <v>0</v>
      </c>
      <c r="G2227">
        <v>0</v>
      </c>
      <c r="J2227" t="str">
        <f t="shared" si="147"/>
        <v>CARPINTEIRO DE CARROCERIAS</v>
      </c>
      <c r="K2227" t="s">
        <v>2309</v>
      </c>
      <c r="L2227">
        <v>0</v>
      </c>
      <c r="N2227" t="str">
        <f t="shared" si="148"/>
        <v>CARPINTEIRO DE CARROCERIAS</v>
      </c>
      <c r="O2227" t="s">
        <v>2309</v>
      </c>
      <c r="P2227">
        <v>0</v>
      </c>
    </row>
    <row r="2228" spans="1:16">
      <c r="A2228" t="str">
        <f t="shared" si="146"/>
        <v>SUPERVISOR DE EMBALAGEM E ETIQUETAGEM</v>
      </c>
      <c r="B2228" t="s">
        <v>2310</v>
      </c>
      <c r="C2228">
        <v>0</v>
      </c>
      <c r="D2228">
        <v>0</v>
      </c>
      <c r="E2228">
        <v>0</v>
      </c>
      <c r="F2228">
        <v>0</v>
      </c>
      <c r="G2228">
        <v>0</v>
      </c>
      <c r="J2228" t="str">
        <f t="shared" si="147"/>
        <v>SUPERVISOR DE EMBALAGEM E ETIQUETAGEM</v>
      </c>
      <c r="K2228" t="s">
        <v>2310</v>
      </c>
      <c r="L2228">
        <v>0</v>
      </c>
      <c r="N2228" t="str">
        <f t="shared" si="148"/>
        <v>SUPERVISOR DE EMBALAGEM E ETIQUETAGEM</v>
      </c>
      <c r="O2228" t="s">
        <v>2310</v>
      </c>
      <c r="P2228">
        <v>0</v>
      </c>
    </row>
    <row r="2229" spans="1:16">
      <c r="A2229" t="str">
        <f t="shared" si="146"/>
        <v>CONDUTOR DE PROCESSOS ROBOTIZADOS DE PINTURA</v>
      </c>
      <c r="B2229" t="s">
        <v>2311</v>
      </c>
      <c r="C2229">
        <v>0</v>
      </c>
      <c r="D2229">
        <v>0</v>
      </c>
      <c r="E2229">
        <v>0</v>
      </c>
      <c r="F2229">
        <v>0</v>
      </c>
      <c r="G2229">
        <v>0</v>
      </c>
      <c r="J2229" t="str">
        <f t="shared" si="147"/>
        <v>CONDUTOR DE PROCESSOS ROBOTIZADOS DE PINTURA</v>
      </c>
      <c r="K2229" t="s">
        <v>2311</v>
      </c>
      <c r="L2229">
        <v>0</v>
      </c>
      <c r="N2229" t="str">
        <f t="shared" si="148"/>
        <v>CONDUTOR DE PROCESSOS ROBOTIZADOS DE PINTURA</v>
      </c>
      <c r="O2229" t="s">
        <v>2311</v>
      </c>
      <c r="P2229">
        <v>0</v>
      </c>
    </row>
    <row r="2230" spans="1:16">
      <c r="A2230" t="str">
        <f t="shared" si="146"/>
        <v>CONDUTOR DE PROCESSOS ROBOTIZADOS DE SOLDAGEM</v>
      </c>
      <c r="B2230" t="s">
        <v>2312</v>
      </c>
      <c r="C2230">
        <v>0</v>
      </c>
      <c r="D2230">
        <v>0</v>
      </c>
      <c r="E2230">
        <v>0</v>
      </c>
      <c r="F2230">
        <v>0</v>
      </c>
      <c r="G2230">
        <v>0</v>
      </c>
      <c r="J2230" t="str">
        <f t="shared" si="147"/>
        <v>CONDUTOR DE PROCESSOS ROBOTIZADOS DE SOLDAGEM</v>
      </c>
      <c r="K2230" t="s">
        <v>2312</v>
      </c>
      <c r="L2230">
        <v>0</v>
      </c>
      <c r="N2230" t="str">
        <f t="shared" si="148"/>
        <v>CONDUTOR DE PROCESSOS ROBOTIZADOS DE SOLDAGEM</v>
      </c>
      <c r="O2230" t="s">
        <v>2312</v>
      </c>
      <c r="P2230">
        <v>0</v>
      </c>
    </row>
    <row r="2231" spans="1:16">
      <c r="A2231" t="str">
        <f t="shared" si="146"/>
        <v>OPERADOR DE VEICULOS SUBAQUATICOS CONTROLADOS REMOTAMENTE</v>
      </c>
      <c r="B2231" t="s">
        <v>2313</v>
      </c>
      <c r="C2231">
        <v>0</v>
      </c>
      <c r="D2231">
        <v>0</v>
      </c>
      <c r="E2231">
        <v>0</v>
      </c>
      <c r="F2231">
        <v>0</v>
      </c>
      <c r="G2231">
        <v>0</v>
      </c>
      <c r="J2231" t="str">
        <f t="shared" si="147"/>
        <v>OPERADOR DE VEICULOS SUBAQUATICOS CONTROLADOS REMOTAMENTE</v>
      </c>
      <c r="K2231" t="s">
        <v>2313</v>
      </c>
      <c r="L2231">
        <v>0</v>
      </c>
      <c r="N2231" t="str">
        <f t="shared" si="148"/>
        <v>OPERADOR DE VEICULOS SUBAQUATICOS CONTROLADOS REMOTAMENTE</v>
      </c>
      <c r="O2231" t="s">
        <v>2313</v>
      </c>
      <c r="P2231">
        <v>0</v>
      </c>
    </row>
    <row r="2232" spans="1:16">
      <c r="A2232" t="str">
        <f t="shared" si="146"/>
        <v>MERGULHADOR PROFISSIONAL (RASO E PROFUNDO)</v>
      </c>
      <c r="B2232" t="s">
        <v>2314</v>
      </c>
      <c r="C2232">
        <v>0</v>
      </c>
      <c r="D2232">
        <v>0</v>
      </c>
      <c r="E2232">
        <v>0</v>
      </c>
      <c r="F2232">
        <v>0</v>
      </c>
      <c r="G2232">
        <v>0</v>
      </c>
      <c r="J2232" t="str">
        <f t="shared" si="147"/>
        <v>MERGULHADOR PROFISSIONAL (RASO E PROFUNDO)</v>
      </c>
      <c r="K2232" t="s">
        <v>2314</v>
      </c>
      <c r="L2232">
        <v>0</v>
      </c>
      <c r="N2232" t="str">
        <f t="shared" si="148"/>
        <v>MERGULHADOR PROFISSIONAL (RASO E PROFUNDO)</v>
      </c>
      <c r="O2232" t="s">
        <v>2314</v>
      </c>
      <c r="P2232">
        <v>0</v>
      </c>
    </row>
    <row r="2233" spans="1:16">
      <c r="A2233" t="str">
        <f t="shared" si="146"/>
        <v>OPERADOR DE DRAGA</v>
      </c>
      <c r="B2233" t="s">
        <v>2315</v>
      </c>
      <c r="C2233">
        <v>0</v>
      </c>
      <c r="D2233">
        <v>0</v>
      </c>
      <c r="E2233">
        <v>0</v>
      </c>
      <c r="F2233">
        <v>0</v>
      </c>
      <c r="G2233">
        <v>0</v>
      </c>
      <c r="J2233" t="str">
        <f t="shared" si="147"/>
        <v>OPERADOR DE DRAGA</v>
      </c>
      <c r="K2233" t="s">
        <v>2315</v>
      </c>
      <c r="L2233">
        <v>0</v>
      </c>
      <c r="N2233" t="str">
        <f t="shared" si="148"/>
        <v>OPERADOR DE DRAGA</v>
      </c>
      <c r="O2233" t="s">
        <v>2315</v>
      </c>
      <c r="P2233">
        <v>0</v>
      </c>
    </row>
    <row r="2234" spans="1:16">
      <c r="A2234" t="str">
        <f t="shared" si="146"/>
        <v>OPERADOR DE GUINDASTE (FIXO)</v>
      </c>
      <c r="B2234" t="s">
        <v>2316</v>
      </c>
      <c r="C2234">
        <v>0</v>
      </c>
      <c r="D2234">
        <v>0</v>
      </c>
      <c r="E2234">
        <v>2</v>
      </c>
      <c r="F2234">
        <v>0</v>
      </c>
      <c r="G2234">
        <v>2</v>
      </c>
      <c r="J2234" t="str">
        <f t="shared" si="147"/>
        <v>OPERADOR DE GUINDASTE (FIXO)</v>
      </c>
      <c r="K2234" t="s">
        <v>2316</v>
      </c>
      <c r="L2234">
        <v>2</v>
      </c>
      <c r="N2234" t="str">
        <f t="shared" si="148"/>
        <v>OPERADOR DE GUINDASTE (FIXO)</v>
      </c>
      <c r="O2234" t="s">
        <v>2316</v>
      </c>
      <c r="P2234">
        <v>0</v>
      </c>
    </row>
    <row r="2235" spans="1:16">
      <c r="A2235" t="str">
        <f t="shared" si="146"/>
        <v>OPERADOR DE GUINDASTE MOVEL</v>
      </c>
      <c r="B2235" t="s">
        <v>127</v>
      </c>
      <c r="C2235">
        <v>0</v>
      </c>
      <c r="D2235">
        <v>0</v>
      </c>
      <c r="E2235">
        <v>1</v>
      </c>
      <c r="F2235">
        <v>0</v>
      </c>
      <c r="G2235">
        <v>1</v>
      </c>
      <c r="J2235" t="str">
        <f t="shared" si="147"/>
        <v>OPERADOR DE GUINDASTE MOVEL</v>
      </c>
      <c r="K2235" t="s">
        <v>127</v>
      </c>
      <c r="L2235">
        <v>1</v>
      </c>
      <c r="N2235" t="str">
        <f t="shared" si="148"/>
        <v>OPERADOR DE GUINDASTE MOVEL</v>
      </c>
      <c r="O2235" t="s">
        <v>127</v>
      </c>
      <c r="P2235">
        <v>0</v>
      </c>
    </row>
    <row r="2236" spans="1:16">
      <c r="A2236" t="str">
        <f t="shared" si="146"/>
        <v>OPERADOR DE MAQUINA RODOFERROVIARIA</v>
      </c>
      <c r="B2236" t="s">
        <v>2317</v>
      </c>
      <c r="C2236">
        <v>0</v>
      </c>
      <c r="D2236">
        <v>0</v>
      </c>
      <c r="E2236">
        <v>0</v>
      </c>
      <c r="F2236">
        <v>0</v>
      </c>
      <c r="G2236">
        <v>0</v>
      </c>
      <c r="J2236" t="str">
        <f t="shared" si="147"/>
        <v>OPERADOR DE MAQUINA RODOFERROVIARIA</v>
      </c>
      <c r="K2236" t="s">
        <v>2317</v>
      </c>
      <c r="L2236">
        <v>0</v>
      </c>
      <c r="N2236" t="str">
        <f t="shared" si="148"/>
        <v>OPERADOR DE MAQUINA RODOFERROVIARIA</v>
      </c>
      <c r="O2236" t="s">
        <v>2317</v>
      </c>
      <c r="P2236">
        <v>0</v>
      </c>
    </row>
    <row r="2237" spans="1:16">
      <c r="A2237" t="str">
        <f t="shared" si="146"/>
        <v>OPERADOR DE MONTA-CARGAS (CONSTRUCAO CIVIL)</v>
      </c>
      <c r="B2237" t="s">
        <v>2318</v>
      </c>
      <c r="C2237">
        <v>0</v>
      </c>
      <c r="D2237">
        <v>0</v>
      </c>
      <c r="E2237">
        <v>0</v>
      </c>
      <c r="F2237">
        <v>0</v>
      </c>
      <c r="G2237">
        <v>0</v>
      </c>
      <c r="J2237" t="str">
        <f t="shared" si="147"/>
        <v>OPERADOR DE MONTA-CARGAS (CONSTRUCAO CIVIL)</v>
      </c>
      <c r="K2237" t="s">
        <v>2318</v>
      </c>
      <c r="L2237">
        <v>0</v>
      </c>
      <c r="N2237" t="str">
        <f t="shared" si="148"/>
        <v>OPERADOR DE MONTA-CARGAS (CONSTRUCAO CIVIL)</v>
      </c>
      <c r="O2237" t="s">
        <v>2318</v>
      </c>
      <c r="P2237">
        <v>0</v>
      </c>
    </row>
    <row r="2238" spans="1:16">
      <c r="A2238" t="str">
        <f t="shared" si="146"/>
        <v>OPERADOR DE PONTE ROLANTE</v>
      </c>
      <c r="B2238" t="s">
        <v>2319</v>
      </c>
      <c r="C2238">
        <v>0</v>
      </c>
      <c r="D2238">
        <v>0</v>
      </c>
      <c r="E2238">
        <v>0</v>
      </c>
      <c r="F2238">
        <v>0</v>
      </c>
      <c r="G2238">
        <v>0</v>
      </c>
      <c r="J2238" t="str">
        <f t="shared" si="147"/>
        <v>OPERADOR DE PONTE ROLANTE</v>
      </c>
      <c r="K2238" t="s">
        <v>2319</v>
      </c>
      <c r="L2238">
        <v>0</v>
      </c>
      <c r="N2238" t="str">
        <f t="shared" si="148"/>
        <v>OPERADOR DE PONTE ROLANTE</v>
      </c>
      <c r="O2238" t="s">
        <v>2319</v>
      </c>
      <c r="P2238">
        <v>0</v>
      </c>
    </row>
    <row r="2239" spans="1:16">
      <c r="A2239" t="str">
        <f t="shared" si="146"/>
        <v>OPERADOR DE PORTICO ROLANTE</v>
      </c>
      <c r="B2239" t="s">
        <v>2320</v>
      </c>
      <c r="C2239">
        <v>0</v>
      </c>
      <c r="D2239">
        <v>0</v>
      </c>
      <c r="E2239">
        <v>0</v>
      </c>
      <c r="F2239">
        <v>0</v>
      </c>
      <c r="G2239">
        <v>0</v>
      </c>
      <c r="J2239" t="str">
        <f t="shared" si="147"/>
        <v>OPERADOR DE PORTICO ROLANTE</v>
      </c>
      <c r="K2239" t="s">
        <v>2320</v>
      </c>
      <c r="L2239">
        <v>0</v>
      </c>
      <c r="N2239" t="str">
        <f t="shared" si="148"/>
        <v>OPERADOR DE PORTICO ROLANTE</v>
      </c>
      <c r="O2239" t="s">
        <v>2320</v>
      </c>
      <c r="P2239">
        <v>0</v>
      </c>
    </row>
    <row r="2240" spans="1:16">
      <c r="A2240" t="str">
        <f t="shared" si="146"/>
        <v>OPERADOR DE TALHA ELETRICA</v>
      </c>
      <c r="B2240" t="s">
        <v>2321</v>
      </c>
      <c r="C2240">
        <v>0</v>
      </c>
      <c r="D2240">
        <v>0</v>
      </c>
      <c r="E2240">
        <v>0</v>
      </c>
      <c r="F2240">
        <v>0</v>
      </c>
      <c r="G2240">
        <v>0</v>
      </c>
      <c r="J2240" t="str">
        <f t="shared" si="147"/>
        <v>OPERADOR DE TALHA ELETRICA</v>
      </c>
      <c r="K2240" t="s">
        <v>2321</v>
      </c>
      <c r="L2240">
        <v>0</v>
      </c>
      <c r="N2240" t="str">
        <f t="shared" si="148"/>
        <v>OPERADOR DE TALHA ELETRICA</v>
      </c>
      <c r="O2240" t="s">
        <v>2321</v>
      </c>
      <c r="P2240">
        <v>0</v>
      </c>
    </row>
    <row r="2241" spans="1:16">
      <c r="A2241" t="str">
        <f t="shared" si="146"/>
        <v>SINALEIRO (PONTE-ROLANTE)</v>
      </c>
      <c r="B2241" t="s">
        <v>2322</v>
      </c>
      <c r="C2241">
        <v>0</v>
      </c>
      <c r="D2241">
        <v>0</v>
      </c>
      <c r="E2241">
        <v>0</v>
      </c>
      <c r="F2241">
        <v>0</v>
      </c>
      <c r="G2241">
        <v>0</v>
      </c>
      <c r="J2241" t="str">
        <f t="shared" si="147"/>
        <v>SINALEIRO (PONTE-ROLANTE)</v>
      </c>
      <c r="K2241" t="s">
        <v>2322</v>
      </c>
      <c r="L2241">
        <v>0</v>
      </c>
      <c r="N2241" t="str">
        <f t="shared" si="148"/>
        <v>SINALEIRO (PONTE-ROLANTE)</v>
      </c>
      <c r="O2241" t="s">
        <v>2322</v>
      </c>
      <c r="P2241">
        <v>0</v>
      </c>
    </row>
    <row r="2242" spans="1:16">
      <c r="A2242" t="str">
        <f t="shared" si="146"/>
        <v>GUINCHEIRO (CONSTRUCAO CIVIL)</v>
      </c>
      <c r="B2242" t="s">
        <v>2323</v>
      </c>
      <c r="C2242">
        <v>0</v>
      </c>
      <c r="D2242">
        <v>0</v>
      </c>
      <c r="E2242">
        <v>0</v>
      </c>
      <c r="F2242">
        <v>0</v>
      </c>
      <c r="G2242">
        <v>0</v>
      </c>
      <c r="J2242" t="str">
        <f t="shared" si="147"/>
        <v>GUINCHEIRO (CONSTRUCAO CIVIL)</v>
      </c>
      <c r="K2242" t="s">
        <v>2323</v>
      </c>
      <c r="L2242">
        <v>0</v>
      </c>
      <c r="N2242" t="str">
        <f t="shared" si="148"/>
        <v>GUINCHEIRO (CONSTRUCAO CIVIL)</v>
      </c>
      <c r="O2242" t="s">
        <v>2323</v>
      </c>
      <c r="P2242">
        <v>0</v>
      </c>
    </row>
    <row r="2243" spans="1:16">
      <c r="A2243" t="str">
        <f t="shared" si="146"/>
        <v>OPERADOR DE DOCAGEM</v>
      </c>
      <c r="B2243" t="s">
        <v>2324</v>
      </c>
      <c r="C2243">
        <v>0</v>
      </c>
      <c r="D2243">
        <v>0</v>
      </c>
      <c r="E2243">
        <v>0</v>
      </c>
      <c r="F2243">
        <v>0</v>
      </c>
      <c r="G2243">
        <v>0</v>
      </c>
      <c r="J2243" t="str">
        <f t="shared" si="147"/>
        <v>OPERADOR DE DOCAGEM</v>
      </c>
      <c r="K2243" t="s">
        <v>2324</v>
      </c>
      <c r="L2243">
        <v>0</v>
      </c>
      <c r="N2243" t="str">
        <f t="shared" si="148"/>
        <v>OPERADOR DE DOCAGEM</v>
      </c>
      <c r="O2243" t="s">
        <v>2324</v>
      </c>
      <c r="P2243">
        <v>0</v>
      </c>
    </row>
    <row r="2244" spans="1:16">
      <c r="A2244" t="str">
        <f t="shared" si="146"/>
        <v>OPERADOR DE EMPILHADEIRA</v>
      </c>
      <c r="B2244" t="s">
        <v>2325</v>
      </c>
      <c r="C2244">
        <v>0</v>
      </c>
      <c r="D2244">
        <v>0</v>
      </c>
      <c r="E2244">
        <v>0</v>
      </c>
      <c r="F2244">
        <v>0</v>
      </c>
      <c r="G2244">
        <v>0</v>
      </c>
      <c r="J2244" t="str">
        <f t="shared" si="147"/>
        <v>OPERADOR DE EMPILHADEIRA</v>
      </c>
      <c r="K2244" t="s">
        <v>2325</v>
      </c>
      <c r="L2244">
        <v>0</v>
      </c>
      <c r="N2244" t="str">
        <f t="shared" si="148"/>
        <v>OPERADOR DE EMPILHADEIRA</v>
      </c>
      <c r="O2244" t="s">
        <v>2325</v>
      </c>
      <c r="P2244">
        <v>0</v>
      </c>
    </row>
    <row r="2245" spans="1:16">
      <c r="A2245" t="str">
        <f t="shared" si="146"/>
        <v>MOTORISTA DE CARRO DE PASSEIO</v>
      </c>
      <c r="B2245" t="s">
        <v>2326</v>
      </c>
      <c r="C2245">
        <v>0</v>
      </c>
      <c r="D2245">
        <v>0</v>
      </c>
      <c r="E2245">
        <v>4</v>
      </c>
      <c r="F2245">
        <v>0</v>
      </c>
      <c r="G2245">
        <v>4</v>
      </c>
      <c r="J2245" t="str">
        <f t="shared" si="147"/>
        <v>MOTORISTA DE CARRO DE PASSEIO</v>
      </c>
      <c r="K2245" t="s">
        <v>2326</v>
      </c>
      <c r="L2245">
        <v>4</v>
      </c>
      <c r="N2245" t="str">
        <f t="shared" si="148"/>
        <v>MOTORISTA DE CARRO DE PASSEIO</v>
      </c>
      <c r="O2245" t="s">
        <v>2326</v>
      </c>
      <c r="P2245">
        <v>0</v>
      </c>
    </row>
    <row r="2246" spans="1:16">
      <c r="A2246" t="str">
        <f t="shared" si="146"/>
        <v>MOTORISTA DE FURGAO OU VEICULO SIMILAR</v>
      </c>
      <c r="B2246" t="s">
        <v>128</v>
      </c>
      <c r="C2246">
        <v>0</v>
      </c>
      <c r="D2246">
        <v>0</v>
      </c>
      <c r="E2246">
        <v>7</v>
      </c>
      <c r="F2246">
        <v>0</v>
      </c>
      <c r="G2246">
        <v>7</v>
      </c>
      <c r="J2246" t="str">
        <f t="shared" si="147"/>
        <v>MOTORISTA DE FURGAO OU VEICULO SIMILAR</v>
      </c>
      <c r="K2246" t="s">
        <v>128</v>
      </c>
      <c r="L2246">
        <v>7</v>
      </c>
      <c r="N2246" t="str">
        <f t="shared" si="148"/>
        <v>MOTORISTA DE FURGAO OU VEICULO SIMILAR</v>
      </c>
      <c r="O2246" t="s">
        <v>128</v>
      </c>
      <c r="P2246">
        <v>0</v>
      </c>
    </row>
    <row r="2247" spans="1:16">
      <c r="A2247" t="str">
        <f t="shared" si="146"/>
        <v>MOTORISTA DE TAXI</v>
      </c>
      <c r="B2247" t="s">
        <v>2327</v>
      </c>
      <c r="C2247">
        <v>0</v>
      </c>
      <c r="D2247">
        <v>0</v>
      </c>
      <c r="E2247">
        <v>4</v>
      </c>
      <c r="F2247">
        <v>0</v>
      </c>
      <c r="G2247">
        <v>4</v>
      </c>
      <c r="J2247" t="str">
        <f t="shared" si="147"/>
        <v>MOTORISTA DE TAXI</v>
      </c>
      <c r="K2247" t="s">
        <v>2327</v>
      </c>
      <c r="L2247">
        <v>4</v>
      </c>
      <c r="N2247" t="str">
        <f t="shared" si="148"/>
        <v>MOTORISTA DE TAXI</v>
      </c>
      <c r="O2247" t="s">
        <v>2327</v>
      </c>
      <c r="P2247">
        <v>0</v>
      </c>
    </row>
    <row r="2248" spans="1:16">
      <c r="A2248" t="str">
        <f t="shared" si="146"/>
        <v>MOTORISTA DE ONIBUS RODOVIARIO</v>
      </c>
      <c r="B2248" t="s">
        <v>2328</v>
      </c>
      <c r="C2248">
        <v>0</v>
      </c>
      <c r="D2248">
        <v>0</v>
      </c>
      <c r="E2248">
        <v>0</v>
      </c>
      <c r="F2248">
        <v>0</v>
      </c>
      <c r="G2248">
        <v>0</v>
      </c>
      <c r="J2248" t="str">
        <f t="shared" si="147"/>
        <v>MOTORISTA DE ONIBUS RODOVIARIO</v>
      </c>
      <c r="K2248" t="s">
        <v>2328</v>
      </c>
      <c r="L2248">
        <v>0</v>
      </c>
      <c r="N2248" t="str">
        <f t="shared" si="148"/>
        <v>MOTORISTA DE ONIBUS RODOVIARIO</v>
      </c>
      <c r="O2248" t="s">
        <v>2328</v>
      </c>
      <c r="P2248">
        <v>0</v>
      </c>
    </row>
    <row r="2249" spans="1:16">
      <c r="A2249" t="str">
        <f t="shared" si="146"/>
        <v>MOTORISTA DE ONIBUS URBANO</v>
      </c>
      <c r="B2249" t="s">
        <v>2329</v>
      </c>
      <c r="C2249">
        <v>0</v>
      </c>
      <c r="D2249">
        <v>0</v>
      </c>
      <c r="E2249">
        <v>0</v>
      </c>
      <c r="F2249">
        <v>0</v>
      </c>
      <c r="G2249">
        <v>0</v>
      </c>
      <c r="J2249" t="str">
        <f t="shared" si="147"/>
        <v>MOTORISTA DE ONIBUS URBANO</v>
      </c>
      <c r="K2249" t="s">
        <v>2329</v>
      </c>
      <c r="L2249">
        <v>0</v>
      </c>
      <c r="N2249" t="str">
        <f t="shared" si="148"/>
        <v>MOTORISTA DE ONIBUS URBANO</v>
      </c>
      <c r="O2249" t="s">
        <v>2329</v>
      </c>
      <c r="P2249">
        <v>0</v>
      </c>
    </row>
    <row r="2250" spans="1:16">
      <c r="A2250" t="str">
        <f t="shared" si="146"/>
        <v>MOTORISTA DE TROLEBUS</v>
      </c>
      <c r="B2250" t="s">
        <v>2330</v>
      </c>
      <c r="C2250">
        <v>0</v>
      </c>
      <c r="D2250">
        <v>0</v>
      </c>
      <c r="E2250">
        <v>0</v>
      </c>
      <c r="F2250">
        <v>0</v>
      </c>
      <c r="G2250">
        <v>0</v>
      </c>
      <c r="J2250" t="str">
        <f t="shared" si="147"/>
        <v>MOTORISTA DE TROLEBUS</v>
      </c>
      <c r="K2250" t="s">
        <v>2330</v>
      </c>
      <c r="L2250">
        <v>0</v>
      </c>
      <c r="N2250" t="str">
        <f t="shared" si="148"/>
        <v>MOTORISTA DE TROLEBUS</v>
      </c>
      <c r="O2250" t="s">
        <v>2330</v>
      </c>
      <c r="P2250">
        <v>0</v>
      </c>
    </row>
    <row r="2251" spans="1:16">
      <c r="A2251" t="str">
        <f t="shared" si="146"/>
        <v>CAMINHONEIRO AUTONOMO (ROTAS REGIONAIS E INTERNACIONAIS)</v>
      </c>
      <c r="B2251" t="s">
        <v>2331</v>
      </c>
      <c r="C2251">
        <v>0</v>
      </c>
      <c r="D2251">
        <v>0</v>
      </c>
      <c r="E2251">
        <v>0</v>
      </c>
      <c r="F2251">
        <v>0</v>
      </c>
      <c r="G2251">
        <v>0</v>
      </c>
      <c r="J2251" t="str">
        <f t="shared" si="147"/>
        <v>CAMINHONEIRO AUTONOMO (ROTAS REGIONAIS E INTERNACIONAIS)</v>
      </c>
      <c r="K2251" t="s">
        <v>2331</v>
      </c>
      <c r="L2251">
        <v>0</v>
      </c>
      <c r="N2251" t="str">
        <f t="shared" si="148"/>
        <v>CAMINHONEIRO AUTONOMO (ROTAS REGIONAIS E INTERNACIONAIS)</v>
      </c>
      <c r="O2251" t="s">
        <v>2331</v>
      </c>
      <c r="P2251">
        <v>0</v>
      </c>
    </row>
    <row r="2252" spans="1:16">
      <c r="A2252" t="str">
        <f t="shared" si="146"/>
        <v>MOTORISTA DE CAMINHAO (ROTAS REGIONAIS E INTERNACIONAIS)</v>
      </c>
      <c r="B2252" t="s">
        <v>2332</v>
      </c>
      <c r="C2252">
        <v>0</v>
      </c>
      <c r="D2252">
        <v>0</v>
      </c>
      <c r="E2252">
        <v>1</v>
      </c>
      <c r="F2252">
        <v>0</v>
      </c>
      <c r="G2252">
        <v>1</v>
      </c>
      <c r="J2252" t="str">
        <f t="shared" si="147"/>
        <v>MOTORISTA DE CAMINHAO (ROTAS REGIONAIS E INTERNACIONAIS)</v>
      </c>
      <c r="K2252" t="s">
        <v>2332</v>
      </c>
      <c r="L2252">
        <v>1</v>
      </c>
      <c r="N2252" t="str">
        <f t="shared" si="148"/>
        <v>MOTORISTA DE CAMINHAO (ROTAS REGIONAIS E INTERNACIONAIS)</v>
      </c>
      <c r="O2252" t="s">
        <v>2332</v>
      </c>
      <c r="P2252">
        <v>0</v>
      </c>
    </row>
    <row r="2253" spans="1:16">
      <c r="A2253" t="str">
        <f t="shared" si="146"/>
        <v>MOTORISTA OPERACIONAL DE GUINCHO</v>
      </c>
      <c r="B2253" t="s">
        <v>2333</v>
      </c>
      <c r="C2253">
        <v>0</v>
      </c>
      <c r="D2253">
        <v>0</v>
      </c>
      <c r="E2253">
        <v>0</v>
      </c>
      <c r="F2253">
        <v>0</v>
      </c>
      <c r="G2253">
        <v>0</v>
      </c>
      <c r="J2253" t="str">
        <f t="shared" si="147"/>
        <v>MOTORISTA OPERACIONAL DE GUINCHO</v>
      </c>
      <c r="K2253" t="s">
        <v>2333</v>
      </c>
      <c r="L2253">
        <v>0</v>
      </c>
      <c r="N2253" t="str">
        <f t="shared" si="148"/>
        <v>MOTORISTA OPERACIONAL DE GUINCHO</v>
      </c>
      <c r="O2253" t="s">
        <v>2333</v>
      </c>
      <c r="P2253">
        <v>0</v>
      </c>
    </row>
    <row r="2254" spans="1:16">
      <c r="A2254" t="str">
        <f t="shared" si="146"/>
        <v>OPERADOR DE TREM DE METRO</v>
      </c>
      <c r="B2254" t="s">
        <v>2334</v>
      </c>
      <c r="C2254">
        <v>0</v>
      </c>
      <c r="D2254">
        <v>0</v>
      </c>
      <c r="E2254">
        <v>0</v>
      </c>
      <c r="F2254">
        <v>0</v>
      </c>
      <c r="G2254">
        <v>0</v>
      </c>
      <c r="J2254" t="str">
        <f t="shared" si="147"/>
        <v>OPERADOR DE TREM DE METRO</v>
      </c>
      <c r="K2254" t="s">
        <v>2334</v>
      </c>
      <c r="L2254">
        <v>0</v>
      </c>
      <c r="N2254" t="str">
        <f t="shared" si="148"/>
        <v>OPERADOR DE TREM DE METRO</v>
      </c>
      <c r="O2254" t="s">
        <v>2334</v>
      </c>
      <c r="P2254">
        <v>0</v>
      </c>
    </row>
    <row r="2255" spans="1:16">
      <c r="A2255" t="str">
        <f t="shared" si="146"/>
        <v>MAQUINISTA DE TREM</v>
      </c>
      <c r="B2255" t="s">
        <v>2335</v>
      </c>
      <c r="C2255">
        <v>0</v>
      </c>
      <c r="D2255">
        <v>0</v>
      </c>
      <c r="E2255">
        <v>0</v>
      </c>
      <c r="F2255">
        <v>0</v>
      </c>
      <c r="G2255">
        <v>0</v>
      </c>
      <c r="J2255" t="str">
        <f t="shared" si="147"/>
        <v>MAQUINISTA DE TREM</v>
      </c>
      <c r="K2255" t="s">
        <v>2335</v>
      </c>
      <c r="L2255">
        <v>0</v>
      </c>
      <c r="N2255" t="str">
        <f t="shared" si="148"/>
        <v>MAQUINISTA DE TREM</v>
      </c>
      <c r="O2255" t="s">
        <v>2335</v>
      </c>
      <c r="P2255">
        <v>0</v>
      </c>
    </row>
    <row r="2256" spans="1:16">
      <c r="A2256" t="str">
        <f t="shared" si="146"/>
        <v>MAQUINISTA DE TREM METROPOLITANO</v>
      </c>
      <c r="B2256" t="s">
        <v>2336</v>
      </c>
      <c r="C2256">
        <v>0</v>
      </c>
      <c r="D2256">
        <v>0</v>
      </c>
      <c r="E2256">
        <v>0</v>
      </c>
      <c r="F2256">
        <v>0</v>
      </c>
      <c r="G2256">
        <v>0</v>
      </c>
      <c r="J2256" t="str">
        <f t="shared" si="147"/>
        <v>MAQUINISTA DE TREM METROPOLITANO</v>
      </c>
      <c r="K2256" t="s">
        <v>2336</v>
      </c>
      <c r="L2256">
        <v>0</v>
      </c>
      <c r="N2256" t="str">
        <f t="shared" si="148"/>
        <v>MAQUINISTA DE TREM METROPOLITANO</v>
      </c>
      <c r="O2256" t="s">
        <v>2336</v>
      </c>
      <c r="P2256">
        <v>0</v>
      </c>
    </row>
    <row r="2257" spans="1:16">
      <c r="A2257" t="str">
        <f t="shared" si="146"/>
        <v>MOTORNEIRO</v>
      </c>
      <c r="B2257" t="s">
        <v>2337</v>
      </c>
      <c r="C2257">
        <v>0</v>
      </c>
      <c r="D2257">
        <v>0</v>
      </c>
      <c r="E2257">
        <v>0</v>
      </c>
      <c r="F2257">
        <v>0</v>
      </c>
      <c r="G2257">
        <v>0</v>
      </c>
      <c r="J2257" t="str">
        <f t="shared" si="147"/>
        <v>MOTORNEIRO</v>
      </c>
      <c r="K2257" t="s">
        <v>2337</v>
      </c>
      <c r="L2257">
        <v>0</v>
      </c>
      <c r="N2257" t="str">
        <f t="shared" si="148"/>
        <v>MOTORNEIRO</v>
      </c>
      <c r="O2257" t="s">
        <v>2337</v>
      </c>
      <c r="P2257">
        <v>0</v>
      </c>
    </row>
    <row r="2258" spans="1:16">
      <c r="A2258" t="str">
        <f t="shared" si="146"/>
        <v>AUXILIAR DE MAQUINISTA DE TREM</v>
      </c>
      <c r="B2258" t="s">
        <v>2338</v>
      </c>
      <c r="C2258">
        <v>0</v>
      </c>
      <c r="D2258">
        <v>0</v>
      </c>
      <c r="E2258">
        <v>0</v>
      </c>
      <c r="F2258">
        <v>0</v>
      </c>
      <c r="G2258">
        <v>0</v>
      </c>
      <c r="J2258" t="str">
        <f t="shared" si="147"/>
        <v>AUXILIAR DE MAQUINISTA DE TREM</v>
      </c>
      <c r="K2258" t="s">
        <v>2338</v>
      </c>
      <c r="L2258">
        <v>0</v>
      </c>
      <c r="N2258" t="str">
        <f t="shared" si="148"/>
        <v>AUXILIAR DE MAQUINISTA DE TREM</v>
      </c>
      <c r="O2258" t="s">
        <v>2338</v>
      </c>
      <c r="P2258">
        <v>0</v>
      </c>
    </row>
    <row r="2259" spans="1:16">
      <c r="A2259" t="str">
        <f t="shared" si="146"/>
        <v>OPERADOR DE TELEFERICO (PASSAGEIROS)</v>
      </c>
      <c r="B2259" t="s">
        <v>2339</v>
      </c>
      <c r="C2259">
        <v>0</v>
      </c>
      <c r="D2259">
        <v>0</v>
      </c>
      <c r="E2259">
        <v>0</v>
      </c>
      <c r="F2259">
        <v>0</v>
      </c>
      <c r="G2259">
        <v>0</v>
      </c>
      <c r="J2259" t="str">
        <f t="shared" si="147"/>
        <v>OPERADOR DE TELEFERICO (PASSAGEIROS)</v>
      </c>
      <c r="K2259" t="s">
        <v>2339</v>
      </c>
      <c r="L2259">
        <v>0</v>
      </c>
      <c r="N2259" t="str">
        <f t="shared" si="148"/>
        <v>OPERADOR DE TELEFERICO (PASSAGEIROS)</v>
      </c>
      <c r="O2259" t="s">
        <v>2339</v>
      </c>
      <c r="P2259">
        <v>0</v>
      </c>
    </row>
    <row r="2260" spans="1:16">
      <c r="A2260" t="str">
        <f t="shared" si="146"/>
        <v>MARINHEIRO DE CONVES (MARITIMO E FLUVIARIO)</v>
      </c>
      <c r="B2260" t="s">
        <v>2340</v>
      </c>
      <c r="C2260">
        <v>0</v>
      </c>
      <c r="D2260">
        <v>0</v>
      </c>
      <c r="E2260">
        <v>0</v>
      </c>
      <c r="F2260">
        <v>0</v>
      </c>
      <c r="G2260">
        <v>0</v>
      </c>
      <c r="J2260" t="str">
        <f t="shared" si="147"/>
        <v>MARINHEIRO DE CONVES (MARITIMO E FLUVIARIO)</v>
      </c>
      <c r="K2260" t="s">
        <v>2340</v>
      </c>
      <c r="L2260">
        <v>0</v>
      </c>
      <c r="N2260" t="str">
        <f t="shared" si="148"/>
        <v>MARINHEIRO DE CONVES (MARITIMO E FLUVIARIO)</v>
      </c>
      <c r="O2260" t="s">
        <v>2340</v>
      </c>
      <c r="P2260">
        <v>0</v>
      </c>
    </row>
    <row r="2261" spans="1:16">
      <c r="A2261" t="str">
        <f t="shared" si="146"/>
        <v>MARINHEIRO DE MAQUINAS</v>
      </c>
      <c r="B2261" t="s">
        <v>2341</v>
      </c>
      <c r="C2261">
        <v>0</v>
      </c>
      <c r="D2261">
        <v>0</v>
      </c>
      <c r="E2261">
        <v>0</v>
      </c>
      <c r="F2261">
        <v>0</v>
      </c>
      <c r="G2261">
        <v>0</v>
      </c>
      <c r="J2261" t="str">
        <f t="shared" si="147"/>
        <v>MARINHEIRO DE MAQUINAS</v>
      </c>
      <c r="K2261" t="s">
        <v>2341</v>
      </c>
      <c r="L2261">
        <v>0</v>
      </c>
      <c r="N2261" t="str">
        <f t="shared" si="148"/>
        <v>MARINHEIRO DE MAQUINAS</v>
      </c>
      <c r="O2261" t="s">
        <v>2341</v>
      </c>
      <c r="P2261">
        <v>0</v>
      </c>
    </row>
    <row r="2262" spans="1:16">
      <c r="A2262" t="str">
        <f t="shared" si="146"/>
        <v>MOCO DE CONVES (MARITIMO E FLUVIARIO)</v>
      </c>
      <c r="B2262" t="s">
        <v>2342</v>
      </c>
      <c r="C2262">
        <v>0</v>
      </c>
      <c r="D2262">
        <v>0</v>
      </c>
      <c r="E2262">
        <v>0</v>
      </c>
      <c r="F2262">
        <v>0</v>
      </c>
      <c r="G2262">
        <v>0</v>
      </c>
      <c r="J2262" t="str">
        <f t="shared" si="147"/>
        <v>MOCO DE CONVES (MARITIMO E FLUVIARIO)</v>
      </c>
      <c r="K2262" t="s">
        <v>2342</v>
      </c>
      <c r="L2262">
        <v>0</v>
      </c>
      <c r="N2262" t="str">
        <f t="shared" si="148"/>
        <v>MOCO DE CONVES (MARITIMO E FLUVIARIO)</v>
      </c>
      <c r="O2262" t="s">
        <v>2342</v>
      </c>
      <c r="P2262">
        <v>0</v>
      </c>
    </row>
    <row r="2263" spans="1:16">
      <c r="A2263" t="str">
        <f t="shared" si="146"/>
        <v>MOCO DE MAQUINAS (MARITIMO E FLUVIARIO)</v>
      </c>
      <c r="B2263" t="s">
        <v>2343</v>
      </c>
      <c r="C2263">
        <v>0</v>
      </c>
      <c r="D2263">
        <v>0</v>
      </c>
      <c r="E2263">
        <v>0</v>
      </c>
      <c r="F2263">
        <v>0</v>
      </c>
      <c r="G2263">
        <v>0</v>
      </c>
      <c r="J2263" t="str">
        <f t="shared" si="147"/>
        <v>MOCO DE MAQUINAS (MARITIMO E FLUVIARIO)</v>
      </c>
      <c r="K2263" t="s">
        <v>2343</v>
      </c>
      <c r="L2263">
        <v>0</v>
      </c>
      <c r="N2263" t="str">
        <f t="shared" si="148"/>
        <v>MOCO DE MAQUINAS (MARITIMO E FLUVIARIO)</v>
      </c>
      <c r="O2263" t="s">
        <v>2343</v>
      </c>
      <c r="P2263">
        <v>0</v>
      </c>
    </row>
    <row r="2264" spans="1:16">
      <c r="A2264" t="str">
        <f t="shared" si="146"/>
        <v>MARINHEIRO DE ESPORTE E RECREIO</v>
      </c>
      <c r="B2264" t="s">
        <v>2344</v>
      </c>
      <c r="C2264">
        <v>0</v>
      </c>
      <c r="D2264">
        <v>0</v>
      </c>
      <c r="E2264">
        <v>0</v>
      </c>
      <c r="F2264">
        <v>0</v>
      </c>
      <c r="G2264">
        <v>0</v>
      </c>
      <c r="J2264" t="str">
        <f t="shared" si="147"/>
        <v>MARINHEIRO DE ESPORTE E RECREIO</v>
      </c>
      <c r="K2264" t="s">
        <v>2344</v>
      </c>
      <c r="L2264">
        <v>0</v>
      </c>
      <c r="N2264" t="str">
        <f t="shared" si="148"/>
        <v>MARINHEIRO DE ESPORTE E RECREIO</v>
      </c>
      <c r="O2264" t="s">
        <v>2344</v>
      </c>
      <c r="P2264">
        <v>0</v>
      </c>
    </row>
    <row r="2265" spans="1:16">
      <c r="A2265" t="str">
        <f t="shared" si="146"/>
        <v>CONDUTOR DE VEICULOS DE TRACAO ANIMAL (RUAS E ESTRADAS)</v>
      </c>
      <c r="B2265" t="s">
        <v>2345</v>
      </c>
      <c r="C2265">
        <v>0</v>
      </c>
      <c r="D2265">
        <v>0</v>
      </c>
      <c r="E2265">
        <v>0</v>
      </c>
      <c r="F2265">
        <v>0</v>
      </c>
      <c r="G2265">
        <v>0</v>
      </c>
      <c r="J2265" t="str">
        <f t="shared" si="147"/>
        <v>CONDUTOR DE VEICULOS DE TRACAO ANIMAL (RUAS E ESTRADAS)</v>
      </c>
      <c r="K2265" t="s">
        <v>2345</v>
      </c>
      <c r="L2265">
        <v>0</v>
      </c>
      <c r="N2265" t="str">
        <f t="shared" si="148"/>
        <v>CONDUTOR DE VEICULOS DE TRACAO ANIMAL (RUAS E ESTRADAS)</v>
      </c>
      <c r="O2265" t="s">
        <v>2345</v>
      </c>
      <c r="P2265">
        <v>0</v>
      </c>
    </row>
    <row r="2266" spans="1:16">
      <c r="A2266" t="str">
        <f t="shared" si="146"/>
        <v>TROPEIRO</v>
      </c>
      <c r="B2266" t="s">
        <v>2346</v>
      </c>
      <c r="C2266">
        <v>0</v>
      </c>
      <c r="D2266">
        <v>0</v>
      </c>
      <c r="E2266">
        <v>0</v>
      </c>
      <c r="F2266">
        <v>0</v>
      </c>
      <c r="G2266">
        <v>0</v>
      </c>
      <c r="J2266" t="str">
        <f t="shared" si="147"/>
        <v>TROPEIRO</v>
      </c>
      <c r="K2266" t="s">
        <v>2346</v>
      </c>
      <c r="L2266">
        <v>0</v>
      </c>
      <c r="N2266" t="str">
        <f t="shared" si="148"/>
        <v>TROPEIRO</v>
      </c>
      <c r="O2266" t="s">
        <v>2346</v>
      </c>
      <c r="P2266">
        <v>0</v>
      </c>
    </row>
    <row r="2267" spans="1:16">
      <c r="A2267" t="str">
        <f t="shared" si="146"/>
        <v>BOIADEIRO</v>
      </c>
      <c r="B2267" t="s">
        <v>2347</v>
      </c>
      <c r="C2267">
        <v>0</v>
      </c>
      <c r="D2267">
        <v>0</v>
      </c>
      <c r="E2267">
        <v>0</v>
      </c>
      <c r="F2267">
        <v>0</v>
      </c>
      <c r="G2267">
        <v>0</v>
      </c>
      <c r="J2267" t="str">
        <f t="shared" si="147"/>
        <v>BOIADEIRO</v>
      </c>
      <c r="K2267" t="s">
        <v>2347</v>
      </c>
      <c r="L2267">
        <v>0</v>
      </c>
      <c r="N2267" t="str">
        <f t="shared" si="148"/>
        <v>BOIADEIRO</v>
      </c>
      <c r="O2267" t="s">
        <v>2347</v>
      </c>
      <c r="P2267">
        <v>0</v>
      </c>
    </row>
    <row r="2268" spans="1:16">
      <c r="A2268" t="str">
        <f t="shared" si="146"/>
        <v>CONDUTOR DE VEICULOS A PEDAIS</v>
      </c>
      <c r="B2268" t="s">
        <v>2348</v>
      </c>
      <c r="C2268">
        <v>0</v>
      </c>
      <c r="D2268">
        <v>0</v>
      </c>
      <c r="E2268">
        <v>0</v>
      </c>
      <c r="F2268">
        <v>0</v>
      </c>
      <c r="G2268">
        <v>0</v>
      </c>
      <c r="J2268" t="str">
        <f t="shared" si="147"/>
        <v>CONDUTOR DE VEICULOS A PEDAIS</v>
      </c>
      <c r="K2268" t="s">
        <v>2348</v>
      </c>
      <c r="L2268">
        <v>0</v>
      </c>
      <c r="N2268" t="str">
        <f t="shared" si="148"/>
        <v>CONDUTOR DE VEICULOS A PEDAIS</v>
      </c>
      <c r="O2268" t="s">
        <v>2348</v>
      </c>
      <c r="P2268">
        <v>0</v>
      </c>
    </row>
    <row r="2269" spans="1:16">
      <c r="A2269" t="str">
        <f t="shared" si="146"/>
        <v>AGENTE DE PATIO</v>
      </c>
      <c r="B2269" t="s">
        <v>2349</v>
      </c>
      <c r="C2269">
        <v>0</v>
      </c>
      <c r="D2269">
        <v>0</v>
      </c>
      <c r="E2269">
        <v>0</v>
      </c>
      <c r="F2269">
        <v>0</v>
      </c>
      <c r="G2269">
        <v>0</v>
      </c>
      <c r="J2269" t="str">
        <f t="shared" si="147"/>
        <v>AGENTE DE PATIO</v>
      </c>
      <c r="K2269" t="s">
        <v>2349</v>
      </c>
      <c r="L2269">
        <v>0</v>
      </c>
      <c r="N2269" t="str">
        <f t="shared" si="148"/>
        <v>AGENTE DE PATIO</v>
      </c>
      <c r="O2269" t="s">
        <v>2349</v>
      </c>
      <c r="P2269">
        <v>0</v>
      </c>
    </row>
    <row r="2270" spans="1:16">
      <c r="A2270" t="str">
        <f t="shared" si="146"/>
        <v>MANOBRADOR</v>
      </c>
      <c r="B2270" t="s">
        <v>2350</v>
      </c>
      <c r="C2270">
        <v>0</v>
      </c>
      <c r="D2270">
        <v>0</v>
      </c>
      <c r="E2270">
        <v>0</v>
      </c>
      <c r="F2270">
        <v>0</v>
      </c>
      <c r="G2270">
        <v>0</v>
      </c>
      <c r="J2270" t="str">
        <f t="shared" si="147"/>
        <v>MANOBRADOR</v>
      </c>
      <c r="K2270" t="s">
        <v>2350</v>
      </c>
      <c r="L2270">
        <v>0</v>
      </c>
      <c r="N2270" t="str">
        <f t="shared" si="148"/>
        <v>MANOBRADOR</v>
      </c>
      <c r="O2270" t="s">
        <v>2350</v>
      </c>
      <c r="P2270">
        <v>0</v>
      </c>
    </row>
    <row r="2271" spans="1:16">
      <c r="A2271" t="str">
        <f t="shared" si="146"/>
        <v>CARREGADOR (AERONAVES)</v>
      </c>
      <c r="B2271" t="s">
        <v>2351</v>
      </c>
      <c r="C2271">
        <v>0</v>
      </c>
      <c r="D2271">
        <v>0</v>
      </c>
      <c r="E2271">
        <v>0</v>
      </c>
      <c r="F2271">
        <v>0</v>
      </c>
      <c r="G2271">
        <v>0</v>
      </c>
      <c r="J2271" t="str">
        <f t="shared" si="147"/>
        <v>CARREGADOR (AERONAVES)</v>
      </c>
      <c r="K2271" t="s">
        <v>2351</v>
      </c>
      <c r="L2271">
        <v>0</v>
      </c>
      <c r="N2271" t="str">
        <f t="shared" si="148"/>
        <v>CARREGADOR (AERONAVES)</v>
      </c>
      <c r="O2271" t="s">
        <v>2351</v>
      </c>
      <c r="P2271">
        <v>0</v>
      </c>
    </row>
    <row r="2272" spans="1:16">
      <c r="A2272" t="str">
        <f t="shared" si="146"/>
        <v>CARREGADOR (ARMAZEM)</v>
      </c>
      <c r="B2272" t="s">
        <v>2352</v>
      </c>
      <c r="C2272">
        <v>0</v>
      </c>
      <c r="D2272">
        <v>0</v>
      </c>
      <c r="E2272">
        <v>0</v>
      </c>
      <c r="F2272">
        <v>0</v>
      </c>
      <c r="G2272">
        <v>0</v>
      </c>
      <c r="J2272" t="str">
        <f t="shared" si="147"/>
        <v>CARREGADOR (ARMAZEM)</v>
      </c>
      <c r="K2272" t="s">
        <v>2352</v>
      </c>
      <c r="L2272">
        <v>0</v>
      </c>
      <c r="N2272" t="str">
        <f t="shared" si="148"/>
        <v>CARREGADOR (ARMAZEM)</v>
      </c>
      <c r="O2272" t="s">
        <v>2352</v>
      </c>
      <c r="P2272">
        <v>0</v>
      </c>
    </row>
    <row r="2273" spans="1:16">
      <c r="A2273" t="str">
        <f t="shared" si="146"/>
        <v>CARREGADOR (VEICULOS DE TRANSPORTES TERRESTRES)</v>
      </c>
      <c r="B2273" t="s">
        <v>2353</v>
      </c>
      <c r="C2273">
        <v>0</v>
      </c>
      <c r="D2273">
        <v>0</v>
      </c>
      <c r="E2273">
        <v>0</v>
      </c>
      <c r="F2273">
        <v>0</v>
      </c>
      <c r="G2273">
        <v>0</v>
      </c>
      <c r="J2273" t="str">
        <f t="shared" si="147"/>
        <v>CARREGADOR (VEICULOS DE TRANSPORTES TERRESTRES)</v>
      </c>
      <c r="K2273" t="s">
        <v>2353</v>
      </c>
      <c r="L2273">
        <v>0</v>
      </c>
      <c r="N2273" t="str">
        <f t="shared" si="148"/>
        <v>CARREGADOR (VEICULOS DE TRANSPORTES TERRESTRES)</v>
      </c>
      <c r="O2273" t="s">
        <v>2353</v>
      </c>
      <c r="P2273">
        <v>0</v>
      </c>
    </row>
    <row r="2274" spans="1:16">
      <c r="A2274" t="str">
        <f t="shared" si="146"/>
        <v>ESTIVADOR</v>
      </c>
      <c r="B2274" t="s">
        <v>2354</v>
      </c>
      <c r="C2274">
        <v>0</v>
      </c>
      <c r="D2274">
        <v>0</v>
      </c>
      <c r="E2274">
        <v>0</v>
      </c>
      <c r="F2274">
        <v>0</v>
      </c>
      <c r="G2274">
        <v>0</v>
      </c>
      <c r="J2274" t="str">
        <f t="shared" si="147"/>
        <v>ESTIVADOR</v>
      </c>
      <c r="K2274" t="s">
        <v>2354</v>
      </c>
      <c r="L2274">
        <v>0</v>
      </c>
      <c r="N2274" t="str">
        <f t="shared" si="148"/>
        <v>ESTIVADOR</v>
      </c>
      <c r="O2274" t="s">
        <v>2354</v>
      </c>
      <c r="P2274">
        <v>0</v>
      </c>
    </row>
    <row r="2275" spans="1:16">
      <c r="A2275" t="str">
        <f t="shared" si="146"/>
        <v>AJUDANTE DE MOTORISTA</v>
      </c>
      <c r="B2275" t="s">
        <v>129</v>
      </c>
      <c r="C2275">
        <v>0</v>
      </c>
      <c r="D2275">
        <v>0</v>
      </c>
      <c r="E2275">
        <v>3</v>
      </c>
      <c r="F2275">
        <v>0</v>
      </c>
      <c r="G2275">
        <v>3</v>
      </c>
      <c r="J2275" t="str">
        <f t="shared" si="147"/>
        <v>AJUDANTE DE MOTORISTA</v>
      </c>
      <c r="K2275" t="s">
        <v>129</v>
      </c>
      <c r="L2275">
        <v>3</v>
      </c>
      <c r="N2275" t="str">
        <f t="shared" si="148"/>
        <v>AJUDANTE DE MOTORISTA</v>
      </c>
      <c r="O2275" t="s">
        <v>129</v>
      </c>
      <c r="P2275">
        <v>0</v>
      </c>
    </row>
    <row r="2276" spans="1:16">
      <c r="A2276" t="str">
        <f t="shared" si="146"/>
        <v>BLOQUEIRO (TRABALHADOR PORTUARIO)</v>
      </c>
      <c r="B2276" t="s">
        <v>2355</v>
      </c>
      <c r="C2276">
        <v>0</v>
      </c>
      <c r="D2276">
        <v>0</v>
      </c>
      <c r="E2276">
        <v>0</v>
      </c>
      <c r="F2276">
        <v>0</v>
      </c>
      <c r="G2276">
        <v>0</v>
      </c>
      <c r="J2276" t="str">
        <f t="shared" si="147"/>
        <v>BLOQUEIRO (TRABALHADOR PORTUARIO)</v>
      </c>
      <c r="K2276" t="s">
        <v>2355</v>
      </c>
      <c r="L2276">
        <v>0</v>
      </c>
      <c r="N2276" t="str">
        <f t="shared" si="148"/>
        <v>BLOQUEIRO (TRABALHADOR PORTUARIO)</v>
      </c>
      <c r="O2276" t="s">
        <v>2355</v>
      </c>
      <c r="P2276">
        <v>0</v>
      </c>
    </row>
    <row r="2277" spans="1:16">
      <c r="A2277" t="str">
        <f t="shared" si="146"/>
        <v>EMBALADOR, A MAO</v>
      </c>
      <c r="B2277" t="s">
        <v>2356</v>
      </c>
      <c r="C2277">
        <v>0</v>
      </c>
      <c r="D2277">
        <v>0</v>
      </c>
      <c r="E2277">
        <v>0</v>
      </c>
      <c r="F2277">
        <v>0</v>
      </c>
      <c r="G2277">
        <v>0</v>
      </c>
      <c r="J2277" t="str">
        <f t="shared" si="147"/>
        <v>EMBALADOR, A MAO</v>
      </c>
      <c r="K2277" t="s">
        <v>2356</v>
      </c>
      <c r="L2277">
        <v>0</v>
      </c>
      <c r="N2277" t="str">
        <f t="shared" si="148"/>
        <v>EMBALADOR, A MAO</v>
      </c>
      <c r="O2277" t="s">
        <v>2356</v>
      </c>
      <c r="P2277">
        <v>0</v>
      </c>
    </row>
    <row r="2278" spans="1:16">
      <c r="A2278" t="str">
        <f t="shared" si="146"/>
        <v>EMBALADOR, A MAQUINA</v>
      </c>
      <c r="B2278" t="s">
        <v>2357</v>
      </c>
      <c r="C2278">
        <v>0</v>
      </c>
      <c r="D2278">
        <v>0</v>
      </c>
      <c r="E2278">
        <v>0</v>
      </c>
      <c r="F2278">
        <v>0</v>
      </c>
      <c r="G2278">
        <v>0</v>
      </c>
      <c r="J2278" t="str">
        <f t="shared" si="147"/>
        <v>EMBALADOR, A MAQUINA</v>
      </c>
      <c r="K2278" t="s">
        <v>2357</v>
      </c>
      <c r="L2278">
        <v>0</v>
      </c>
      <c r="N2278" t="str">
        <f t="shared" si="148"/>
        <v>EMBALADOR, A MAQUINA</v>
      </c>
      <c r="O2278" t="s">
        <v>2357</v>
      </c>
      <c r="P2278">
        <v>0</v>
      </c>
    </row>
    <row r="2279" spans="1:16">
      <c r="A2279" t="str">
        <f t="shared" si="146"/>
        <v>OPERADOR DE MAQUINA DE ETIQUETAR</v>
      </c>
      <c r="B2279" t="s">
        <v>2358</v>
      </c>
      <c r="C2279">
        <v>0</v>
      </c>
      <c r="D2279">
        <v>0</v>
      </c>
      <c r="E2279">
        <v>0</v>
      </c>
      <c r="F2279">
        <v>0</v>
      </c>
      <c r="G2279">
        <v>0</v>
      </c>
      <c r="J2279" t="str">
        <f t="shared" si="147"/>
        <v>OPERADOR DE MAQUINA DE ETIQUETAR</v>
      </c>
      <c r="K2279" t="s">
        <v>2358</v>
      </c>
      <c r="L2279">
        <v>0</v>
      </c>
      <c r="N2279" t="str">
        <f t="shared" si="148"/>
        <v>OPERADOR DE MAQUINA DE ETIQUETAR</v>
      </c>
      <c r="O2279" t="s">
        <v>2358</v>
      </c>
      <c r="P2279">
        <v>0</v>
      </c>
    </row>
    <row r="2280" spans="1:16">
      <c r="A2280" t="str">
        <f t="shared" si="146"/>
        <v>OPERADOR DE MAQUINA DE ENVASAR LIQUIDOS</v>
      </c>
      <c r="B2280" t="s">
        <v>2359</v>
      </c>
      <c r="C2280">
        <v>0</v>
      </c>
      <c r="D2280">
        <v>0</v>
      </c>
      <c r="E2280">
        <v>1</v>
      </c>
      <c r="F2280">
        <v>0</v>
      </c>
      <c r="G2280">
        <v>1</v>
      </c>
      <c r="J2280" t="str">
        <f t="shared" si="147"/>
        <v>OPERADOR DE MAQUINA DE ENVASAR LIQUIDOS</v>
      </c>
      <c r="K2280" t="s">
        <v>2359</v>
      </c>
      <c r="L2280">
        <v>1</v>
      </c>
      <c r="N2280" t="str">
        <f t="shared" si="148"/>
        <v>OPERADOR DE MAQUINA DE ENVASAR LIQUIDOS</v>
      </c>
      <c r="O2280" t="s">
        <v>2359</v>
      </c>
      <c r="P2280">
        <v>0</v>
      </c>
    </row>
    <row r="2281" spans="1:16">
      <c r="A2281" t="str">
        <f t="shared" si="146"/>
        <v>OPERADOR DE PRENSA DE ENFARDAMENTO</v>
      </c>
      <c r="B2281" t="s">
        <v>2360</v>
      </c>
      <c r="C2281">
        <v>0</v>
      </c>
      <c r="D2281">
        <v>0</v>
      </c>
      <c r="E2281">
        <v>0</v>
      </c>
      <c r="F2281">
        <v>0</v>
      </c>
      <c r="G2281">
        <v>0</v>
      </c>
      <c r="J2281" t="str">
        <f t="shared" si="147"/>
        <v>OPERADOR DE PRENSA DE ENFARDAMENTO</v>
      </c>
      <c r="K2281" t="s">
        <v>2360</v>
      </c>
      <c r="L2281">
        <v>0</v>
      </c>
      <c r="N2281" t="str">
        <f t="shared" si="148"/>
        <v>OPERADOR DE PRENSA DE ENFARDAMENTO</v>
      </c>
      <c r="O2281" t="s">
        <v>2360</v>
      </c>
      <c r="P2281">
        <v>0</v>
      </c>
    </row>
    <row r="2282" spans="1:16">
      <c r="A2282" t="str">
        <f t="shared" si="146"/>
        <v>ALIMENTADOR DE LINHA DE PRODUCAO</v>
      </c>
      <c r="B2282" t="s">
        <v>2361</v>
      </c>
      <c r="C2282">
        <v>0</v>
      </c>
      <c r="D2282">
        <v>0</v>
      </c>
      <c r="E2282">
        <v>0</v>
      </c>
      <c r="F2282">
        <v>0</v>
      </c>
      <c r="G2282">
        <v>0</v>
      </c>
      <c r="J2282" t="str">
        <f t="shared" si="147"/>
        <v>ALIMENTADOR DE LINHA DE PRODUCAO</v>
      </c>
      <c r="K2282" t="s">
        <v>2361</v>
      </c>
      <c r="L2282">
        <v>0</v>
      </c>
      <c r="N2282" t="str">
        <f t="shared" si="148"/>
        <v>ALIMENTADOR DE LINHA DE PRODUCAO</v>
      </c>
      <c r="O2282" t="s">
        <v>2361</v>
      </c>
      <c r="P2282">
        <v>0</v>
      </c>
    </row>
    <row r="2283" spans="1:16">
      <c r="A2283" t="str">
        <f t="shared" ref="A2283:A2346" si="149">MID(B2283,8,100)</f>
        <v>ARTESAO BORDADOR</v>
      </c>
      <c r="B2283" t="s">
        <v>2362</v>
      </c>
      <c r="C2283">
        <v>0</v>
      </c>
      <c r="D2283">
        <v>0</v>
      </c>
      <c r="E2283">
        <v>0</v>
      </c>
      <c r="F2283">
        <v>0</v>
      </c>
      <c r="G2283">
        <v>0</v>
      </c>
      <c r="J2283" t="str">
        <f t="shared" ref="J2283:J2346" si="150">MID(K2283,8,100)</f>
        <v>ARTESAO BORDADOR</v>
      </c>
      <c r="K2283" t="s">
        <v>2362</v>
      </c>
      <c r="L2283">
        <v>0</v>
      </c>
      <c r="N2283" t="str">
        <f t="shared" ref="N2283:N2346" si="151">MID(O2283,8,100)</f>
        <v>ARTESAO BORDADOR</v>
      </c>
      <c r="O2283" t="s">
        <v>2362</v>
      </c>
      <c r="P2283">
        <v>0</v>
      </c>
    </row>
    <row r="2284" spans="1:16">
      <c r="A2284" t="str">
        <f t="shared" si="149"/>
        <v>ARTESAO CERAMISTA</v>
      </c>
      <c r="B2284" t="s">
        <v>2363</v>
      </c>
      <c r="C2284">
        <v>0</v>
      </c>
      <c r="D2284">
        <v>0</v>
      </c>
      <c r="E2284">
        <v>0</v>
      </c>
      <c r="F2284">
        <v>0</v>
      </c>
      <c r="G2284">
        <v>0</v>
      </c>
      <c r="J2284" t="str">
        <f t="shared" si="150"/>
        <v>ARTESAO CERAMISTA</v>
      </c>
      <c r="K2284" t="s">
        <v>2363</v>
      </c>
      <c r="L2284">
        <v>0</v>
      </c>
      <c r="N2284" t="str">
        <f t="shared" si="151"/>
        <v>ARTESAO CERAMISTA</v>
      </c>
      <c r="O2284" t="s">
        <v>2363</v>
      </c>
      <c r="P2284">
        <v>0</v>
      </c>
    </row>
    <row r="2285" spans="1:16">
      <c r="A2285" t="str">
        <f t="shared" si="149"/>
        <v>ARTESAO COM MATERIAL RECICLAVEL</v>
      </c>
      <c r="B2285" t="s">
        <v>2364</v>
      </c>
      <c r="C2285">
        <v>0</v>
      </c>
      <c r="D2285">
        <v>0</v>
      </c>
      <c r="E2285">
        <v>0</v>
      </c>
      <c r="F2285">
        <v>0</v>
      </c>
      <c r="G2285">
        <v>0</v>
      </c>
      <c r="J2285" t="str">
        <f t="shared" si="150"/>
        <v>ARTESAO COM MATERIAL RECICLAVEL</v>
      </c>
      <c r="K2285" t="s">
        <v>2364</v>
      </c>
      <c r="L2285">
        <v>0</v>
      </c>
      <c r="N2285" t="str">
        <f t="shared" si="151"/>
        <v>ARTESAO COM MATERIAL RECICLAVEL</v>
      </c>
      <c r="O2285" t="s">
        <v>2364</v>
      </c>
      <c r="P2285">
        <v>0</v>
      </c>
    </row>
    <row r="2286" spans="1:16">
      <c r="A2286" t="str">
        <f t="shared" si="149"/>
        <v>ARTESAO CONFECCIONADOR DE BIOJOIAS E ECOJOIAS</v>
      </c>
      <c r="B2286" t="s">
        <v>2365</v>
      </c>
      <c r="C2286">
        <v>0</v>
      </c>
      <c r="D2286">
        <v>0</v>
      </c>
      <c r="E2286">
        <v>0</v>
      </c>
      <c r="F2286">
        <v>0</v>
      </c>
      <c r="G2286">
        <v>0</v>
      </c>
      <c r="J2286" t="str">
        <f t="shared" si="150"/>
        <v>ARTESAO CONFECCIONADOR DE BIOJOIAS E ECOJOIAS</v>
      </c>
      <c r="K2286" t="s">
        <v>2365</v>
      </c>
      <c r="L2286">
        <v>0</v>
      </c>
      <c r="N2286" t="str">
        <f t="shared" si="151"/>
        <v>ARTESAO CONFECCIONADOR DE BIOJOIAS E ECOJOIAS</v>
      </c>
      <c r="O2286" t="s">
        <v>2365</v>
      </c>
      <c r="P2286">
        <v>0</v>
      </c>
    </row>
    <row r="2287" spans="1:16">
      <c r="A2287" t="str">
        <f t="shared" si="149"/>
        <v>ARTESAO DO COURO</v>
      </c>
      <c r="B2287" t="s">
        <v>2366</v>
      </c>
      <c r="C2287">
        <v>0</v>
      </c>
      <c r="D2287">
        <v>0</v>
      </c>
      <c r="E2287">
        <v>0</v>
      </c>
      <c r="F2287">
        <v>0</v>
      </c>
      <c r="G2287">
        <v>0</v>
      </c>
      <c r="J2287" t="str">
        <f t="shared" si="150"/>
        <v>ARTESAO DO COURO</v>
      </c>
      <c r="K2287" t="s">
        <v>2366</v>
      </c>
      <c r="L2287">
        <v>0</v>
      </c>
      <c r="N2287" t="str">
        <f t="shared" si="151"/>
        <v>ARTESAO DO COURO</v>
      </c>
      <c r="O2287" t="s">
        <v>2366</v>
      </c>
      <c r="P2287">
        <v>0</v>
      </c>
    </row>
    <row r="2288" spans="1:16">
      <c r="A2288" t="str">
        <f t="shared" si="149"/>
        <v>ARTESAO ESCULTOR</v>
      </c>
      <c r="B2288" t="s">
        <v>2367</v>
      </c>
      <c r="C2288">
        <v>0</v>
      </c>
      <c r="D2288">
        <v>0</v>
      </c>
      <c r="E2288">
        <v>0</v>
      </c>
      <c r="F2288">
        <v>0</v>
      </c>
      <c r="G2288">
        <v>0</v>
      </c>
      <c r="J2288" t="str">
        <f t="shared" si="150"/>
        <v>ARTESAO ESCULTOR</v>
      </c>
      <c r="K2288" t="s">
        <v>2367</v>
      </c>
      <c r="L2288">
        <v>0</v>
      </c>
      <c r="N2288" t="str">
        <f t="shared" si="151"/>
        <v>ARTESAO ESCULTOR</v>
      </c>
      <c r="O2288" t="s">
        <v>2367</v>
      </c>
      <c r="P2288">
        <v>0</v>
      </c>
    </row>
    <row r="2289" spans="1:16">
      <c r="A2289" t="str">
        <f t="shared" si="149"/>
        <v>ARTESAO MOVELEIRO (EXCETO RECICLADO)</v>
      </c>
      <c r="B2289" t="s">
        <v>2368</v>
      </c>
      <c r="C2289">
        <v>0</v>
      </c>
      <c r="D2289">
        <v>0</v>
      </c>
      <c r="E2289">
        <v>0</v>
      </c>
      <c r="F2289">
        <v>0</v>
      </c>
      <c r="G2289">
        <v>0</v>
      </c>
      <c r="J2289" t="str">
        <f t="shared" si="150"/>
        <v>ARTESAO MOVELEIRO (EXCETO RECICLADO)</v>
      </c>
      <c r="K2289" t="s">
        <v>2368</v>
      </c>
      <c r="L2289">
        <v>0</v>
      </c>
      <c r="N2289" t="str">
        <f t="shared" si="151"/>
        <v>ARTESAO MOVELEIRO (EXCETO RECICLADO)</v>
      </c>
      <c r="O2289" t="s">
        <v>2368</v>
      </c>
      <c r="P2289">
        <v>0</v>
      </c>
    </row>
    <row r="2290" spans="1:16">
      <c r="A2290" t="str">
        <f t="shared" si="149"/>
        <v>ARTESAO TECELAO</v>
      </c>
      <c r="B2290" t="s">
        <v>2369</v>
      </c>
      <c r="C2290">
        <v>0</v>
      </c>
      <c r="D2290">
        <v>0</v>
      </c>
      <c r="E2290">
        <v>0</v>
      </c>
      <c r="F2290">
        <v>0</v>
      </c>
      <c r="G2290">
        <v>0</v>
      </c>
      <c r="J2290" t="str">
        <f t="shared" si="150"/>
        <v>ARTESAO TECELAO</v>
      </c>
      <c r="K2290" t="s">
        <v>2369</v>
      </c>
      <c r="L2290">
        <v>0</v>
      </c>
      <c r="N2290" t="str">
        <f t="shared" si="151"/>
        <v>ARTESAO TECELAO</v>
      </c>
      <c r="O2290" t="s">
        <v>2369</v>
      </c>
      <c r="P2290">
        <v>0</v>
      </c>
    </row>
    <row r="2291" spans="1:16">
      <c r="A2291" t="str">
        <f t="shared" si="149"/>
        <v>ARTESAO TRANCADOR</v>
      </c>
      <c r="B2291" t="s">
        <v>2370</v>
      </c>
      <c r="C2291">
        <v>0</v>
      </c>
      <c r="D2291">
        <v>0</v>
      </c>
      <c r="E2291">
        <v>0</v>
      </c>
      <c r="F2291">
        <v>0</v>
      </c>
      <c r="G2291">
        <v>0</v>
      </c>
      <c r="J2291" t="str">
        <f t="shared" si="150"/>
        <v>ARTESAO TRANCADOR</v>
      </c>
      <c r="K2291" t="s">
        <v>2370</v>
      </c>
      <c r="L2291">
        <v>0</v>
      </c>
      <c r="N2291" t="str">
        <f t="shared" si="151"/>
        <v>ARTESAO TRANCADOR</v>
      </c>
      <c r="O2291" t="s">
        <v>2370</v>
      </c>
      <c r="P2291">
        <v>0</v>
      </c>
    </row>
    <row r="2292" spans="1:16">
      <c r="A2292" t="str">
        <f t="shared" si="149"/>
        <v>ARTESAO CROCHETEIRO</v>
      </c>
      <c r="B2292" t="s">
        <v>2371</v>
      </c>
      <c r="C2292">
        <v>0</v>
      </c>
      <c r="D2292">
        <v>0</v>
      </c>
      <c r="E2292">
        <v>0</v>
      </c>
      <c r="F2292">
        <v>0</v>
      </c>
      <c r="G2292">
        <v>0</v>
      </c>
      <c r="J2292" t="str">
        <f t="shared" si="150"/>
        <v>ARTESAO CROCHETEIRO</v>
      </c>
      <c r="K2292" t="s">
        <v>2371</v>
      </c>
      <c r="L2292">
        <v>0</v>
      </c>
      <c r="N2292" t="str">
        <f t="shared" si="151"/>
        <v>ARTESAO CROCHETEIRO</v>
      </c>
      <c r="O2292" t="s">
        <v>2371</v>
      </c>
      <c r="P2292">
        <v>0</v>
      </c>
    </row>
    <row r="2293" spans="1:16">
      <c r="A2293" t="str">
        <f t="shared" si="149"/>
        <v>ARTESAO TRICOTEIRO</v>
      </c>
      <c r="B2293" t="s">
        <v>2372</v>
      </c>
      <c r="C2293">
        <v>0</v>
      </c>
      <c r="D2293">
        <v>0</v>
      </c>
      <c r="E2293">
        <v>0</v>
      </c>
      <c r="F2293">
        <v>0</v>
      </c>
      <c r="G2293">
        <v>0</v>
      </c>
      <c r="J2293" t="str">
        <f t="shared" si="150"/>
        <v>ARTESAO TRICOTEIRO</v>
      </c>
      <c r="K2293" t="s">
        <v>2372</v>
      </c>
      <c r="L2293">
        <v>0</v>
      </c>
      <c r="N2293" t="str">
        <f t="shared" si="151"/>
        <v>ARTESAO TRICOTEIRO</v>
      </c>
      <c r="O2293" t="s">
        <v>2372</v>
      </c>
      <c r="P2293">
        <v>0</v>
      </c>
    </row>
    <row r="2294" spans="1:16">
      <c r="A2294" t="str">
        <f t="shared" si="149"/>
        <v>ARTESAO RENDEIRO</v>
      </c>
      <c r="B2294" t="s">
        <v>2373</v>
      </c>
      <c r="C2294">
        <v>0</v>
      </c>
      <c r="D2294">
        <v>0</v>
      </c>
      <c r="E2294">
        <v>0</v>
      </c>
      <c r="F2294">
        <v>0</v>
      </c>
      <c r="G2294">
        <v>0</v>
      </c>
      <c r="J2294" t="str">
        <f t="shared" si="150"/>
        <v>ARTESAO RENDEIRO</v>
      </c>
      <c r="K2294" t="s">
        <v>2373</v>
      </c>
      <c r="L2294">
        <v>0</v>
      </c>
      <c r="N2294" t="str">
        <f t="shared" si="151"/>
        <v>ARTESAO RENDEIRO</v>
      </c>
      <c r="O2294" t="s">
        <v>2373</v>
      </c>
      <c r="P2294">
        <v>0</v>
      </c>
    </row>
    <row r="2295" spans="1:16">
      <c r="A2295" t="str">
        <f t="shared" si="149"/>
        <v>MESTRE (INDUSTRIA PETROQUIMICA E CARBOQUIMICA)</v>
      </c>
      <c r="B2295" t="s">
        <v>2374</v>
      </c>
      <c r="C2295">
        <v>0</v>
      </c>
      <c r="D2295">
        <v>0</v>
      </c>
      <c r="E2295">
        <v>0</v>
      </c>
      <c r="F2295">
        <v>0</v>
      </c>
      <c r="G2295">
        <v>0</v>
      </c>
      <c r="J2295" t="str">
        <f t="shared" si="150"/>
        <v>MESTRE (INDUSTRIA PETROQUIMICA E CARBOQUIMICA)</v>
      </c>
      <c r="K2295" t="s">
        <v>2374</v>
      </c>
      <c r="L2295">
        <v>0</v>
      </c>
      <c r="N2295" t="str">
        <f t="shared" si="151"/>
        <v>MESTRE (INDUSTRIA PETROQUIMICA E CARBOQUIMICA)</v>
      </c>
      <c r="O2295" t="s">
        <v>2374</v>
      </c>
      <c r="P2295">
        <v>0</v>
      </c>
    </row>
    <row r="2296" spans="1:16">
      <c r="A2296" t="str">
        <f t="shared" si="149"/>
        <v>MESTRE DE PRODUCAO QUIMICA</v>
      </c>
      <c r="B2296" t="s">
        <v>2375</v>
      </c>
      <c r="C2296">
        <v>0</v>
      </c>
      <c r="D2296">
        <v>0</v>
      </c>
      <c r="E2296">
        <v>0</v>
      </c>
      <c r="F2296">
        <v>0</v>
      </c>
      <c r="G2296">
        <v>0</v>
      </c>
      <c r="J2296" t="str">
        <f t="shared" si="150"/>
        <v>MESTRE DE PRODUCAO QUIMICA</v>
      </c>
      <c r="K2296" t="s">
        <v>2375</v>
      </c>
      <c r="L2296">
        <v>0</v>
      </c>
      <c r="N2296" t="str">
        <f t="shared" si="151"/>
        <v>MESTRE DE PRODUCAO QUIMICA</v>
      </c>
      <c r="O2296" t="s">
        <v>2375</v>
      </c>
      <c r="P2296">
        <v>0</v>
      </c>
    </row>
    <row r="2297" spans="1:16">
      <c r="A2297" t="str">
        <f t="shared" si="149"/>
        <v>MESTRE (INDUSTRIA DE BORRACHA E PLASTICO)</v>
      </c>
      <c r="B2297" t="s">
        <v>2376</v>
      </c>
      <c r="C2297">
        <v>0</v>
      </c>
      <c r="D2297">
        <v>0</v>
      </c>
      <c r="E2297">
        <v>0</v>
      </c>
      <c r="F2297">
        <v>0</v>
      </c>
      <c r="G2297">
        <v>0</v>
      </c>
      <c r="J2297" t="str">
        <f t="shared" si="150"/>
        <v>MESTRE (INDUSTRIA DE BORRACHA E PLASTICO)</v>
      </c>
      <c r="K2297" t="s">
        <v>2376</v>
      </c>
      <c r="L2297">
        <v>0</v>
      </c>
      <c r="N2297" t="str">
        <f t="shared" si="151"/>
        <v>MESTRE (INDUSTRIA DE BORRACHA E PLASTICO)</v>
      </c>
      <c r="O2297" t="s">
        <v>2376</v>
      </c>
      <c r="P2297">
        <v>0</v>
      </c>
    </row>
    <row r="2298" spans="1:16">
      <c r="A2298" t="str">
        <f t="shared" si="149"/>
        <v>MESTRE DE PRODUCAO FARMACEUTICA</v>
      </c>
      <c r="B2298" t="s">
        <v>2377</v>
      </c>
      <c r="C2298">
        <v>0</v>
      </c>
      <c r="D2298">
        <v>0</v>
      </c>
      <c r="E2298">
        <v>0</v>
      </c>
      <c r="F2298">
        <v>0</v>
      </c>
      <c r="G2298">
        <v>0</v>
      </c>
      <c r="J2298" t="str">
        <f t="shared" si="150"/>
        <v>MESTRE DE PRODUCAO FARMACEUTICA</v>
      </c>
      <c r="K2298" t="s">
        <v>2377</v>
      </c>
      <c r="L2298">
        <v>0</v>
      </c>
      <c r="N2298" t="str">
        <f t="shared" si="151"/>
        <v>MESTRE DE PRODUCAO FARMACEUTICA</v>
      </c>
      <c r="O2298" t="s">
        <v>2377</v>
      </c>
      <c r="P2298">
        <v>0</v>
      </c>
    </row>
    <row r="2299" spans="1:16">
      <c r="A2299" t="str">
        <f t="shared" si="149"/>
        <v>OPERADOR DE PROCESSOS QUIMICOS E PETROQUIMICOS</v>
      </c>
      <c r="B2299" t="s">
        <v>2378</v>
      </c>
      <c r="C2299">
        <v>0</v>
      </c>
      <c r="D2299">
        <v>0</v>
      </c>
      <c r="E2299">
        <v>0</v>
      </c>
      <c r="F2299">
        <v>0</v>
      </c>
      <c r="G2299">
        <v>0</v>
      </c>
      <c r="J2299" t="str">
        <f t="shared" si="150"/>
        <v>OPERADOR DE PROCESSOS QUIMICOS E PETROQUIMICOS</v>
      </c>
      <c r="K2299" t="s">
        <v>2378</v>
      </c>
      <c r="L2299">
        <v>0</v>
      </c>
      <c r="N2299" t="str">
        <f t="shared" si="151"/>
        <v>OPERADOR DE PROCESSOS QUIMICOS E PETROQUIMICOS</v>
      </c>
      <c r="O2299" t="s">
        <v>2378</v>
      </c>
      <c r="P2299">
        <v>0</v>
      </c>
    </row>
    <row r="2300" spans="1:16">
      <c r="A2300" t="str">
        <f t="shared" si="149"/>
        <v>OPERADOR DE SALA DE CONTROLE DE INSTALACOES QUIMICAS, PETROQUIMICAS E AFINS</v>
      </c>
      <c r="B2300" t="s">
        <v>2379</v>
      </c>
      <c r="C2300">
        <v>0</v>
      </c>
      <c r="D2300">
        <v>0</v>
      </c>
      <c r="E2300">
        <v>0</v>
      </c>
      <c r="F2300">
        <v>0</v>
      </c>
      <c r="G2300">
        <v>0</v>
      </c>
      <c r="J2300" t="str">
        <f t="shared" si="150"/>
        <v>OPERADOR DE SALA DE CONTROLE DE INSTALACOES QUIMICAS, PETROQUIMICAS E AFINS</v>
      </c>
      <c r="K2300" t="s">
        <v>2379</v>
      </c>
      <c r="L2300">
        <v>0</v>
      </c>
      <c r="N2300" t="str">
        <f t="shared" si="151"/>
        <v>OPERADOR DE SALA DE CONTROLE DE INSTALACOES QUIMICAS, PETROQUIMICAS E AFINS</v>
      </c>
      <c r="O2300" t="s">
        <v>2379</v>
      </c>
      <c r="P2300">
        <v>0</v>
      </c>
    </row>
    <row r="2301" spans="1:16">
      <c r="A2301" t="str">
        <f t="shared" si="149"/>
        <v>MOLEIRO (TRATAMENTOS QUIMICOS E AFINS)</v>
      </c>
      <c r="B2301" t="s">
        <v>2380</v>
      </c>
      <c r="C2301">
        <v>0</v>
      </c>
      <c r="D2301">
        <v>0</v>
      </c>
      <c r="E2301">
        <v>0</v>
      </c>
      <c r="F2301">
        <v>0</v>
      </c>
      <c r="G2301">
        <v>0</v>
      </c>
      <c r="J2301" t="str">
        <f t="shared" si="150"/>
        <v>MOLEIRO (TRATAMENTOS QUIMICOS E AFINS)</v>
      </c>
      <c r="K2301" t="s">
        <v>2380</v>
      </c>
      <c r="L2301">
        <v>0</v>
      </c>
      <c r="N2301" t="str">
        <f t="shared" si="151"/>
        <v>MOLEIRO (TRATAMENTOS QUIMICOS E AFINS)</v>
      </c>
      <c r="O2301" t="s">
        <v>2380</v>
      </c>
      <c r="P2301">
        <v>0</v>
      </c>
    </row>
    <row r="2302" spans="1:16">
      <c r="A2302" t="str">
        <f t="shared" si="149"/>
        <v>OPERADOR DE MAQUINA MISTURADEIRA (TRATAMENTOS QUIMICOS E AFINS)</v>
      </c>
      <c r="B2302" t="s">
        <v>2381</v>
      </c>
      <c r="C2302">
        <v>0</v>
      </c>
      <c r="D2302">
        <v>0</v>
      </c>
      <c r="E2302">
        <v>0</v>
      </c>
      <c r="F2302">
        <v>0</v>
      </c>
      <c r="G2302">
        <v>0</v>
      </c>
      <c r="J2302" t="str">
        <f t="shared" si="150"/>
        <v>OPERADOR DE MAQUINA MISTURADEIRA (TRATAMENTOS QUIMICOS E AFINS)</v>
      </c>
      <c r="K2302" t="s">
        <v>2381</v>
      </c>
      <c r="L2302">
        <v>0</v>
      </c>
      <c r="N2302" t="str">
        <f t="shared" si="151"/>
        <v>OPERADOR DE MAQUINA MISTURADEIRA (TRATAMENTOS QUIMICOS E AFINS)</v>
      </c>
      <c r="O2302" t="s">
        <v>2381</v>
      </c>
      <c r="P2302">
        <v>0</v>
      </c>
    </row>
    <row r="2303" spans="1:16">
      <c r="A2303" t="str">
        <f t="shared" si="149"/>
        <v>OPERADOR DE BRITADEIRA (TRATAMENTOS QUIMICOS E AFINS)</v>
      </c>
      <c r="B2303" t="s">
        <v>2382</v>
      </c>
      <c r="C2303">
        <v>0</v>
      </c>
      <c r="D2303">
        <v>0</v>
      </c>
      <c r="E2303">
        <v>0</v>
      </c>
      <c r="F2303">
        <v>0</v>
      </c>
      <c r="G2303">
        <v>0</v>
      </c>
      <c r="J2303" t="str">
        <f t="shared" si="150"/>
        <v>OPERADOR DE BRITADEIRA (TRATAMENTOS QUIMICOS E AFINS)</v>
      </c>
      <c r="K2303" t="s">
        <v>2382</v>
      </c>
      <c r="L2303">
        <v>0</v>
      </c>
      <c r="N2303" t="str">
        <f t="shared" si="151"/>
        <v>OPERADOR DE BRITADEIRA (TRATAMENTOS QUIMICOS E AFINS)</v>
      </c>
      <c r="O2303" t="s">
        <v>2382</v>
      </c>
      <c r="P2303">
        <v>0</v>
      </c>
    </row>
    <row r="2304" spans="1:16">
      <c r="A2304" t="str">
        <f t="shared" si="149"/>
        <v>OPERADOR DE CONCENTRACAO</v>
      </c>
      <c r="B2304" t="s">
        <v>2383</v>
      </c>
      <c r="C2304">
        <v>0</v>
      </c>
      <c r="D2304">
        <v>0</v>
      </c>
      <c r="E2304">
        <v>0</v>
      </c>
      <c r="F2304">
        <v>0</v>
      </c>
      <c r="G2304">
        <v>0</v>
      </c>
      <c r="J2304" t="str">
        <f t="shared" si="150"/>
        <v>OPERADOR DE CONCENTRACAO</v>
      </c>
      <c r="K2304" t="s">
        <v>2383</v>
      </c>
      <c r="L2304">
        <v>0</v>
      </c>
      <c r="N2304" t="str">
        <f t="shared" si="151"/>
        <v>OPERADOR DE CONCENTRACAO</v>
      </c>
      <c r="O2304" t="s">
        <v>2383</v>
      </c>
      <c r="P2304">
        <v>0</v>
      </c>
    </row>
    <row r="2305" spans="1:16">
      <c r="A2305" t="str">
        <f t="shared" si="149"/>
        <v>TRABALHADOR DA FABRICACAO DE RESINAS E VERNIZES</v>
      </c>
      <c r="B2305" t="s">
        <v>2384</v>
      </c>
      <c r="C2305">
        <v>0</v>
      </c>
      <c r="D2305">
        <v>0</v>
      </c>
      <c r="E2305">
        <v>0</v>
      </c>
      <c r="F2305">
        <v>0</v>
      </c>
      <c r="G2305">
        <v>0</v>
      </c>
      <c r="J2305" t="str">
        <f t="shared" si="150"/>
        <v>TRABALHADOR DA FABRICACAO DE RESINAS E VERNIZES</v>
      </c>
      <c r="K2305" t="s">
        <v>2384</v>
      </c>
      <c r="L2305">
        <v>0</v>
      </c>
      <c r="N2305" t="str">
        <f t="shared" si="151"/>
        <v>TRABALHADOR DA FABRICACAO DE RESINAS E VERNIZES</v>
      </c>
      <c r="O2305" t="s">
        <v>2384</v>
      </c>
      <c r="P2305">
        <v>0</v>
      </c>
    </row>
    <row r="2306" spans="1:16">
      <c r="A2306" t="str">
        <f t="shared" si="149"/>
        <v>TRABALHADOR DE FABRICACAO DE TINTAS</v>
      </c>
      <c r="B2306" t="s">
        <v>2385</v>
      </c>
      <c r="C2306">
        <v>0</v>
      </c>
      <c r="D2306">
        <v>0</v>
      </c>
      <c r="E2306">
        <v>0</v>
      </c>
      <c r="F2306">
        <v>0</v>
      </c>
      <c r="G2306">
        <v>0</v>
      </c>
      <c r="J2306" t="str">
        <f t="shared" si="150"/>
        <v>TRABALHADOR DE FABRICACAO DE TINTAS</v>
      </c>
      <c r="K2306" t="s">
        <v>2385</v>
      </c>
      <c r="L2306">
        <v>0</v>
      </c>
      <c r="N2306" t="str">
        <f t="shared" si="151"/>
        <v>TRABALHADOR DE FABRICACAO DE TINTAS</v>
      </c>
      <c r="O2306" t="s">
        <v>2385</v>
      </c>
      <c r="P2306">
        <v>0</v>
      </c>
    </row>
    <row r="2307" spans="1:16">
      <c r="A2307" t="str">
        <f t="shared" si="149"/>
        <v>OPERADOR DE CALCINACAO (TRATAMENTO QUIMICO E AFINS)</v>
      </c>
      <c r="B2307" t="s">
        <v>2386</v>
      </c>
      <c r="C2307">
        <v>0</v>
      </c>
      <c r="D2307">
        <v>0</v>
      </c>
      <c r="E2307">
        <v>0</v>
      </c>
      <c r="F2307">
        <v>0</v>
      </c>
      <c r="G2307">
        <v>0</v>
      </c>
      <c r="J2307" t="str">
        <f t="shared" si="150"/>
        <v>OPERADOR DE CALCINACAO (TRATAMENTO QUIMICO E AFINS)</v>
      </c>
      <c r="K2307" t="s">
        <v>2386</v>
      </c>
      <c r="L2307">
        <v>0</v>
      </c>
      <c r="N2307" t="str">
        <f t="shared" si="151"/>
        <v>OPERADOR DE CALCINACAO (TRATAMENTO QUIMICO E AFINS)</v>
      </c>
      <c r="O2307" t="s">
        <v>2386</v>
      </c>
      <c r="P2307">
        <v>0</v>
      </c>
    </row>
    <row r="2308" spans="1:16">
      <c r="A2308" t="str">
        <f t="shared" si="149"/>
        <v>OPERADOR DE TRATAMENTO QUIMICO DE MATERIAIS RADIOATIVOS</v>
      </c>
      <c r="B2308" t="s">
        <v>2387</v>
      </c>
      <c r="C2308">
        <v>0</v>
      </c>
      <c r="D2308">
        <v>0</v>
      </c>
      <c r="E2308">
        <v>0</v>
      </c>
      <c r="F2308">
        <v>0</v>
      </c>
      <c r="G2308">
        <v>0</v>
      </c>
      <c r="J2308" t="str">
        <f t="shared" si="150"/>
        <v>OPERADOR DE TRATAMENTO QUIMICO DE MATERIAIS RADIOATIVOS</v>
      </c>
      <c r="K2308" t="s">
        <v>2387</v>
      </c>
      <c r="L2308">
        <v>0</v>
      </c>
      <c r="N2308" t="str">
        <f t="shared" si="151"/>
        <v>OPERADOR DE TRATAMENTO QUIMICO DE MATERIAIS RADIOATIVOS</v>
      </c>
      <c r="O2308" t="s">
        <v>2387</v>
      </c>
      <c r="P2308">
        <v>0</v>
      </c>
    </row>
    <row r="2309" spans="1:16">
      <c r="A2309" t="str">
        <f t="shared" si="149"/>
        <v>OPERADOR DE CENTRIFUGADORA (TRATAMENTOS QUIMICOS E AFINS)</v>
      </c>
      <c r="B2309" t="s">
        <v>2388</v>
      </c>
      <c r="C2309">
        <v>0</v>
      </c>
      <c r="D2309">
        <v>0</v>
      </c>
      <c r="E2309">
        <v>0</v>
      </c>
      <c r="F2309">
        <v>0</v>
      </c>
      <c r="G2309">
        <v>0</v>
      </c>
      <c r="J2309" t="str">
        <f t="shared" si="150"/>
        <v>OPERADOR DE CENTRIFUGADORA (TRATAMENTOS QUIMICOS E AFINS)</v>
      </c>
      <c r="K2309" t="s">
        <v>2388</v>
      </c>
      <c r="L2309">
        <v>0</v>
      </c>
      <c r="N2309" t="str">
        <f t="shared" si="151"/>
        <v>OPERADOR DE CENTRIFUGADORA (TRATAMENTOS QUIMICOS E AFINS)</v>
      </c>
      <c r="O2309" t="s">
        <v>2388</v>
      </c>
      <c r="P2309">
        <v>0</v>
      </c>
    </row>
    <row r="2310" spans="1:16">
      <c r="A2310" t="str">
        <f t="shared" si="149"/>
        <v>OPERADOR DE EXPLORACAO DE PETROLEO</v>
      </c>
      <c r="B2310" t="s">
        <v>2389</v>
      </c>
      <c r="C2310">
        <v>0</v>
      </c>
      <c r="D2310">
        <v>0</v>
      </c>
      <c r="E2310">
        <v>0</v>
      </c>
      <c r="F2310">
        <v>0</v>
      </c>
      <c r="G2310">
        <v>0</v>
      </c>
      <c r="J2310" t="str">
        <f t="shared" si="150"/>
        <v>OPERADOR DE EXPLORACAO DE PETROLEO</v>
      </c>
      <c r="K2310" t="s">
        <v>2389</v>
      </c>
      <c r="L2310">
        <v>0</v>
      </c>
      <c r="N2310" t="str">
        <f t="shared" si="151"/>
        <v>OPERADOR DE EXPLORACAO DE PETROLEO</v>
      </c>
      <c r="O2310" t="s">
        <v>2389</v>
      </c>
      <c r="P2310">
        <v>0</v>
      </c>
    </row>
    <row r="2311" spans="1:16">
      <c r="A2311" t="str">
        <f t="shared" si="149"/>
        <v>OPERADOR DE FILTRO DE SECAGEM (MINERACAO)</v>
      </c>
      <c r="B2311" t="s">
        <v>2390</v>
      </c>
      <c r="C2311">
        <v>0</v>
      </c>
      <c r="D2311">
        <v>0</v>
      </c>
      <c r="E2311">
        <v>0</v>
      </c>
      <c r="F2311">
        <v>0</v>
      </c>
      <c r="G2311">
        <v>0</v>
      </c>
      <c r="J2311" t="str">
        <f t="shared" si="150"/>
        <v>OPERADOR DE FILTRO DE SECAGEM (MINERACAO)</v>
      </c>
      <c r="K2311" t="s">
        <v>2390</v>
      </c>
      <c r="L2311">
        <v>0</v>
      </c>
      <c r="N2311" t="str">
        <f t="shared" si="151"/>
        <v>OPERADOR DE FILTRO DE SECAGEM (MINERACAO)</v>
      </c>
      <c r="O2311" t="s">
        <v>2390</v>
      </c>
      <c r="P2311">
        <v>0</v>
      </c>
    </row>
    <row r="2312" spans="1:16">
      <c r="A2312" t="str">
        <f t="shared" si="149"/>
        <v>OPERADOR DE FILTRO DE TAMBOR ROTATIVO (TRATAMENTOS QUIMICOS E AFINS)</v>
      </c>
      <c r="B2312" t="s">
        <v>2391</v>
      </c>
      <c r="C2312">
        <v>0</v>
      </c>
      <c r="D2312">
        <v>0</v>
      </c>
      <c r="E2312">
        <v>0</v>
      </c>
      <c r="F2312">
        <v>0</v>
      </c>
      <c r="G2312">
        <v>0</v>
      </c>
      <c r="J2312" t="str">
        <f t="shared" si="150"/>
        <v>OPERADOR DE FILTRO DE TAMBOR ROTATIVO (TRATAMENTOS QUIMICOS E AFINS)</v>
      </c>
      <c r="K2312" t="s">
        <v>2391</v>
      </c>
      <c r="L2312">
        <v>0</v>
      </c>
      <c r="N2312" t="str">
        <f t="shared" si="151"/>
        <v>OPERADOR DE FILTRO DE TAMBOR ROTATIVO (TRATAMENTOS QUIMICOS E AFINS)</v>
      </c>
      <c r="O2312" t="s">
        <v>2391</v>
      </c>
      <c r="P2312">
        <v>0</v>
      </c>
    </row>
    <row r="2313" spans="1:16">
      <c r="A2313" t="str">
        <f t="shared" si="149"/>
        <v>OPERADOR DE FILTRO-ESTEIRA (MINERACAO)</v>
      </c>
      <c r="B2313" t="s">
        <v>2392</v>
      </c>
      <c r="C2313">
        <v>0</v>
      </c>
      <c r="D2313">
        <v>0</v>
      </c>
      <c r="E2313">
        <v>0</v>
      </c>
      <c r="F2313">
        <v>0</v>
      </c>
      <c r="G2313">
        <v>0</v>
      </c>
      <c r="J2313" t="str">
        <f t="shared" si="150"/>
        <v>OPERADOR DE FILTRO-ESTEIRA (MINERACAO)</v>
      </c>
      <c r="K2313" t="s">
        <v>2392</v>
      </c>
      <c r="L2313">
        <v>0</v>
      </c>
      <c r="N2313" t="str">
        <f t="shared" si="151"/>
        <v>OPERADOR DE FILTRO-ESTEIRA (MINERACAO)</v>
      </c>
      <c r="O2313" t="s">
        <v>2392</v>
      </c>
      <c r="P2313">
        <v>0</v>
      </c>
    </row>
    <row r="2314" spans="1:16">
      <c r="A2314" t="str">
        <f t="shared" si="149"/>
        <v>OPERADOR DE FILTRO-PRENSA (TRATAMENTOS QUIMICOS E AFINS)</v>
      </c>
      <c r="B2314" t="s">
        <v>2393</v>
      </c>
      <c r="C2314">
        <v>0</v>
      </c>
      <c r="D2314">
        <v>0</v>
      </c>
      <c r="E2314">
        <v>0</v>
      </c>
      <c r="F2314">
        <v>0</v>
      </c>
      <c r="G2314">
        <v>0</v>
      </c>
      <c r="J2314" t="str">
        <f t="shared" si="150"/>
        <v>OPERADOR DE FILTRO-PRENSA (TRATAMENTOS QUIMICOS E AFINS)</v>
      </c>
      <c r="K2314" t="s">
        <v>2393</v>
      </c>
      <c r="L2314">
        <v>0</v>
      </c>
      <c r="N2314" t="str">
        <f t="shared" si="151"/>
        <v>OPERADOR DE FILTRO-PRENSA (TRATAMENTOS QUIMICOS E AFINS)</v>
      </c>
      <c r="O2314" t="s">
        <v>2393</v>
      </c>
      <c r="P2314">
        <v>0</v>
      </c>
    </row>
    <row r="2315" spans="1:16">
      <c r="A2315" t="str">
        <f t="shared" si="149"/>
        <v>OPERADOR DE FILTROS DE PARAFINA (TRATAMENTOS QUIMICOS E AFINS)</v>
      </c>
      <c r="B2315" t="s">
        <v>2394</v>
      </c>
      <c r="C2315">
        <v>0</v>
      </c>
      <c r="D2315">
        <v>0</v>
      </c>
      <c r="E2315">
        <v>0</v>
      </c>
      <c r="F2315">
        <v>0</v>
      </c>
      <c r="G2315">
        <v>0</v>
      </c>
      <c r="J2315" t="str">
        <f t="shared" si="150"/>
        <v>OPERADOR DE FILTROS DE PARAFINA (TRATAMENTOS QUIMICOS E AFINS)</v>
      </c>
      <c r="K2315" t="s">
        <v>2394</v>
      </c>
      <c r="L2315">
        <v>0</v>
      </c>
      <c r="N2315" t="str">
        <f t="shared" si="151"/>
        <v>OPERADOR DE FILTROS DE PARAFINA (TRATAMENTOS QUIMICOS E AFINS)</v>
      </c>
      <c r="O2315" t="s">
        <v>2394</v>
      </c>
      <c r="P2315">
        <v>0</v>
      </c>
    </row>
    <row r="2316" spans="1:16">
      <c r="A2316" t="str">
        <f t="shared" si="149"/>
        <v>DESTILADOR DE MADEIRA</v>
      </c>
      <c r="B2316" t="s">
        <v>2395</v>
      </c>
      <c r="C2316">
        <v>0</v>
      </c>
      <c r="D2316">
        <v>0</v>
      </c>
      <c r="E2316">
        <v>0</v>
      </c>
      <c r="F2316">
        <v>0</v>
      </c>
      <c r="G2316">
        <v>0</v>
      </c>
      <c r="J2316" t="str">
        <f t="shared" si="150"/>
        <v>DESTILADOR DE MADEIRA</v>
      </c>
      <c r="K2316" t="s">
        <v>2395</v>
      </c>
      <c r="L2316">
        <v>0</v>
      </c>
      <c r="N2316" t="str">
        <f t="shared" si="151"/>
        <v>DESTILADOR DE MADEIRA</v>
      </c>
      <c r="O2316" t="s">
        <v>2395</v>
      </c>
      <c r="P2316">
        <v>0</v>
      </c>
    </row>
    <row r="2317" spans="1:16">
      <c r="A2317" t="str">
        <f t="shared" si="149"/>
        <v>DESTILADOR DE PRODUTOS QUIMICOS (EXCETO PETROLEO)</v>
      </c>
      <c r="B2317" t="s">
        <v>2396</v>
      </c>
      <c r="C2317">
        <v>0</v>
      </c>
      <c r="D2317">
        <v>0</v>
      </c>
      <c r="E2317">
        <v>0</v>
      </c>
      <c r="F2317">
        <v>0</v>
      </c>
      <c r="G2317">
        <v>0</v>
      </c>
      <c r="J2317" t="str">
        <f t="shared" si="150"/>
        <v>DESTILADOR DE PRODUTOS QUIMICOS (EXCETO PETROLEO)</v>
      </c>
      <c r="K2317" t="s">
        <v>2396</v>
      </c>
      <c r="L2317">
        <v>0</v>
      </c>
      <c r="N2317" t="str">
        <f t="shared" si="151"/>
        <v>DESTILADOR DE PRODUTOS QUIMICOS (EXCETO PETROLEO)</v>
      </c>
      <c r="O2317" t="s">
        <v>2396</v>
      </c>
      <c r="P2317">
        <v>0</v>
      </c>
    </row>
    <row r="2318" spans="1:16">
      <c r="A2318" t="str">
        <f t="shared" si="149"/>
        <v>OPERADOR DE ALAMBIQUE DE FUNCIONAMENTO CONTINUO (PRODUTOS QUIMICOS, EXCETO PETROLEO)</v>
      </c>
      <c r="B2318" t="s">
        <v>2397</v>
      </c>
      <c r="C2318">
        <v>0</v>
      </c>
      <c r="D2318">
        <v>0</v>
      </c>
      <c r="E2318">
        <v>0</v>
      </c>
      <c r="F2318">
        <v>0</v>
      </c>
      <c r="G2318">
        <v>0</v>
      </c>
      <c r="J2318" t="str">
        <f t="shared" si="150"/>
        <v>OPERADOR DE ALAMBIQUE DE FUNCIONAMENTO CONTINUO (PRODUTOS QUIMICOS, EXCETO PETROLEO)</v>
      </c>
      <c r="K2318" t="s">
        <v>2397</v>
      </c>
      <c r="L2318">
        <v>0</v>
      </c>
      <c r="N2318" t="str">
        <f t="shared" si="151"/>
        <v>OPERADOR DE ALAMBIQUE DE FUNCIONAMENTO CONTINUO (PRODUTOS QUIMICOS, EXCETO PETROLEO)</v>
      </c>
      <c r="O2318" t="s">
        <v>2397</v>
      </c>
      <c r="P2318">
        <v>0</v>
      </c>
    </row>
    <row r="2319" spans="1:16">
      <c r="A2319" t="str">
        <f t="shared" si="149"/>
        <v>OPERADOR DE APARELHO DE REACAO E CONVERSAO (PRODUTOS QUIMICOS, EXCETO PETROLEO)</v>
      </c>
      <c r="B2319" t="s">
        <v>2398</v>
      </c>
      <c r="C2319">
        <v>0</v>
      </c>
      <c r="D2319">
        <v>0</v>
      </c>
      <c r="E2319">
        <v>0</v>
      </c>
      <c r="F2319">
        <v>0</v>
      </c>
      <c r="G2319">
        <v>0</v>
      </c>
      <c r="J2319" t="str">
        <f t="shared" si="150"/>
        <v>OPERADOR DE APARELHO DE REACAO E CONVERSAO (PRODUTOS QUIMICOS, EXCETO PETROLEO)</v>
      </c>
      <c r="K2319" t="s">
        <v>2398</v>
      </c>
      <c r="L2319">
        <v>0</v>
      </c>
      <c r="N2319" t="str">
        <f t="shared" si="151"/>
        <v>OPERADOR DE APARELHO DE REACAO E CONVERSAO (PRODUTOS QUIMICOS, EXCETO PETROLEO)</v>
      </c>
      <c r="O2319" t="s">
        <v>2398</v>
      </c>
      <c r="P2319">
        <v>0</v>
      </c>
    </row>
    <row r="2320" spans="1:16">
      <c r="A2320" t="str">
        <f t="shared" si="149"/>
        <v>OPERADOR DE EQUIPAMENTO DE DESTILACAO DE ALCOOL</v>
      </c>
      <c r="B2320" t="s">
        <v>2399</v>
      </c>
      <c r="C2320">
        <v>0</v>
      </c>
      <c r="D2320">
        <v>0</v>
      </c>
      <c r="E2320">
        <v>0</v>
      </c>
      <c r="F2320">
        <v>0</v>
      </c>
      <c r="G2320">
        <v>0</v>
      </c>
      <c r="J2320" t="str">
        <f t="shared" si="150"/>
        <v>OPERADOR DE EQUIPAMENTO DE DESTILACAO DE ALCOOL</v>
      </c>
      <c r="K2320" t="s">
        <v>2399</v>
      </c>
      <c r="L2320">
        <v>0</v>
      </c>
      <c r="N2320" t="str">
        <f t="shared" si="151"/>
        <v>OPERADOR DE EQUIPAMENTO DE DESTILACAO DE ALCOOL</v>
      </c>
      <c r="O2320" t="s">
        <v>2399</v>
      </c>
      <c r="P2320">
        <v>0</v>
      </c>
    </row>
    <row r="2321" spans="1:16">
      <c r="A2321" t="str">
        <f t="shared" si="149"/>
        <v>OPERADOR DE EVAPORADOR NA DESTILACAO</v>
      </c>
      <c r="B2321" t="s">
        <v>2400</v>
      </c>
      <c r="C2321">
        <v>0</v>
      </c>
      <c r="D2321">
        <v>0</v>
      </c>
      <c r="E2321">
        <v>0</v>
      </c>
      <c r="F2321">
        <v>0</v>
      </c>
      <c r="G2321">
        <v>0</v>
      </c>
      <c r="J2321" t="str">
        <f t="shared" si="150"/>
        <v>OPERADOR DE EVAPORADOR NA DESTILACAO</v>
      </c>
      <c r="K2321" t="s">
        <v>2400</v>
      </c>
      <c r="L2321">
        <v>0</v>
      </c>
      <c r="N2321" t="str">
        <f t="shared" si="151"/>
        <v>OPERADOR DE EVAPORADOR NA DESTILACAO</v>
      </c>
      <c r="O2321" t="s">
        <v>2400</v>
      </c>
      <c r="P2321">
        <v>0</v>
      </c>
    </row>
    <row r="2322" spans="1:16">
      <c r="A2322" t="str">
        <f t="shared" si="149"/>
        <v>OPERADOR DE PAINEL DE CONTROLE (REFINACAO DE PETROLEO)</v>
      </c>
      <c r="B2322" t="s">
        <v>2401</v>
      </c>
      <c r="C2322">
        <v>0</v>
      </c>
      <c r="D2322">
        <v>0</v>
      </c>
      <c r="E2322">
        <v>0</v>
      </c>
      <c r="F2322">
        <v>0</v>
      </c>
      <c r="G2322">
        <v>0</v>
      </c>
      <c r="J2322" t="str">
        <f t="shared" si="150"/>
        <v>OPERADOR DE PAINEL DE CONTROLE (REFINACAO DE PETROLEO)</v>
      </c>
      <c r="K2322" t="s">
        <v>2401</v>
      </c>
      <c r="L2322">
        <v>0</v>
      </c>
      <c r="N2322" t="str">
        <f t="shared" si="151"/>
        <v>OPERADOR DE PAINEL DE CONTROLE (REFINACAO DE PETROLEO)</v>
      </c>
      <c r="O2322" t="s">
        <v>2401</v>
      </c>
      <c r="P2322">
        <v>0</v>
      </c>
    </row>
    <row r="2323" spans="1:16">
      <c r="A2323" t="str">
        <f t="shared" si="149"/>
        <v>OPERADOR DE TRANSFERENCIA E ESTOCAGEM - NA REFINACAO DO PETROLEO</v>
      </c>
      <c r="B2323" t="s">
        <v>2402</v>
      </c>
      <c r="C2323">
        <v>0</v>
      </c>
      <c r="D2323">
        <v>0</v>
      </c>
      <c r="E2323">
        <v>0</v>
      </c>
      <c r="F2323">
        <v>0</v>
      </c>
      <c r="G2323">
        <v>0</v>
      </c>
      <c r="J2323" t="str">
        <f t="shared" si="150"/>
        <v>OPERADOR DE TRANSFERENCIA E ESTOCAGEM - NA REFINACAO DO PETROLEO</v>
      </c>
      <c r="K2323" t="s">
        <v>2402</v>
      </c>
      <c r="L2323">
        <v>0</v>
      </c>
      <c r="N2323" t="str">
        <f t="shared" si="151"/>
        <v>OPERADOR DE TRANSFERENCIA E ESTOCAGEM - NA REFINACAO DO PETROLEO</v>
      </c>
      <c r="O2323" t="s">
        <v>2402</v>
      </c>
      <c r="P2323">
        <v>0</v>
      </c>
    </row>
    <row r="2324" spans="1:16">
      <c r="A2324" t="str">
        <f t="shared" si="149"/>
        <v>OPERADOR DE BRITADOR DE COQUE</v>
      </c>
      <c r="B2324" t="s">
        <v>2403</v>
      </c>
      <c r="C2324">
        <v>0</v>
      </c>
      <c r="D2324">
        <v>0</v>
      </c>
      <c r="E2324">
        <v>0</v>
      </c>
      <c r="F2324">
        <v>0</v>
      </c>
      <c r="G2324">
        <v>0</v>
      </c>
      <c r="J2324" t="str">
        <f t="shared" si="150"/>
        <v>OPERADOR DE BRITADOR DE COQUE</v>
      </c>
      <c r="K2324" t="s">
        <v>2403</v>
      </c>
      <c r="L2324">
        <v>0</v>
      </c>
      <c r="N2324" t="str">
        <f t="shared" si="151"/>
        <v>OPERADOR DE BRITADOR DE COQUE</v>
      </c>
      <c r="O2324" t="s">
        <v>2403</v>
      </c>
      <c r="P2324">
        <v>0</v>
      </c>
    </row>
    <row r="2325" spans="1:16">
      <c r="A2325" t="str">
        <f t="shared" si="149"/>
        <v>OPERADOR DE CARRO DE APAGAMENTO E COQUE</v>
      </c>
      <c r="B2325" t="s">
        <v>2404</v>
      </c>
      <c r="C2325">
        <v>0</v>
      </c>
      <c r="D2325">
        <v>0</v>
      </c>
      <c r="E2325">
        <v>0</v>
      </c>
      <c r="F2325">
        <v>0</v>
      </c>
      <c r="G2325">
        <v>0</v>
      </c>
      <c r="J2325" t="str">
        <f t="shared" si="150"/>
        <v>OPERADOR DE CARRO DE APAGAMENTO E COQUE</v>
      </c>
      <c r="K2325" t="s">
        <v>2404</v>
      </c>
      <c r="L2325">
        <v>0</v>
      </c>
      <c r="N2325" t="str">
        <f t="shared" si="151"/>
        <v>OPERADOR DE CARRO DE APAGAMENTO E COQUE</v>
      </c>
      <c r="O2325" t="s">
        <v>2404</v>
      </c>
      <c r="P2325">
        <v>0</v>
      </c>
    </row>
    <row r="2326" spans="1:16">
      <c r="A2326" t="str">
        <f t="shared" si="149"/>
        <v>OPERADOR DE DESTILACAO E SUBPRODUTOS DE COQUE</v>
      </c>
      <c r="B2326" t="s">
        <v>2405</v>
      </c>
      <c r="C2326">
        <v>0</v>
      </c>
      <c r="D2326">
        <v>0</v>
      </c>
      <c r="E2326">
        <v>0</v>
      </c>
      <c r="F2326">
        <v>0</v>
      </c>
      <c r="G2326">
        <v>0</v>
      </c>
      <c r="J2326" t="str">
        <f t="shared" si="150"/>
        <v>OPERADOR DE DESTILACAO E SUBPRODUTOS DE COQUE</v>
      </c>
      <c r="K2326" t="s">
        <v>2405</v>
      </c>
      <c r="L2326">
        <v>0</v>
      </c>
      <c r="N2326" t="str">
        <f t="shared" si="151"/>
        <v>OPERADOR DE DESTILACAO E SUBPRODUTOS DE COQUE</v>
      </c>
      <c r="O2326" t="s">
        <v>2405</v>
      </c>
      <c r="P2326">
        <v>0</v>
      </c>
    </row>
    <row r="2327" spans="1:16">
      <c r="A2327" t="str">
        <f t="shared" si="149"/>
        <v>OPERADOR DE ENFORNAMENTO E DESENFORNAMENTO DE COQUE</v>
      </c>
      <c r="B2327" t="s">
        <v>2406</v>
      </c>
      <c r="C2327">
        <v>0</v>
      </c>
      <c r="D2327">
        <v>0</v>
      </c>
      <c r="E2327">
        <v>0</v>
      </c>
      <c r="F2327">
        <v>0</v>
      </c>
      <c r="G2327">
        <v>0</v>
      </c>
      <c r="J2327" t="str">
        <f t="shared" si="150"/>
        <v>OPERADOR DE ENFORNAMENTO E DESENFORNAMENTO DE COQUE</v>
      </c>
      <c r="K2327" t="s">
        <v>2406</v>
      </c>
      <c r="L2327">
        <v>0</v>
      </c>
      <c r="N2327" t="str">
        <f t="shared" si="151"/>
        <v>OPERADOR DE ENFORNAMENTO E DESENFORNAMENTO DE COQUE</v>
      </c>
      <c r="O2327" t="s">
        <v>2406</v>
      </c>
      <c r="P2327">
        <v>0</v>
      </c>
    </row>
    <row r="2328" spans="1:16">
      <c r="A2328" t="str">
        <f t="shared" si="149"/>
        <v>OPERADOR DE EXAUSTOR (COQUERIA)</v>
      </c>
      <c r="B2328" t="s">
        <v>2407</v>
      </c>
      <c r="C2328">
        <v>0</v>
      </c>
      <c r="D2328">
        <v>0</v>
      </c>
      <c r="E2328">
        <v>0</v>
      </c>
      <c r="F2328">
        <v>0</v>
      </c>
      <c r="G2328">
        <v>0</v>
      </c>
      <c r="J2328" t="str">
        <f t="shared" si="150"/>
        <v>OPERADOR DE EXAUSTOR (COQUERIA)</v>
      </c>
      <c r="K2328" t="s">
        <v>2407</v>
      </c>
      <c r="L2328">
        <v>0</v>
      </c>
      <c r="N2328" t="str">
        <f t="shared" si="151"/>
        <v>OPERADOR DE EXAUSTOR (COQUERIA)</v>
      </c>
      <c r="O2328" t="s">
        <v>2407</v>
      </c>
      <c r="P2328">
        <v>0</v>
      </c>
    </row>
    <row r="2329" spans="1:16">
      <c r="A2329" t="str">
        <f t="shared" si="149"/>
        <v>OPERADOR DE PAINEL DE CONTROLE</v>
      </c>
      <c r="B2329" t="s">
        <v>2408</v>
      </c>
      <c r="C2329">
        <v>0</v>
      </c>
      <c r="D2329">
        <v>0</v>
      </c>
      <c r="E2329">
        <v>0</v>
      </c>
      <c r="F2329">
        <v>0</v>
      </c>
      <c r="G2329">
        <v>0</v>
      </c>
      <c r="J2329" t="str">
        <f t="shared" si="150"/>
        <v>OPERADOR DE PAINEL DE CONTROLE</v>
      </c>
      <c r="K2329" t="s">
        <v>2408</v>
      </c>
      <c r="L2329">
        <v>0</v>
      </c>
      <c r="N2329" t="str">
        <f t="shared" si="151"/>
        <v>OPERADOR DE PAINEL DE CONTROLE</v>
      </c>
      <c r="O2329" t="s">
        <v>2408</v>
      </c>
      <c r="P2329">
        <v>0</v>
      </c>
    </row>
    <row r="2330" spans="1:16">
      <c r="A2330" t="str">
        <f t="shared" si="149"/>
        <v>OPERADOR DE PRESERVACAO E CONTROLE TERMICO</v>
      </c>
      <c r="B2330" t="s">
        <v>2409</v>
      </c>
      <c r="C2330">
        <v>0</v>
      </c>
      <c r="D2330">
        <v>0</v>
      </c>
      <c r="E2330">
        <v>0</v>
      </c>
      <c r="F2330">
        <v>0</v>
      </c>
      <c r="G2330">
        <v>0</v>
      </c>
      <c r="J2330" t="str">
        <f t="shared" si="150"/>
        <v>OPERADOR DE PRESERVACAO E CONTROLE TERMICO</v>
      </c>
      <c r="K2330" t="s">
        <v>2409</v>
      </c>
      <c r="L2330">
        <v>0</v>
      </c>
      <c r="N2330" t="str">
        <f t="shared" si="151"/>
        <v>OPERADOR DE PRESERVACAO E CONTROLE TERMICO</v>
      </c>
      <c r="O2330" t="s">
        <v>2409</v>
      </c>
      <c r="P2330">
        <v>0</v>
      </c>
    </row>
    <row r="2331" spans="1:16">
      <c r="A2331" t="str">
        <f t="shared" si="149"/>
        <v>OPERADOR DE REATOR DE COQUE DE PETROLEO</v>
      </c>
      <c r="B2331" t="s">
        <v>2410</v>
      </c>
      <c r="C2331">
        <v>0</v>
      </c>
      <c r="D2331">
        <v>0</v>
      </c>
      <c r="E2331">
        <v>0</v>
      </c>
      <c r="F2331">
        <v>0</v>
      </c>
      <c r="G2331">
        <v>0</v>
      </c>
      <c r="J2331" t="str">
        <f t="shared" si="150"/>
        <v>OPERADOR DE REATOR DE COQUE DE PETROLEO</v>
      </c>
      <c r="K2331" t="s">
        <v>2410</v>
      </c>
      <c r="L2331">
        <v>0</v>
      </c>
      <c r="N2331" t="str">
        <f t="shared" si="151"/>
        <v>OPERADOR DE REATOR DE COQUE DE PETROLEO</v>
      </c>
      <c r="O2331" t="s">
        <v>2410</v>
      </c>
      <c r="P2331">
        <v>0</v>
      </c>
    </row>
    <row r="2332" spans="1:16">
      <c r="A2332" t="str">
        <f t="shared" si="149"/>
        <v>OPERADOR DE REFRIGERACAO (COQUERIA)</v>
      </c>
      <c r="B2332" t="s">
        <v>2411</v>
      </c>
      <c r="C2332">
        <v>0</v>
      </c>
      <c r="D2332">
        <v>0</v>
      </c>
      <c r="E2332">
        <v>0</v>
      </c>
      <c r="F2332">
        <v>0</v>
      </c>
      <c r="G2332">
        <v>0</v>
      </c>
      <c r="J2332" t="str">
        <f t="shared" si="150"/>
        <v>OPERADOR DE REFRIGERACAO (COQUERIA)</v>
      </c>
      <c r="K2332" t="s">
        <v>2411</v>
      </c>
      <c r="L2332">
        <v>0</v>
      </c>
      <c r="N2332" t="str">
        <f t="shared" si="151"/>
        <v>OPERADOR DE REFRIGERACAO (COQUERIA)</v>
      </c>
      <c r="O2332" t="s">
        <v>2411</v>
      </c>
      <c r="P2332">
        <v>0</v>
      </c>
    </row>
    <row r="2333" spans="1:16">
      <c r="A2333" t="str">
        <f t="shared" si="149"/>
        <v>OPERADOR DE SISTEMA DE REVERSAO (COQUERIA)</v>
      </c>
      <c r="B2333" t="s">
        <v>2412</v>
      </c>
      <c r="C2333">
        <v>0</v>
      </c>
      <c r="D2333">
        <v>0</v>
      </c>
      <c r="E2333">
        <v>0</v>
      </c>
      <c r="F2333">
        <v>0</v>
      </c>
      <c r="G2333">
        <v>0</v>
      </c>
      <c r="J2333" t="str">
        <f t="shared" si="150"/>
        <v>OPERADOR DE SISTEMA DE REVERSAO (COQUERIA)</v>
      </c>
      <c r="K2333" t="s">
        <v>2412</v>
      </c>
      <c r="L2333">
        <v>0</v>
      </c>
      <c r="N2333" t="str">
        <f t="shared" si="151"/>
        <v>OPERADOR DE SISTEMA DE REVERSAO (COQUERIA)</v>
      </c>
      <c r="O2333" t="s">
        <v>2412</v>
      </c>
      <c r="P2333">
        <v>0</v>
      </c>
    </row>
    <row r="2334" spans="1:16">
      <c r="A2334" t="str">
        <f t="shared" si="149"/>
        <v>BAMBURISTA</v>
      </c>
      <c r="B2334" t="s">
        <v>2413</v>
      </c>
      <c r="C2334">
        <v>0</v>
      </c>
      <c r="D2334">
        <v>0</v>
      </c>
      <c r="E2334">
        <v>0</v>
      </c>
      <c r="F2334">
        <v>0</v>
      </c>
      <c r="G2334">
        <v>0</v>
      </c>
      <c r="J2334" t="str">
        <f t="shared" si="150"/>
        <v>BAMBURISTA</v>
      </c>
      <c r="K2334" t="s">
        <v>2413</v>
      </c>
      <c r="L2334">
        <v>0</v>
      </c>
      <c r="N2334" t="str">
        <f t="shared" si="151"/>
        <v>BAMBURISTA</v>
      </c>
      <c r="O2334" t="s">
        <v>2413</v>
      </c>
      <c r="P2334">
        <v>0</v>
      </c>
    </row>
    <row r="2335" spans="1:16">
      <c r="A2335" t="str">
        <f t="shared" si="149"/>
        <v>CALANDRISTA DE BORRACHA</v>
      </c>
      <c r="B2335" t="s">
        <v>2414</v>
      </c>
      <c r="C2335">
        <v>0</v>
      </c>
      <c r="D2335">
        <v>0</v>
      </c>
      <c r="E2335">
        <v>0</v>
      </c>
      <c r="F2335">
        <v>0</v>
      </c>
      <c r="G2335">
        <v>0</v>
      </c>
      <c r="J2335" t="str">
        <f t="shared" si="150"/>
        <v>CALANDRISTA DE BORRACHA</v>
      </c>
      <c r="K2335" t="s">
        <v>2414</v>
      </c>
      <c r="L2335">
        <v>0</v>
      </c>
      <c r="N2335" t="str">
        <f t="shared" si="151"/>
        <v>CALANDRISTA DE BORRACHA</v>
      </c>
      <c r="O2335" t="s">
        <v>2414</v>
      </c>
      <c r="P2335">
        <v>0</v>
      </c>
    </row>
    <row r="2336" spans="1:16">
      <c r="A2336" t="str">
        <f t="shared" si="149"/>
        <v>CONFECCIONADOR DE PNEUMATICOS</v>
      </c>
      <c r="B2336" t="s">
        <v>2415</v>
      </c>
      <c r="C2336">
        <v>0</v>
      </c>
      <c r="D2336">
        <v>0</v>
      </c>
      <c r="E2336">
        <v>0</v>
      </c>
      <c r="F2336">
        <v>0</v>
      </c>
      <c r="G2336">
        <v>0</v>
      </c>
      <c r="J2336" t="str">
        <f t="shared" si="150"/>
        <v>CONFECCIONADOR DE PNEUMATICOS</v>
      </c>
      <c r="K2336" t="s">
        <v>2415</v>
      </c>
      <c r="L2336">
        <v>0</v>
      </c>
      <c r="N2336" t="str">
        <f t="shared" si="151"/>
        <v>CONFECCIONADOR DE PNEUMATICOS</v>
      </c>
      <c r="O2336" t="s">
        <v>2415</v>
      </c>
      <c r="P2336">
        <v>0</v>
      </c>
    </row>
    <row r="2337" spans="1:16">
      <c r="A2337" t="str">
        <f t="shared" si="149"/>
        <v>CONFECCIONADOR DE VELAS POR IMERSAO</v>
      </c>
      <c r="B2337" t="s">
        <v>2416</v>
      </c>
      <c r="C2337">
        <v>0</v>
      </c>
      <c r="D2337">
        <v>0</v>
      </c>
      <c r="E2337">
        <v>0</v>
      </c>
      <c r="F2337">
        <v>0</v>
      </c>
      <c r="G2337">
        <v>0</v>
      </c>
      <c r="J2337" t="str">
        <f t="shared" si="150"/>
        <v>CONFECCIONADOR DE VELAS POR IMERSAO</v>
      </c>
      <c r="K2337" t="s">
        <v>2416</v>
      </c>
      <c r="L2337">
        <v>0</v>
      </c>
      <c r="N2337" t="str">
        <f t="shared" si="151"/>
        <v>CONFECCIONADOR DE VELAS POR IMERSAO</v>
      </c>
      <c r="O2337" t="s">
        <v>2416</v>
      </c>
      <c r="P2337">
        <v>0</v>
      </c>
    </row>
    <row r="2338" spans="1:16">
      <c r="A2338" t="str">
        <f t="shared" si="149"/>
        <v>CONFECCIONADOR DE VELAS POR MOLDAGEM</v>
      </c>
      <c r="B2338" t="s">
        <v>2417</v>
      </c>
      <c r="C2338">
        <v>0</v>
      </c>
      <c r="D2338">
        <v>0</v>
      </c>
      <c r="E2338">
        <v>0</v>
      </c>
      <c r="F2338">
        <v>0</v>
      </c>
      <c r="G2338">
        <v>0</v>
      </c>
      <c r="J2338" t="str">
        <f t="shared" si="150"/>
        <v>CONFECCIONADOR DE VELAS POR MOLDAGEM</v>
      </c>
      <c r="K2338" t="s">
        <v>2417</v>
      </c>
      <c r="L2338">
        <v>0</v>
      </c>
      <c r="N2338" t="str">
        <f t="shared" si="151"/>
        <v>CONFECCIONADOR DE VELAS POR MOLDAGEM</v>
      </c>
      <c r="O2338" t="s">
        <v>2417</v>
      </c>
      <c r="P2338">
        <v>0</v>
      </c>
    </row>
    <row r="2339" spans="1:16">
      <c r="A2339" t="str">
        <f t="shared" si="149"/>
        <v>LAMINADOR DE PLASTICO</v>
      </c>
      <c r="B2339" t="s">
        <v>2418</v>
      </c>
      <c r="C2339">
        <v>0</v>
      </c>
      <c r="D2339">
        <v>0</v>
      </c>
      <c r="E2339">
        <v>0</v>
      </c>
      <c r="F2339">
        <v>0</v>
      </c>
      <c r="G2339">
        <v>0</v>
      </c>
      <c r="J2339" t="str">
        <f t="shared" si="150"/>
        <v>LAMINADOR DE PLASTICO</v>
      </c>
      <c r="K2339" t="s">
        <v>2418</v>
      </c>
      <c r="L2339">
        <v>0</v>
      </c>
      <c r="N2339" t="str">
        <f t="shared" si="151"/>
        <v>LAMINADOR DE PLASTICO</v>
      </c>
      <c r="O2339" t="s">
        <v>2418</v>
      </c>
      <c r="P2339">
        <v>0</v>
      </c>
    </row>
    <row r="2340" spans="1:16">
      <c r="A2340" t="str">
        <f t="shared" si="149"/>
        <v>MOLDADOR DE BORRACHA POR COMPRESSAO</v>
      </c>
      <c r="B2340" t="s">
        <v>2419</v>
      </c>
      <c r="C2340">
        <v>0</v>
      </c>
      <c r="D2340">
        <v>0</v>
      </c>
      <c r="E2340">
        <v>0</v>
      </c>
      <c r="F2340">
        <v>0</v>
      </c>
      <c r="G2340">
        <v>0</v>
      </c>
      <c r="J2340" t="str">
        <f t="shared" si="150"/>
        <v>MOLDADOR DE BORRACHA POR COMPRESSAO</v>
      </c>
      <c r="K2340" t="s">
        <v>2419</v>
      </c>
      <c r="L2340">
        <v>0</v>
      </c>
      <c r="N2340" t="str">
        <f t="shared" si="151"/>
        <v>MOLDADOR DE BORRACHA POR COMPRESSAO</v>
      </c>
      <c r="O2340" t="s">
        <v>2419</v>
      </c>
      <c r="P2340">
        <v>0</v>
      </c>
    </row>
    <row r="2341" spans="1:16">
      <c r="A2341" t="str">
        <f t="shared" si="149"/>
        <v>MOLDADOR DE PLASTICO POR COMPRESSAO</v>
      </c>
      <c r="B2341" t="s">
        <v>2420</v>
      </c>
      <c r="C2341">
        <v>0</v>
      </c>
      <c r="D2341">
        <v>0</v>
      </c>
      <c r="E2341">
        <v>0</v>
      </c>
      <c r="F2341">
        <v>0</v>
      </c>
      <c r="G2341">
        <v>0</v>
      </c>
      <c r="J2341" t="str">
        <f t="shared" si="150"/>
        <v>MOLDADOR DE PLASTICO POR COMPRESSAO</v>
      </c>
      <c r="K2341" t="s">
        <v>2420</v>
      </c>
      <c r="L2341">
        <v>0</v>
      </c>
      <c r="N2341" t="str">
        <f t="shared" si="151"/>
        <v>MOLDADOR DE PLASTICO POR COMPRESSAO</v>
      </c>
      <c r="O2341" t="s">
        <v>2420</v>
      </c>
      <c r="P2341">
        <v>0</v>
      </c>
    </row>
    <row r="2342" spans="1:16">
      <c r="A2342" t="str">
        <f t="shared" si="149"/>
        <v>MOLDADOR DE PLASTICO POR INJECAO</v>
      </c>
      <c r="B2342" t="s">
        <v>2421</v>
      </c>
      <c r="C2342">
        <v>0</v>
      </c>
      <c r="D2342">
        <v>0</v>
      </c>
      <c r="E2342">
        <v>0</v>
      </c>
      <c r="F2342">
        <v>0</v>
      </c>
      <c r="G2342">
        <v>0</v>
      </c>
      <c r="J2342" t="str">
        <f t="shared" si="150"/>
        <v>MOLDADOR DE PLASTICO POR INJECAO</v>
      </c>
      <c r="K2342" t="s">
        <v>2421</v>
      </c>
      <c r="L2342">
        <v>0</v>
      </c>
      <c r="N2342" t="str">
        <f t="shared" si="151"/>
        <v>MOLDADOR DE PLASTICO POR INJECAO</v>
      </c>
      <c r="O2342" t="s">
        <v>2421</v>
      </c>
      <c r="P2342">
        <v>0</v>
      </c>
    </row>
    <row r="2343" spans="1:16">
      <c r="A2343" t="str">
        <f t="shared" si="149"/>
        <v>TREFILADOR DE BORRACHA</v>
      </c>
      <c r="B2343" t="s">
        <v>2422</v>
      </c>
      <c r="C2343">
        <v>0</v>
      </c>
      <c r="D2343">
        <v>0</v>
      </c>
      <c r="E2343">
        <v>0</v>
      </c>
      <c r="F2343">
        <v>0</v>
      </c>
      <c r="G2343">
        <v>0</v>
      </c>
      <c r="J2343" t="str">
        <f t="shared" si="150"/>
        <v>TREFILADOR DE BORRACHA</v>
      </c>
      <c r="K2343" t="s">
        <v>2422</v>
      </c>
      <c r="L2343">
        <v>0</v>
      </c>
      <c r="N2343" t="str">
        <f t="shared" si="151"/>
        <v>TREFILADOR DE BORRACHA</v>
      </c>
      <c r="O2343" t="s">
        <v>2422</v>
      </c>
      <c r="P2343">
        <v>0</v>
      </c>
    </row>
    <row r="2344" spans="1:16">
      <c r="A2344" t="str">
        <f t="shared" si="149"/>
        <v>OPERADOR DE MAQUINA DE PRODUTOS FARMACEUTICOS</v>
      </c>
      <c r="B2344" t="s">
        <v>2423</v>
      </c>
      <c r="C2344">
        <v>0</v>
      </c>
      <c r="D2344">
        <v>0</v>
      </c>
      <c r="E2344">
        <v>0</v>
      </c>
      <c r="F2344">
        <v>0</v>
      </c>
      <c r="G2344">
        <v>0</v>
      </c>
      <c r="J2344" t="str">
        <f t="shared" si="150"/>
        <v>OPERADOR DE MAQUINA DE PRODUTOS FARMACEUTICOS</v>
      </c>
      <c r="K2344" t="s">
        <v>2423</v>
      </c>
      <c r="L2344">
        <v>0</v>
      </c>
      <c r="N2344" t="str">
        <f t="shared" si="151"/>
        <v>OPERADOR DE MAQUINA DE PRODUTOS FARMACEUTICOS</v>
      </c>
      <c r="O2344" t="s">
        <v>2423</v>
      </c>
      <c r="P2344">
        <v>0</v>
      </c>
    </row>
    <row r="2345" spans="1:16">
      <c r="A2345" t="str">
        <f t="shared" si="149"/>
        <v>DRAGEADOR (MEDICAMENTOS)</v>
      </c>
      <c r="B2345" t="s">
        <v>2424</v>
      </c>
      <c r="C2345">
        <v>0</v>
      </c>
      <c r="D2345">
        <v>0</v>
      </c>
      <c r="E2345">
        <v>0</v>
      </c>
      <c r="F2345">
        <v>0</v>
      </c>
      <c r="G2345">
        <v>0</v>
      </c>
      <c r="J2345" t="str">
        <f t="shared" si="150"/>
        <v>DRAGEADOR (MEDICAMENTOS)</v>
      </c>
      <c r="K2345" t="s">
        <v>2424</v>
      </c>
      <c r="L2345">
        <v>0</v>
      </c>
      <c r="N2345" t="str">
        <f t="shared" si="151"/>
        <v>DRAGEADOR (MEDICAMENTOS)</v>
      </c>
      <c r="O2345" t="s">
        <v>2424</v>
      </c>
      <c r="P2345">
        <v>0</v>
      </c>
    </row>
    <row r="2346" spans="1:16">
      <c r="A2346" t="str">
        <f t="shared" si="149"/>
        <v>OPERADOR DE MAQUINA DE FABRICACAO DE COSMETICOS</v>
      </c>
      <c r="B2346" t="s">
        <v>2425</v>
      </c>
      <c r="C2346">
        <v>0</v>
      </c>
      <c r="D2346">
        <v>0</v>
      </c>
      <c r="E2346">
        <v>0</v>
      </c>
      <c r="F2346">
        <v>0</v>
      </c>
      <c r="G2346">
        <v>0</v>
      </c>
      <c r="J2346" t="str">
        <f t="shared" si="150"/>
        <v>OPERADOR DE MAQUINA DE FABRICACAO DE COSMETICOS</v>
      </c>
      <c r="K2346" t="s">
        <v>2425</v>
      </c>
      <c r="L2346">
        <v>0</v>
      </c>
      <c r="N2346" t="str">
        <f t="shared" si="151"/>
        <v>OPERADOR DE MAQUINA DE FABRICACAO DE COSMETICOS</v>
      </c>
      <c r="O2346" t="s">
        <v>2425</v>
      </c>
      <c r="P2346">
        <v>0</v>
      </c>
    </row>
    <row r="2347" spans="1:16">
      <c r="A2347" t="str">
        <f t="shared" ref="A2347:A2410" si="152">MID(B2347,8,100)</f>
        <v>OPERADOR DE MAQUINA DE FABRICACAO DE PRODUTOS DE HIGIENE E LIMPEZA (SABAO, SABONETE, DETERGENTE, ABS</v>
      </c>
      <c r="B2347" t="s">
        <v>2426</v>
      </c>
      <c r="C2347">
        <v>0</v>
      </c>
      <c r="D2347">
        <v>0</v>
      </c>
      <c r="E2347">
        <v>0</v>
      </c>
      <c r="F2347">
        <v>0</v>
      </c>
      <c r="G2347">
        <v>0</v>
      </c>
      <c r="J2347" t="str">
        <f t="shared" ref="J2347:J2410" si="153">MID(K2347,8,100)</f>
        <v>OPERADOR DE MAQUINA DE FABRICACAO DE PRODUTOS DE HIGIENE E LIMPEZA (SABAO, SABONETE, DETERGENTE, ABS</v>
      </c>
      <c r="K2347" t="s">
        <v>2426</v>
      </c>
      <c r="L2347">
        <v>0</v>
      </c>
      <c r="N2347" t="str">
        <f t="shared" ref="N2347:N2410" si="154">MID(O2347,8,100)</f>
        <v>OPERADOR DE MAQUINA DE FABRICACAO DE PRODUTOS DE HIGIENE E LIMPEZA (SABAO, SABONETE, DETERGENTE, ABS</v>
      </c>
      <c r="O2347" t="s">
        <v>2426</v>
      </c>
      <c r="P2347">
        <v>0</v>
      </c>
    </row>
    <row r="2348" spans="1:16">
      <c r="A2348" t="str">
        <f t="shared" si="152"/>
        <v>PIROTECNICO</v>
      </c>
      <c r="B2348" t="s">
        <v>2427</v>
      </c>
      <c r="C2348">
        <v>0</v>
      </c>
      <c r="D2348">
        <v>0</v>
      </c>
      <c r="E2348">
        <v>0</v>
      </c>
      <c r="F2348">
        <v>0</v>
      </c>
      <c r="G2348">
        <v>0</v>
      </c>
      <c r="J2348" t="str">
        <f t="shared" si="153"/>
        <v>PIROTECNICO</v>
      </c>
      <c r="K2348" t="s">
        <v>2427</v>
      </c>
      <c r="L2348">
        <v>0</v>
      </c>
      <c r="N2348" t="str">
        <f t="shared" si="154"/>
        <v>PIROTECNICO</v>
      </c>
      <c r="O2348" t="s">
        <v>2427</v>
      </c>
      <c r="P2348">
        <v>0</v>
      </c>
    </row>
    <row r="2349" spans="1:16">
      <c r="A2349" t="str">
        <f t="shared" si="152"/>
        <v>TRABALHADOR DA FABRICACAO DE MUNICAO E EXPLOSIVOS</v>
      </c>
      <c r="B2349" t="s">
        <v>2428</v>
      </c>
      <c r="C2349">
        <v>0</v>
      </c>
      <c r="D2349">
        <v>0</v>
      </c>
      <c r="E2349">
        <v>0</v>
      </c>
      <c r="F2349">
        <v>0</v>
      </c>
      <c r="G2349">
        <v>0</v>
      </c>
      <c r="J2349" t="str">
        <f t="shared" si="153"/>
        <v>TRABALHADOR DA FABRICACAO DE MUNICAO E EXPLOSIVOS</v>
      </c>
      <c r="K2349" t="s">
        <v>2428</v>
      </c>
      <c r="L2349">
        <v>0</v>
      </c>
      <c r="N2349" t="str">
        <f t="shared" si="154"/>
        <v>TRABALHADOR DA FABRICACAO DE MUNICAO E EXPLOSIVOS</v>
      </c>
      <c r="O2349" t="s">
        <v>2428</v>
      </c>
      <c r="P2349">
        <v>0</v>
      </c>
    </row>
    <row r="2350" spans="1:16">
      <c r="A2350" t="str">
        <f t="shared" si="152"/>
        <v>CILINDRISTA (PETROQUIMICA E AFINS)</v>
      </c>
      <c r="B2350" t="s">
        <v>2429</v>
      </c>
      <c r="C2350">
        <v>0</v>
      </c>
      <c r="D2350">
        <v>0</v>
      </c>
      <c r="E2350">
        <v>0</v>
      </c>
      <c r="F2350">
        <v>0</v>
      </c>
      <c r="G2350">
        <v>0</v>
      </c>
      <c r="J2350" t="str">
        <f t="shared" si="153"/>
        <v>CILINDRISTA (PETROQUIMICA E AFINS)</v>
      </c>
      <c r="K2350" t="s">
        <v>2429</v>
      </c>
      <c r="L2350">
        <v>0</v>
      </c>
      <c r="N2350" t="str">
        <f t="shared" si="154"/>
        <v>CILINDRISTA (PETROQUIMICA E AFINS)</v>
      </c>
      <c r="O2350" t="s">
        <v>2429</v>
      </c>
      <c r="P2350">
        <v>0</v>
      </c>
    </row>
    <row r="2351" spans="1:16">
      <c r="A2351" t="str">
        <f t="shared" si="152"/>
        <v>OPERADOR DE CALANDRA (QUIMICA, PETROQUIMICA E AFINS)</v>
      </c>
      <c r="B2351" t="s">
        <v>2430</v>
      </c>
      <c r="C2351">
        <v>0</v>
      </c>
      <c r="D2351">
        <v>0</v>
      </c>
      <c r="E2351">
        <v>0</v>
      </c>
      <c r="F2351">
        <v>0</v>
      </c>
      <c r="G2351">
        <v>0</v>
      </c>
      <c r="J2351" t="str">
        <f t="shared" si="153"/>
        <v>OPERADOR DE CALANDRA (QUIMICA, PETROQUIMICA E AFINS)</v>
      </c>
      <c r="K2351" t="s">
        <v>2430</v>
      </c>
      <c r="L2351">
        <v>0</v>
      </c>
      <c r="N2351" t="str">
        <f t="shared" si="154"/>
        <v>OPERADOR DE CALANDRA (QUIMICA, PETROQUIMICA E AFINS)</v>
      </c>
      <c r="O2351" t="s">
        <v>2430</v>
      </c>
      <c r="P2351">
        <v>0</v>
      </c>
    </row>
    <row r="2352" spans="1:16">
      <c r="A2352" t="str">
        <f t="shared" si="152"/>
        <v>OPERADOR DE EXTRUSORA (QUIMICA, PETROQUIMICA E AFINS)</v>
      </c>
      <c r="B2352" t="s">
        <v>2431</v>
      </c>
      <c r="C2352">
        <v>0</v>
      </c>
      <c r="D2352">
        <v>0</v>
      </c>
      <c r="E2352">
        <v>0</v>
      </c>
      <c r="F2352">
        <v>0</v>
      </c>
      <c r="G2352">
        <v>0</v>
      </c>
      <c r="J2352" t="str">
        <f t="shared" si="153"/>
        <v>OPERADOR DE EXTRUSORA (QUIMICA, PETROQUIMICA E AFINS)</v>
      </c>
      <c r="K2352" t="s">
        <v>2431</v>
      </c>
      <c r="L2352">
        <v>0</v>
      </c>
      <c r="N2352" t="str">
        <f t="shared" si="154"/>
        <v>OPERADOR DE EXTRUSORA (QUIMICA, PETROQUIMICA E AFINS)</v>
      </c>
      <c r="O2352" t="s">
        <v>2431</v>
      </c>
      <c r="P2352">
        <v>0</v>
      </c>
    </row>
    <row r="2353" spans="1:16">
      <c r="A2353" t="str">
        <f t="shared" si="152"/>
        <v>OPERADOR DE PROCESSO (QUIMICA, PETROQUIMICA E AFINS)</v>
      </c>
      <c r="B2353" t="s">
        <v>2432</v>
      </c>
      <c r="C2353">
        <v>0</v>
      </c>
      <c r="D2353">
        <v>0</v>
      </c>
      <c r="E2353">
        <v>0</v>
      </c>
      <c r="F2353">
        <v>0</v>
      </c>
      <c r="G2353">
        <v>0</v>
      </c>
      <c r="J2353" t="str">
        <f t="shared" si="153"/>
        <v>OPERADOR DE PROCESSO (QUIMICA, PETROQUIMICA E AFINS)</v>
      </c>
      <c r="K2353" t="s">
        <v>2432</v>
      </c>
      <c r="L2353">
        <v>0</v>
      </c>
      <c r="N2353" t="str">
        <f t="shared" si="154"/>
        <v>OPERADOR DE PROCESSO (QUIMICA, PETROQUIMICA E AFINS)</v>
      </c>
      <c r="O2353" t="s">
        <v>2432</v>
      </c>
      <c r="P2353">
        <v>0</v>
      </c>
    </row>
    <row r="2354" spans="1:16">
      <c r="A2354" t="str">
        <f t="shared" si="152"/>
        <v>OPERADOR DE PRODUCAO (QUIMICA, PETROQUIMICA E AFINS)</v>
      </c>
      <c r="B2354" t="s">
        <v>2433</v>
      </c>
      <c r="C2354">
        <v>0</v>
      </c>
      <c r="D2354">
        <v>0</v>
      </c>
      <c r="E2354">
        <v>0</v>
      </c>
      <c r="F2354">
        <v>0</v>
      </c>
      <c r="G2354">
        <v>0</v>
      </c>
      <c r="J2354" t="str">
        <f t="shared" si="153"/>
        <v>OPERADOR DE PRODUCAO (QUIMICA, PETROQUIMICA E AFINS)</v>
      </c>
      <c r="K2354" t="s">
        <v>2433</v>
      </c>
      <c r="L2354">
        <v>0</v>
      </c>
      <c r="N2354" t="str">
        <f t="shared" si="154"/>
        <v>OPERADOR DE PRODUCAO (QUIMICA, PETROQUIMICA E AFINS)</v>
      </c>
      <c r="O2354" t="s">
        <v>2433</v>
      </c>
      <c r="P2354">
        <v>0</v>
      </c>
    </row>
    <row r="2355" spans="1:16">
      <c r="A2355" t="str">
        <f t="shared" si="152"/>
        <v>TECNICO DE OPERACAO (QUIMICA, PETROQUIMICA E AFINS)</v>
      </c>
      <c r="B2355" t="s">
        <v>2434</v>
      </c>
      <c r="C2355">
        <v>0</v>
      </c>
      <c r="D2355">
        <v>0</v>
      </c>
      <c r="E2355">
        <v>0</v>
      </c>
      <c r="F2355">
        <v>0</v>
      </c>
      <c r="G2355">
        <v>0</v>
      </c>
      <c r="J2355" t="str">
        <f t="shared" si="153"/>
        <v>TECNICO DE OPERACAO (QUIMICA, PETROQUIMICA E AFINS)</v>
      </c>
      <c r="K2355" t="s">
        <v>2434</v>
      </c>
      <c r="L2355">
        <v>0</v>
      </c>
      <c r="N2355" t="str">
        <f t="shared" si="154"/>
        <v>TECNICO DE OPERACAO (QUIMICA, PETROQUIMICA E AFINS)</v>
      </c>
      <c r="O2355" t="s">
        <v>2434</v>
      </c>
      <c r="P2355">
        <v>0</v>
      </c>
    </row>
    <row r="2356" spans="1:16">
      <c r="A2356" t="str">
        <f t="shared" si="152"/>
        <v>ASSISTENTE DE LABORATORIO INDUSTRIAL</v>
      </c>
      <c r="B2356" t="s">
        <v>2435</v>
      </c>
      <c r="C2356">
        <v>0</v>
      </c>
      <c r="D2356">
        <v>0</v>
      </c>
      <c r="E2356">
        <v>0</v>
      </c>
      <c r="F2356">
        <v>0</v>
      </c>
      <c r="G2356">
        <v>0</v>
      </c>
      <c r="J2356" t="str">
        <f t="shared" si="153"/>
        <v>ASSISTENTE DE LABORATORIO INDUSTRIAL</v>
      </c>
      <c r="K2356" t="s">
        <v>2435</v>
      </c>
      <c r="L2356">
        <v>0</v>
      </c>
      <c r="N2356" t="str">
        <f t="shared" si="154"/>
        <v>ASSISTENTE DE LABORATORIO INDUSTRIAL</v>
      </c>
      <c r="O2356" t="s">
        <v>2435</v>
      </c>
      <c r="P2356">
        <v>0</v>
      </c>
    </row>
    <row r="2357" spans="1:16">
      <c r="A2357" t="str">
        <f t="shared" si="152"/>
        <v>AUXILIAR DE LABORATORIO DE ANALISES FISICO-QUIMICAS</v>
      </c>
      <c r="B2357" t="s">
        <v>2436</v>
      </c>
      <c r="C2357">
        <v>0</v>
      </c>
      <c r="D2357">
        <v>0</v>
      </c>
      <c r="E2357">
        <v>0</v>
      </c>
      <c r="F2357">
        <v>0</v>
      </c>
      <c r="G2357">
        <v>0</v>
      </c>
      <c r="J2357" t="str">
        <f t="shared" si="153"/>
        <v>AUXILIAR DE LABORATORIO DE ANALISES FISICO-QUIMICAS</v>
      </c>
      <c r="K2357" t="s">
        <v>2436</v>
      </c>
      <c r="L2357">
        <v>0</v>
      </c>
      <c r="N2357" t="str">
        <f t="shared" si="154"/>
        <v>AUXILIAR DE LABORATORIO DE ANALISES FISICO-QUIMICAS</v>
      </c>
      <c r="O2357" t="s">
        <v>2436</v>
      </c>
      <c r="P2357">
        <v>0</v>
      </c>
    </row>
    <row r="2358" spans="1:16">
      <c r="A2358" t="str">
        <f t="shared" si="152"/>
        <v>MESTRE DE SIDERURGIA</v>
      </c>
      <c r="B2358" t="s">
        <v>2437</v>
      </c>
      <c r="C2358">
        <v>0</v>
      </c>
      <c r="D2358">
        <v>0</v>
      </c>
      <c r="E2358">
        <v>0</v>
      </c>
      <c r="F2358">
        <v>0</v>
      </c>
      <c r="G2358">
        <v>0</v>
      </c>
      <c r="J2358" t="str">
        <f t="shared" si="153"/>
        <v>MESTRE DE SIDERURGIA</v>
      </c>
      <c r="K2358" t="s">
        <v>2437</v>
      </c>
      <c r="L2358">
        <v>0</v>
      </c>
      <c r="N2358" t="str">
        <f t="shared" si="154"/>
        <v>MESTRE DE SIDERURGIA</v>
      </c>
      <c r="O2358" t="s">
        <v>2437</v>
      </c>
      <c r="P2358">
        <v>0</v>
      </c>
    </row>
    <row r="2359" spans="1:16">
      <c r="A2359" t="str">
        <f t="shared" si="152"/>
        <v>MESTRE DE ACIARIA</v>
      </c>
      <c r="B2359" t="s">
        <v>2438</v>
      </c>
      <c r="C2359">
        <v>0</v>
      </c>
      <c r="D2359">
        <v>0</v>
      </c>
      <c r="E2359">
        <v>0</v>
      </c>
      <c r="F2359">
        <v>0</v>
      </c>
      <c r="G2359">
        <v>0</v>
      </c>
      <c r="J2359" t="str">
        <f t="shared" si="153"/>
        <v>MESTRE DE ACIARIA</v>
      </c>
      <c r="K2359" t="s">
        <v>2438</v>
      </c>
      <c r="L2359">
        <v>0</v>
      </c>
      <c r="N2359" t="str">
        <f t="shared" si="154"/>
        <v>MESTRE DE ACIARIA</v>
      </c>
      <c r="O2359" t="s">
        <v>2438</v>
      </c>
      <c r="P2359">
        <v>0</v>
      </c>
    </row>
    <row r="2360" spans="1:16">
      <c r="A2360" t="str">
        <f t="shared" si="152"/>
        <v>MESTRE DE ALTO-FORNO</v>
      </c>
      <c r="B2360" t="s">
        <v>2439</v>
      </c>
      <c r="C2360">
        <v>0</v>
      </c>
      <c r="D2360">
        <v>0</v>
      </c>
      <c r="E2360">
        <v>0</v>
      </c>
      <c r="F2360">
        <v>0</v>
      </c>
      <c r="G2360">
        <v>0</v>
      </c>
      <c r="J2360" t="str">
        <f t="shared" si="153"/>
        <v>MESTRE DE ALTO-FORNO</v>
      </c>
      <c r="K2360" t="s">
        <v>2439</v>
      </c>
      <c r="L2360">
        <v>0</v>
      </c>
      <c r="N2360" t="str">
        <f t="shared" si="154"/>
        <v>MESTRE DE ALTO-FORNO</v>
      </c>
      <c r="O2360" t="s">
        <v>2439</v>
      </c>
      <c r="P2360">
        <v>0</v>
      </c>
    </row>
    <row r="2361" spans="1:16">
      <c r="A2361" t="str">
        <f t="shared" si="152"/>
        <v>MESTRE DE FORNO ELETRICO</v>
      </c>
      <c r="B2361" t="s">
        <v>2440</v>
      </c>
      <c r="C2361">
        <v>0</v>
      </c>
      <c r="D2361">
        <v>0</v>
      </c>
      <c r="E2361">
        <v>0</v>
      </c>
      <c r="F2361">
        <v>0</v>
      </c>
      <c r="G2361">
        <v>0</v>
      </c>
      <c r="J2361" t="str">
        <f t="shared" si="153"/>
        <v>MESTRE DE FORNO ELETRICO</v>
      </c>
      <c r="K2361" t="s">
        <v>2440</v>
      </c>
      <c r="L2361">
        <v>0</v>
      </c>
      <c r="N2361" t="str">
        <f t="shared" si="154"/>
        <v>MESTRE DE FORNO ELETRICO</v>
      </c>
      <c r="O2361" t="s">
        <v>2440</v>
      </c>
      <c r="P2361">
        <v>0</v>
      </c>
    </row>
    <row r="2362" spans="1:16">
      <c r="A2362" t="str">
        <f t="shared" si="152"/>
        <v>MESTRE DE LAMINACAO</v>
      </c>
      <c r="B2362" t="s">
        <v>2441</v>
      </c>
      <c r="C2362">
        <v>0</v>
      </c>
      <c r="D2362">
        <v>0</v>
      </c>
      <c r="E2362">
        <v>0</v>
      </c>
      <c r="F2362">
        <v>0</v>
      </c>
      <c r="G2362">
        <v>0</v>
      </c>
      <c r="J2362" t="str">
        <f t="shared" si="153"/>
        <v>MESTRE DE LAMINACAO</v>
      </c>
      <c r="K2362" t="s">
        <v>2441</v>
      </c>
      <c r="L2362">
        <v>0</v>
      </c>
      <c r="N2362" t="str">
        <f t="shared" si="154"/>
        <v>MESTRE DE LAMINACAO</v>
      </c>
      <c r="O2362" t="s">
        <v>2441</v>
      </c>
      <c r="P2362">
        <v>0</v>
      </c>
    </row>
    <row r="2363" spans="1:16">
      <c r="A2363" t="str">
        <f t="shared" si="152"/>
        <v>SUPERVISOR DE FABRICACAO DE PRODUTOS CERAMICOS, PORCELANATOS E AFINS</v>
      </c>
      <c r="B2363" t="s">
        <v>2442</v>
      </c>
      <c r="C2363">
        <v>0</v>
      </c>
      <c r="D2363">
        <v>0</v>
      </c>
      <c r="E2363">
        <v>0</v>
      </c>
      <c r="F2363">
        <v>0</v>
      </c>
      <c r="G2363">
        <v>0</v>
      </c>
      <c r="J2363" t="str">
        <f t="shared" si="153"/>
        <v>SUPERVISOR DE FABRICACAO DE PRODUTOS CERAMICOS, PORCELANATOS E AFINS</v>
      </c>
      <c r="K2363" t="s">
        <v>2442</v>
      </c>
      <c r="L2363">
        <v>0</v>
      </c>
      <c r="N2363" t="str">
        <f t="shared" si="154"/>
        <v>SUPERVISOR DE FABRICACAO DE PRODUTOS CERAMICOS, PORCELANATOS E AFINS</v>
      </c>
      <c r="O2363" t="s">
        <v>2442</v>
      </c>
      <c r="P2363">
        <v>0</v>
      </c>
    </row>
    <row r="2364" spans="1:16">
      <c r="A2364" t="str">
        <f t="shared" si="152"/>
        <v>SUPERVISOR DE FABRICACAO DE PRODUTOS DE VIDRO</v>
      </c>
      <c r="B2364" t="s">
        <v>2443</v>
      </c>
      <c r="C2364">
        <v>0</v>
      </c>
      <c r="D2364">
        <v>0</v>
      </c>
      <c r="E2364">
        <v>0</v>
      </c>
      <c r="F2364">
        <v>0</v>
      </c>
      <c r="G2364">
        <v>0</v>
      </c>
      <c r="J2364" t="str">
        <f t="shared" si="153"/>
        <v>SUPERVISOR DE FABRICACAO DE PRODUTOS DE VIDRO</v>
      </c>
      <c r="K2364" t="s">
        <v>2443</v>
      </c>
      <c r="L2364">
        <v>0</v>
      </c>
      <c r="N2364" t="str">
        <f t="shared" si="154"/>
        <v>SUPERVISOR DE FABRICACAO DE PRODUTOS DE VIDRO</v>
      </c>
      <c r="O2364" t="s">
        <v>2443</v>
      </c>
      <c r="P2364">
        <v>0</v>
      </c>
    </row>
    <row r="2365" spans="1:16">
      <c r="A2365" t="str">
        <f t="shared" si="152"/>
        <v>OPERADOR DE CENTRO DE CONTROLE</v>
      </c>
      <c r="B2365" t="s">
        <v>2444</v>
      </c>
      <c r="C2365">
        <v>0</v>
      </c>
      <c r="D2365">
        <v>0</v>
      </c>
      <c r="E2365">
        <v>0</v>
      </c>
      <c r="F2365">
        <v>0</v>
      </c>
      <c r="G2365">
        <v>0</v>
      </c>
      <c r="J2365" t="str">
        <f t="shared" si="153"/>
        <v>OPERADOR DE CENTRO DE CONTROLE</v>
      </c>
      <c r="K2365" t="s">
        <v>2444</v>
      </c>
      <c r="L2365">
        <v>0</v>
      </c>
      <c r="N2365" t="str">
        <f t="shared" si="154"/>
        <v>OPERADOR DE CENTRO DE CONTROLE</v>
      </c>
      <c r="O2365" t="s">
        <v>2444</v>
      </c>
      <c r="P2365">
        <v>0</v>
      </c>
    </row>
    <row r="2366" spans="1:16">
      <c r="A2366" t="str">
        <f t="shared" si="152"/>
        <v>OPERADOR DE MAQUINA DE SINTERIZAR</v>
      </c>
      <c r="B2366" t="s">
        <v>2445</v>
      </c>
      <c r="C2366">
        <v>0</v>
      </c>
      <c r="D2366">
        <v>0</v>
      </c>
      <c r="E2366">
        <v>0</v>
      </c>
      <c r="F2366">
        <v>0</v>
      </c>
      <c r="G2366">
        <v>0</v>
      </c>
      <c r="J2366" t="str">
        <f t="shared" si="153"/>
        <v>OPERADOR DE MAQUINA DE SINTERIZAR</v>
      </c>
      <c r="K2366" t="s">
        <v>2445</v>
      </c>
      <c r="L2366">
        <v>0</v>
      </c>
      <c r="N2366" t="str">
        <f t="shared" si="154"/>
        <v>OPERADOR DE MAQUINA DE SINTERIZAR</v>
      </c>
      <c r="O2366" t="s">
        <v>2445</v>
      </c>
      <c r="P2366">
        <v>0</v>
      </c>
    </row>
    <row r="2367" spans="1:16">
      <c r="A2367" t="str">
        <f t="shared" si="152"/>
        <v>FORNEIRO E OPERADOR (ALTO-FORNO)</v>
      </c>
      <c r="B2367" t="s">
        <v>2446</v>
      </c>
      <c r="C2367">
        <v>0</v>
      </c>
      <c r="D2367">
        <v>0</v>
      </c>
      <c r="E2367">
        <v>0</v>
      </c>
      <c r="F2367">
        <v>0</v>
      </c>
      <c r="G2367">
        <v>0</v>
      </c>
      <c r="J2367" t="str">
        <f t="shared" si="153"/>
        <v>FORNEIRO E OPERADOR (ALTO-FORNO)</v>
      </c>
      <c r="K2367" t="s">
        <v>2446</v>
      </c>
      <c r="L2367">
        <v>0</v>
      </c>
      <c r="N2367" t="str">
        <f t="shared" si="154"/>
        <v>FORNEIRO E OPERADOR (ALTO-FORNO)</v>
      </c>
      <c r="O2367" t="s">
        <v>2446</v>
      </c>
      <c r="P2367">
        <v>0</v>
      </c>
    </row>
    <row r="2368" spans="1:16">
      <c r="A2368" t="str">
        <f t="shared" si="152"/>
        <v>FORNEIRO E OPERADOR (CONVERSOR A OXIGENIO)</v>
      </c>
      <c r="B2368" t="s">
        <v>2447</v>
      </c>
      <c r="C2368">
        <v>0</v>
      </c>
      <c r="D2368">
        <v>0</v>
      </c>
      <c r="E2368">
        <v>0</v>
      </c>
      <c r="F2368">
        <v>0</v>
      </c>
      <c r="G2368">
        <v>0</v>
      </c>
      <c r="J2368" t="str">
        <f t="shared" si="153"/>
        <v>FORNEIRO E OPERADOR (CONVERSOR A OXIGENIO)</v>
      </c>
      <c r="K2368" t="s">
        <v>2447</v>
      </c>
      <c r="L2368">
        <v>0</v>
      </c>
      <c r="N2368" t="str">
        <f t="shared" si="154"/>
        <v>FORNEIRO E OPERADOR (CONVERSOR A OXIGENIO)</v>
      </c>
      <c r="O2368" t="s">
        <v>2447</v>
      </c>
      <c r="P2368">
        <v>0</v>
      </c>
    </row>
    <row r="2369" spans="1:16">
      <c r="A2369" t="str">
        <f t="shared" si="152"/>
        <v>FORNEIRO E OPERADOR (FORNO ELETRICO)</v>
      </c>
      <c r="B2369" t="s">
        <v>2448</v>
      </c>
      <c r="C2369">
        <v>0</v>
      </c>
      <c r="D2369">
        <v>0</v>
      </c>
      <c r="E2369">
        <v>0</v>
      </c>
      <c r="F2369">
        <v>0</v>
      </c>
      <c r="G2369">
        <v>0</v>
      </c>
      <c r="J2369" t="str">
        <f t="shared" si="153"/>
        <v>FORNEIRO E OPERADOR (FORNO ELETRICO)</v>
      </c>
      <c r="K2369" t="s">
        <v>2448</v>
      </c>
      <c r="L2369">
        <v>0</v>
      </c>
      <c r="N2369" t="str">
        <f t="shared" si="154"/>
        <v>FORNEIRO E OPERADOR (FORNO ELETRICO)</v>
      </c>
      <c r="O2369" t="s">
        <v>2448</v>
      </c>
      <c r="P2369">
        <v>0</v>
      </c>
    </row>
    <row r="2370" spans="1:16">
      <c r="A2370" t="str">
        <f t="shared" si="152"/>
        <v>FORNEIRO E OPERADOR (REFINO DE METAIS NAO-FERROSOS)</v>
      </c>
      <c r="B2370" t="s">
        <v>2449</v>
      </c>
      <c r="C2370">
        <v>0</v>
      </c>
      <c r="D2370">
        <v>0</v>
      </c>
      <c r="E2370">
        <v>0</v>
      </c>
      <c r="F2370">
        <v>0</v>
      </c>
      <c r="G2370">
        <v>0</v>
      </c>
      <c r="J2370" t="str">
        <f t="shared" si="153"/>
        <v>FORNEIRO E OPERADOR (REFINO DE METAIS NAO-FERROSOS)</v>
      </c>
      <c r="K2370" t="s">
        <v>2449</v>
      </c>
      <c r="L2370">
        <v>0</v>
      </c>
      <c r="N2370" t="str">
        <f t="shared" si="154"/>
        <v>FORNEIRO E OPERADOR (REFINO DE METAIS NAO-FERROSOS)</v>
      </c>
      <c r="O2370" t="s">
        <v>2449</v>
      </c>
      <c r="P2370">
        <v>0</v>
      </c>
    </row>
    <row r="2371" spans="1:16">
      <c r="A2371" t="str">
        <f t="shared" si="152"/>
        <v>FORNEIRO E OPERADOR DE FORNO DE REDUCAO DIRETA</v>
      </c>
      <c r="B2371" t="s">
        <v>2450</v>
      </c>
      <c r="C2371">
        <v>0</v>
      </c>
      <c r="D2371">
        <v>0</v>
      </c>
      <c r="E2371">
        <v>0</v>
      </c>
      <c r="F2371">
        <v>0</v>
      </c>
      <c r="G2371">
        <v>0</v>
      </c>
      <c r="J2371" t="str">
        <f t="shared" si="153"/>
        <v>FORNEIRO E OPERADOR DE FORNO DE REDUCAO DIRETA</v>
      </c>
      <c r="K2371" t="s">
        <v>2450</v>
      </c>
      <c r="L2371">
        <v>0</v>
      </c>
      <c r="N2371" t="str">
        <f t="shared" si="154"/>
        <v>FORNEIRO E OPERADOR DE FORNO DE REDUCAO DIRETA</v>
      </c>
      <c r="O2371" t="s">
        <v>2450</v>
      </c>
      <c r="P2371">
        <v>0</v>
      </c>
    </row>
    <row r="2372" spans="1:16">
      <c r="A2372" t="str">
        <f t="shared" si="152"/>
        <v>OPERADOR DE ACIARIA (BASCULAMENTO DE CONVERTEDOR)</v>
      </c>
      <c r="B2372" t="s">
        <v>2451</v>
      </c>
      <c r="C2372">
        <v>0</v>
      </c>
      <c r="D2372">
        <v>0</v>
      </c>
      <c r="E2372">
        <v>0</v>
      </c>
      <c r="F2372">
        <v>0</v>
      </c>
      <c r="G2372">
        <v>0</v>
      </c>
      <c r="J2372" t="str">
        <f t="shared" si="153"/>
        <v>OPERADOR DE ACIARIA (BASCULAMENTO DE CONVERTEDOR)</v>
      </c>
      <c r="K2372" t="s">
        <v>2451</v>
      </c>
      <c r="L2372">
        <v>0</v>
      </c>
      <c r="N2372" t="str">
        <f t="shared" si="154"/>
        <v>OPERADOR DE ACIARIA (BASCULAMENTO DE CONVERTEDOR)</v>
      </c>
      <c r="O2372" t="s">
        <v>2451</v>
      </c>
      <c r="P2372">
        <v>0</v>
      </c>
    </row>
    <row r="2373" spans="1:16">
      <c r="A2373" t="str">
        <f t="shared" si="152"/>
        <v>OPERADOR DE ACIARIA (DESSULFURACAO DE GUSA)</v>
      </c>
      <c r="B2373" t="s">
        <v>2452</v>
      </c>
      <c r="C2373">
        <v>0</v>
      </c>
      <c r="D2373">
        <v>0</v>
      </c>
      <c r="E2373">
        <v>0</v>
      </c>
      <c r="F2373">
        <v>0</v>
      </c>
      <c r="G2373">
        <v>0</v>
      </c>
      <c r="J2373" t="str">
        <f t="shared" si="153"/>
        <v>OPERADOR DE ACIARIA (DESSULFURACAO DE GUSA)</v>
      </c>
      <c r="K2373" t="s">
        <v>2452</v>
      </c>
      <c r="L2373">
        <v>0</v>
      </c>
      <c r="N2373" t="str">
        <f t="shared" si="154"/>
        <v>OPERADOR DE ACIARIA (DESSULFURACAO DE GUSA)</v>
      </c>
      <c r="O2373" t="s">
        <v>2452</v>
      </c>
      <c r="P2373">
        <v>0</v>
      </c>
    </row>
    <row r="2374" spans="1:16">
      <c r="A2374" t="str">
        <f t="shared" si="152"/>
        <v>OPERADOR DE ACIARIA (RECEBIMENTO DE GUSA)</v>
      </c>
      <c r="B2374" t="s">
        <v>2453</v>
      </c>
      <c r="C2374">
        <v>0</v>
      </c>
      <c r="D2374">
        <v>0</v>
      </c>
      <c r="E2374">
        <v>0</v>
      </c>
      <c r="F2374">
        <v>0</v>
      </c>
      <c r="G2374">
        <v>0</v>
      </c>
      <c r="J2374" t="str">
        <f t="shared" si="153"/>
        <v>OPERADOR DE ACIARIA (RECEBIMENTO DE GUSA)</v>
      </c>
      <c r="K2374" t="s">
        <v>2453</v>
      </c>
      <c r="L2374">
        <v>0</v>
      </c>
      <c r="N2374" t="str">
        <f t="shared" si="154"/>
        <v>OPERADOR DE ACIARIA (RECEBIMENTO DE GUSA)</v>
      </c>
      <c r="O2374" t="s">
        <v>2453</v>
      </c>
      <c r="P2374">
        <v>0</v>
      </c>
    </row>
    <row r="2375" spans="1:16">
      <c r="A2375" t="str">
        <f t="shared" si="152"/>
        <v>OPERADOR DE AREA DE CORRIDA</v>
      </c>
      <c r="B2375" t="s">
        <v>2454</v>
      </c>
      <c r="C2375">
        <v>0</v>
      </c>
      <c r="D2375">
        <v>0</v>
      </c>
      <c r="E2375">
        <v>0</v>
      </c>
      <c r="F2375">
        <v>0</v>
      </c>
      <c r="G2375">
        <v>0</v>
      </c>
      <c r="J2375" t="str">
        <f t="shared" si="153"/>
        <v>OPERADOR DE AREA DE CORRIDA</v>
      </c>
      <c r="K2375" t="s">
        <v>2454</v>
      </c>
      <c r="L2375">
        <v>0</v>
      </c>
      <c r="N2375" t="str">
        <f t="shared" si="154"/>
        <v>OPERADOR DE AREA DE CORRIDA</v>
      </c>
      <c r="O2375" t="s">
        <v>2454</v>
      </c>
      <c r="P2375">
        <v>0</v>
      </c>
    </row>
    <row r="2376" spans="1:16">
      <c r="A2376" t="str">
        <f t="shared" si="152"/>
        <v>OPERADOR DE DESGASEIFICACAO</v>
      </c>
      <c r="B2376" t="s">
        <v>2455</v>
      </c>
      <c r="C2376">
        <v>0</v>
      </c>
      <c r="D2376">
        <v>0</v>
      </c>
      <c r="E2376">
        <v>0</v>
      </c>
      <c r="F2376">
        <v>0</v>
      </c>
      <c r="G2376">
        <v>0</v>
      </c>
      <c r="J2376" t="str">
        <f t="shared" si="153"/>
        <v>OPERADOR DE DESGASEIFICACAO</v>
      </c>
      <c r="K2376" t="s">
        <v>2455</v>
      </c>
      <c r="L2376">
        <v>0</v>
      </c>
      <c r="N2376" t="str">
        <f t="shared" si="154"/>
        <v>OPERADOR DE DESGASEIFICACAO</v>
      </c>
      <c r="O2376" t="s">
        <v>2455</v>
      </c>
      <c r="P2376">
        <v>0</v>
      </c>
    </row>
    <row r="2377" spans="1:16">
      <c r="A2377" t="str">
        <f t="shared" si="152"/>
        <v>SOPRADOR DE CONVERTEDOR</v>
      </c>
      <c r="B2377" t="s">
        <v>2456</v>
      </c>
      <c r="C2377">
        <v>0</v>
      </c>
      <c r="D2377">
        <v>0</v>
      </c>
      <c r="E2377">
        <v>0</v>
      </c>
      <c r="F2377">
        <v>0</v>
      </c>
      <c r="G2377">
        <v>0</v>
      </c>
      <c r="J2377" t="str">
        <f t="shared" si="153"/>
        <v>SOPRADOR DE CONVERTEDOR</v>
      </c>
      <c r="K2377" t="s">
        <v>2456</v>
      </c>
      <c r="L2377">
        <v>0</v>
      </c>
      <c r="N2377" t="str">
        <f t="shared" si="154"/>
        <v>SOPRADOR DE CONVERTEDOR</v>
      </c>
      <c r="O2377" t="s">
        <v>2456</v>
      </c>
      <c r="P2377">
        <v>0</v>
      </c>
    </row>
    <row r="2378" spans="1:16">
      <c r="A2378" t="str">
        <f t="shared" si="152"/>
        <v>OPERADOR DE LAMINADOR</v>
      </c>
      <c r="B2378" t="s">
        <v>2457</v>
      </c>
      <c r="C2378">
        <v>0</v>
      </c>
      <c r="D2378">
        <v>0</v>
      </c>
      <c r="E2378">
        <v>0</v>
      </c>
      <c r="F2378">
        <v>0</v>
      </c>
      <c r="G2378">
        <v>0</v>
      </c>
      <c r="J2378" t="str">
        <f t="shared" si="153"/>
        <v>OPERADOR DE LAMINADOR</v>
      </c>
      <c r="K2378" t="s">
        <v>2457</v>
      </c>
      <c r="L2378">
        <v>0</v>
      </c>
      <c r="N2378" t="str">
        <f t="shared" si="154"/>
        <v>OPERADOR DE LAMINADOR</v>
      </c>
      <c r="O2378" t="s">
        <v>2457</v>
      </c>
      <c r="P2378">
        <v>0</v>
      </c>
    </row>
    <row r="2379" spans="1:16">
      <c r="A2379" t="str">
        <f t="shared" si="152"/>
        <v>OPERADOR DE LAMINADOR DE BARRAS A FRIO</v>
      </c>
      <c r="B2379" t="s">
        <v>2458</v>
      </c>
      <c r="C2379">
        <v>0</v>
      </c>
      <c r="D2379">
        <v>0</v>
      </c>
      <c r="E2379">
        <v>0</v>
      </c>
      <c r="F2379">
        <v>0</v>
      </c>
      <c r="G2379">
        <v>0</v>
      </c>
      <c r="J2379" t="str">
        <f t="shared" si="153"/>
        <v>OPERADOR DE LAMINADOR DE BARRAS A FRIO</v>
      </c>
      <c r="K2379" t="s">
        <v>2458</v>
      </c>
      <c r="L2379">
        <v>0</v>
      </c>
      <c r="N2379" t="str">
        <f t="shared" si="154"/>
        <v>OPERADOR DE LAMINADOR DE BARRAS A FRIO</v>
      </c>
      <c r="O2379" t="s">
        <v>2458</v>
      </c>
      <c r="P2379">
        <v>0</v>
      </c>
    </row>
    <row r="2380" spans="1:16">
      <c r="A2380" t="str">
        <f t="shared" si="152"/>
        <v>OPERADOR DE LAMINADOR DE BARRAS A QUENTE</v>
      </c>
      <c r="B2380" t="s">
        <v>2459</v>
      </c>
      <c r="C2380">
        <v>0</v>
      </c>
      <c r="D2380">
        <v>0</v>
      </c>
      <c r="E2380">
        <v>0</v>
      </c>
      <c r="F2380">
        <v>0</v>
      </c>
      <c r="G2380">
        <v>0</v>
      </c>
      <c r="J2380" t="str">
        <f t="shared" si="153"/>
        <v>OPERADOR DE LAMINADOR DE BARRAS A QUENTE</v>
      </c>
      <c r="K2380" t="s">
        <v>2459</v>
      </c>
      <c r="L2380">
        <v>0</v>
      </c>
      <c r="N2380" t="str">
        <f t="shared" si="154"/>
        <v>OPERADOR DE LAMINADOR DE BARRAS A QUENTE</v>
      </c>
      <c r="O2380" t="s">
        <v>2459</v>
      </c>
      <c r="P2380">
        <v>0</v>
      </c>
    </row>
    <row r="2381" spans="1:16">
      <c r="A2381" t="str">
        <f t="shared" si="152"/>
        <v>OPERADOR DE LAMINADOR DE METAIS NAO-FERROSOS</v>
      </c>
      <c r="B2381" t="s">
        <v>2460</v>
      </c>
      <c r="C2381">
        <v>0</v>
      </c>
      <c r="D2381">
        <v>0</v>
      </c>
      <c r="E2381">
        <v>0</v>
      </c>
      <c r="F2381">
        <v>0</v>
      </c>
      <c r="G2381">
        <v>0</v>
      </c>
      <c r="J2381" t="str">
        <f t="shared" si="153"/>
        <v>OPERADOR DE LAMINADOR DE METAIS NAO-FERROSOS</v>
      </c>
      <c r="K2381" t="s">
        <v>2460</v>
      </c>
      <c r="L2381">
        <v>0</v>
      </c>
      <c r="N2381" t="str">
        <f t="shared" si="154"/>
        <v>OPERADOR DE LAMINADOR DE METAIS NAO-FERROSOS</v>
      </c>
      <c r="O2381" t="s">
        <v>2460</v>
      </c>
      <c r="P2381">
        <v>0</v>
      </c>
    </row>
    <row r="2382" spans="1:16">
      <c r="A2382" t="str">
        <f t="shared" si="152"/>
        <v>OPERADOR DE LAMINADOR DE TUBOS</v>
      </c>
      <c r="B2382" t="s">
        <v>2461</v>
      </c>
      <c r="C2382">
        <v>0</v>
      </c>
      <c r="D2382">
        <v>0</v>
      </c>
      <c r="E2382">
        <v>0</v>
      </c>
      <c r="F2382">
        <v>0</v>
      </c>
      <c r="G2382">
        <v>0</v>
      </c>
      <c r="J2382" t="str">
        <f t="shared" si="153"/>
        <v>OPERADOR DE LAMINADOR DE TUBOS</v>
      </c>
      <c r="K2382" t="s">
        <v>2461</v>
      </c>
      <c r="L2382">
        <v>0</v>
      </c>
      <c r="N2382" t="str">
        <f t="shared" si="154"/>
        <v>OPERADOR DE LAMINADOR DE TUBOS</v>
      </c>
      <c r="O2382" t="s">
        <v>2461</v>
      </c>
      <c r="P2382">
        <v>0</v>
      </c>
    </row>
    <row r="2383" spans="1:16">
      <c r="A2383" t="str">
        <f t="shared" si="152"/>
        <v>OPERADOR DE MONTAGEM DE CILINDROS E MANCAIS</v>
      </c>
      <c r="B2383" t="s">
        <v>2462</v>
      </c>
      <c r="C2383">
        <v>0</v>
      </c>
      <c r="D2383">
        <v>0</v>
      </c>
      <c r="E2383">
        <v>0</v>
      </c>
      <c r="F2383">
        <v>0</v>
      </c>
      <c r="G2383">
        <v>0</v>
      </c>
      <c r="J2383" t="str">
        <f t="shared" si="153"/>
        <v>OPERADOR DE MONTAGEM DE CILINDROS E MANCAIS</v>
      </c>
      <c r="K2383" t="s">
        <v>2462</v>
      </c>
      <c r="L2383">
        <v>0</v>
      </c>
      <c r="N2383" t="str">
        <f t="shared" si="154"/>
        <v>OPERADOR DE MONTAGEM DE CILINDROS E MANCAIS</v>
      </c>
      <c r="O2383" t="s">
        <v>2462</v>
      </c>
      <c r="P2383">
        <v>0</v>
      </c>
    </row>
    <row r="2384" spans="1:16">
      <c r="A2384" t="str">
        <f t="shared" si="152"/>
        <v>RECUPERADOR DE GUIAS E CILINDROS</v>
      </c>
      <c r="B2384" t="s">
        <v>2463</v>
      </c>
      <c r="C2384">
        <v>0</v>
      </c>
      <c r="D2384">
        <v>0</v>
      </c>
      <c r="E2384">
        <v>0</v>
      </c>
      <c r="F2384">
        <v>0</v>
      </c>
      <c r="G2384">
        <v>0</v>
      </c>
      <c r="J2384" t="str">
        <f t="shared" si="153"/>
        <v>RECUPERADOR DE GUIAS E CILINDROS</v>
      </c>
      <c r="K2384" t="s">
        <v>2463</v>
      </c>
      <c r="L2384">
        <v>0</v>
      </c>
      <c r="N2384" t="str">
        <f t="shared" si="154"/>
        <v>RECUPERADOR DE GUIAS E CILINDROS</v>
      </c>
      <c r="O2384" t="s">
        <v>2463</v>
      </c>
      <c r="P2384">
        <v>0</v>
      </c>
    </row>
    <row r="2385" spans="1:16">
      <c r="A2385" t="str">
        <f t="shared" si="152"/>
        <v>ENCARREGADO DE ACABAMENTO DE CHAPAS E METAIS (TEMPERA)</v>
      </c>
      <c r="B2385" t="s">
        <v>2464</v>
      </c>
      <c r="C2385">
        <v>0</v>
      </c>
      <c r="D2385">
        <v>0</v>
      </c>
      <c r="E2385">
        <v>0</v>
      </c>
      <c r="F2385">
        <v>0</v>
      </c>
      <c r="G2385">
        <v>0</v>
      </c>
      <c r="J2385" t="str">
        <f t="shared" si="153"/>
        <v>ENCARREGADO DE ACABAMENTO DE CHAPAS E METAIS (TEMPERA)</v>
      </c>
      <c r="K2385" t="s">
        <v>2464</v>
      </c>
      <c r="L2385">
        <v>0</v>
      </c>
      <c r="N2385" t="str">
        <f t="shared" si="154"/>
        <v>ENCARREGADO DE ACABAMENTO DE CHAPAS E METAIS (TEMPERA)</v>
      </c>
      <c r="O2385" t="s">
        <v>2464</v>
      </c>
      <c r="P2385">
        <v>0</v>
      </c>
    </row>
    <row r="2386" spans="1:16">
      <c r="A2386" t="str">
        <f t="shared" si="152"/>
        <v>ESCARFADOR</v>
      </c>
      <c r="B2386" t="s">
        <v>2465</v>
      </c>
      <c r="C2386">
        <v>0</v>
      </c>
      <c r="D2386">
        <v>0</v>
      </c>
      <c r="E2386">
        <v>0</v>
      </c>
      <c r="F2386">
        <v>0</v>
      </c>
      <c r="G2386">
        <v>0</v>
      </c>
      <c r="J2386" t="str">
        <f t="shared" si="153"/>
        <v>ESCARFADOR</v>
      </c>
      <c r="K2386" t="s">
        <v>2465</v>
      </c>
      <c r="L2386">
        <v>0</v>
      </c>
      <c r="N2386" t="str">
        <f t="shared" si="154"/>
        <v>ESCARFADOR</v>
      </c>
      <c r="O2386" t="s">
        <v>2465</v>
      </c>
      <c r="P2386">
        <v>0</v>
      </c>
    </row>
    <row r="2387" spans="1:16">
      <c r="A2387" t="str">
        <f t="shared" si="152"/>
        <v>MARCADOR DE PRODUTOS (SIDERURGICO E METALURGICO)</v>
      </c>
      <c r="B2387" t="s">
        <v>2466</v>
      </c>
      <c r="C2387">
        <v>0</v>
      </c>
      <c r="D2387">
        <v>0</v>
      </c>
      <c r="E2387">
        <v>0</v>
      </c>
      <c r="F2387">
        <v>0</v>
      </c>
      <c r="G2387">
        <v>0</v>
      </c>
      <c r="J2387" t="str">
        <f t="shared" si="153"/>
        <v>MARCADOR DE PRODUTOS (SIDERURGICO E METALURGICO)</v>
      </c>
      <c r="K2387" t="s">
        <v>2466</v>
      </c>
      <c r="L2387">
        <v>0</v>
      </c>
      <c r="N2387" t="str">
        <f t="shared" si="154"/>
        <v>MARCADOR DE PRODUTOS (SIDERURGICO E METALURGICO)</v>
      </c>
      <c r="O2387" t="s">
        <v>2466</v>
      </c>
      <c r="P2387">
        <v>0</v>
      </c>
    </row>
    <row r="2388" spans="1:16">
      <c r="A2388" t="str">
        <f t="shared" si="152"/>
        <v>OPERADOR DE BOBINADEIRA DE TIRAS A QUENTE, NO ACABAMENTO DE CHAPAS E METAIS</v>
      </c>
      <c r="B2388" t="s">
        <v>2467</v>
      </c>
      <c r="C2388">
        <v>0</v>
      </c>
      <c r="D2388">
        <v>0</v>
      </c>
      <c r="E2388">
        <v>0</v>
      </c>
      <c r="F2388">
        <v>0</v>
      </c>
      <c r="G2388">
        <v>0</v>
      </c>
      <c r="J2388" t="str">
        <f t="shared" si="153"/>
        <v>OPERADOR DE BOBINADEIRA DE TIRAS A QUENTE, NO ACABAMENTO DE CHAPAS E METAIS</v>
      </c>
      <c r="K2388" t="s">
        <v>2467</v>
      </c>
      <c r="L2388">
        <v>0</v>
      </c>
      <c r="N2388" t="str">
        <f t="shared" si="154"/>
        <v>OPERADOR DE BOBINADEIRA DE TIRAS A QUENTE, NO ACABAMENTO DE CHAPAS E METAIS</v>
      </c>
      <c r="O2388" t="s">
        <v>2467</v>
      </c>
      <c r="P2388">
        <v>0</v>
      </c>
    </row>
    <row r="2389" spans="1:16">
      <c r="A2389" t="str">
        <f t="shared" si="152"/>
        <v>OPERADOR DE CABINE DE LAMINACAO (FIO-MAQUINA)</v>
      </c>
      <c r="B2389" t="s">
        <v>2468</v>
      </c>
      <c r="C2389">
        <v>0</v>
      </c>
      <c r="D2389">
        <v>0</v>
      </c>
      <c r="E2389">
        <v>0</v>
      </c>
      <c r="F2389">
        <v>0</v>
      </c>
      <c r="G2389">
        <v>0</v>
      </c>
      <c r="J2389" t="str">
        <f t="shared" si="153"/>
        <v>OPERADOR DE CABINE DE LAMINACAO (FIO-MAQUINA)</v>
      </c>
      <c r="K2389" t="s">
        <v>2468</v>
      </c>
      <c r="L2389">
        <v>0</v>
      </c>
      <c r="N2389" t="str">
        <f t="shared" si="154"/>
        <v>OPERADOR DE CABINE DE LAMINACAO (FIO-MAQUINA)</v>
      </c>
      <c r="O2389" t="s">
        <v>2468</v>
      </c>
      <c r="P2389">
        <v>0</v>
      </c>
    </row>
    <row r="2390" spans="1:16">
      <c r="A2390" t="str">
        <f t="shared" si="152"/>
        <v>OPERADOR DE ESCORIA E SUCATA</v>
      </c>
      <c r="B2390" t="s">
        <v>2469</v>
      </c>
      <c r="C2390">
        <v>0</v>
      </c>
      <c r="D2390">
        <v>0</v>
      </c>
      <c r="E2390">
        <v>0</v>
      </c>
      <c r="F2390">
        <v>0</v>
      </c>
      <c r="G2390">
        <v>0</v>
      </c>
      <c r="J2390" t="str">
        <f t="shared" si="153"/>
        <v>OPERADOR DE ESCORIA E SUCATA</v>
      </c>
      <c r="K2390" t="s">
        <v>2469</v>
      </c>
      <c r="L2390">
        <v>0</v>
      </c>
      <c r="N2390" t="str">
        <f t="shared" si="154"/>
        <v>OPERADOR DE ESCORIA E SUCATA</v>
      </c>
      <c r="O2390" t="s">
        <v>2469</v>
      </c>
      <c r="P2390">
        <v>0</v>
      </c>
    </row>
    <row r="2391" spans="1:16">
      <c r="A2391" t="str">
        <f t="shared" si="152"/>
        <v>OPERADOR DE JATO ABRASIVO</v>
      </c>
      <c r="B2391" t="s">
        <v>2470</v>
      </c>
      <c r="C2391">
        <v>0</v>
      </c>
      <c r="D2391">
        <v>0</v>
      </c>
      <c r="E2391">
        <v>0</v>
      </c>
      <c r="F2391">
        <v>0</v>
      </c>
      <c r="G2391">
        <v>0</v>
      </c>
      <c r="J2391" t="str">
        <f t="shared" si="153"/>
        <v>OPERADOR DE JATO ABRASIVO</v>
      </c>
      <c r="K2391" t="s">
        <v>2470</v>
      </c>
      <c r="L2391">
        <v>0</v>
      </c>
      <c r="N2391" t="str">
        <f t="shared" si="154"/>
        <v>OPERADOR DE JATO ABRASIVO</v>
      </c>
      <c r="O2391" t="s">
        <v>2470</v>
      </c>
      <c r="P2391">
        <v>0</v>
      </c>
    </row>
    <row r="2392" spans="1:16">
      <c r="A2392" t="str">
        <f t="shared" si="152"/>
        <v>OPERADOR DE TESOURA MECANICA E MAQUINA DE CORTE, NO ACABAMENTO DE CHAPAS E METAIS</v>
      </c>
      <c r="B2392" t="s">
        <v>2471</v>
      </c>
      <c r="C2392">
        <v>0</v>
      </c>
      <c r="D2392">
        <v>0</v>
      </c>
      <c r="E2392">
        <v>0</v>
      </c>
      <c r="F2392">
        <v>0</v>
      </c>
      <c r="G2392">
        <v>0</v>
      </c>
      <c r="J2392" t="str">
        <f t="shared" si="153"/>
        <v>OPERADOR DE TESOURA MECANICA E MAQUINA DE CORTE, NO ACABAMENTO DE CHAPAS E METAIS</v>
      </c>
      <c r="K2392" t="s">
        <v>2471</v>
      </c>
      <c r="L2392">
        <v>0</v>
      </c>
      <c r="N2392" t="str">
        <f t="shared" si="154"/>
        <v>OPERADOR DE TESOURA MECANICA E MAQUINA DE CORTE, NO ACABAMENTO DE CHAPAS E METAIS</v>
      </c>
      <c r="O2392" t="s">
        <v>2471</v>
      </c>
      <c r="P2392">
        <v>0</v>
      </c>
    </row>
    <row r="2393" spans="1:16">
      <c r="A2393" t="str">
        <f t="shared" si="152"/>
        <v>PREPARADOR DE SUCATA E APARAS</v>
      </c>
      <c r="B2393" t="s">
        <v>2472</v>
      </c>
      <c r="C2393">
        <v>0</v>
      </c>
      <c r="D2393">
        <v>0</v>
      </c>
      <c r="E2393">
        <v>0</v>
      </c>
      <c r="F2393">
        <v>0</v>
      </c>
      <c r="G2393">
        <v>0</v>
      </c>
      <c r="J2393" t="str">
        <f t="shared" si="153"/>
        <v>PREPARADOR DE SUCATA E APARAS</v>
      </c>
      <c r="K2393" t="s">
        <v>2472</v>
      </c>
      <c r="L2393">
        <v>0</v>
      </c>
      <c r="N2393" t="str">
        <f t="shared" si="154"/>
        <v>PREPARADOR DE SUCATA E APARAS</v>
      </c>
      <c r="O2393" t="s">
        <v>2472</v>
      </c>
      <c r="P2393">
        <v>0</v>
      </c>
    </row>
    <row r="2394" spans="1:16">
      <c r="A2394" t="str">
        <f t="shared" si="152"/>
        <v>REBARBADOR DE METAL</v>
      </c>
      <c r="B2394" t="s">
        <v>2473</v>
      </c>
      <c r="C2394">
        <v>0</v>
      </c>
      <c r="D2394">
        <v>0</v>
      </c>
      <c r="E2394">
        <v>0</v>
      </c>
      <c r="F2394">
        <v>0</v>
      </c>
      <c r="G2394">
        <v>0</v>
      </c>
      <c r="J2394" t="str">
        <f t="shared" si="153"/>
        <v>REBARBADOR DE METAL</v>
      </c>
      <c r="K2394" t="s">
        <v>2473</v>
      </c>
      <c r="L2394">
        <v>0</v>
      </c>
      <c r="N2394" t="str">
        <f t="shared" si="154"/>
        <v>REBARBADOR DE METAL</v>
      </c>
      <c r="O2394" t="s">
        <v>2473</v>
      </c>
      <c r="P2394">
        <v>0</v>
      </c>
    </row>
    <row r="2395" spans="1:16">
      <c r="A2395" t="str">
        <f t="shared" si="152"/>
        <v>FORNEIRO DE CUBILO</v>
      </c>
      <c r="B2395" t="s">
        <v>2474</v>
      </c>
      <c r="C2395">
        <v>0</v>
      </c>
      <c r="D2395">
        <v>0</v>
      </c>
      <c r="E2395">
        <v>0</v>
      </c>
      <c r="F2395">
        <v>0</v>
      </c>
      <c r="G2395">
        <v>0</v>
      </c>
      <c r="J2395" t="str">
        <f t="shared" si="153"/>
        <v>FORNEIRO DE CUBILO</v>
      </c>
      <c r="K2395" t="s">
        <v>2474</v>
      </c>
      <c r="L2395">
        <v>0</v>
      </c>
      <c r="N2395" t="str">
        <f t="shared" si="154"/>
        <v>FORNEIRO DE CUBILO</v>
      </c>
      <c r="O2395" t="s">
        <v>2474</v>
      </c>
      <c r="P2395">
        <v>0</v>
      </c>
    </row>
    <row r="2396" spans="1:16">
      <c r="A2396" t="str">
        <f t="shared" si="152"/>
        <v>FORNEIRO DE FORNO-POCO</v>
      </c>
      <c r="B2396" t="s">
        <v>2475</v>
      </c>
      <c r="C2396">
        <v>0</v>
      </c>
      <c r="D2396">
        <v>0</v>
      </c>
      <c r="E2396">
        <v>0</v>
      </c>
      <c r="F2396">
        <v>0</v>
      </c>
      <c r="G2396">
        <v>0</v>
      </c>
      <c r="J2396" t="str">
        <f t="shared" si="153"/>
        <v>FORNEIRO DE FORNO-POCO</v>
      </c>
      <c r="K2396" t="s">
        <v>2475</v>
      </c>
      <c r="L2396">
        <v>0</v>
      </c>
      <c r="N2396" t="str">
        <f t="shared" si="154"/>
        <v>FORNEIRO DE FORNO-POCO</v>
      </c>
      <c r="O2396" t="s">
        <v>2475</v>
      </c>
      <c r="P2396">
        <v>0</v>
      </c>
    </row>
    <row r="2397" spans="1:16">
      <c r="A2397" t="str">
        <f t="shared" si="152"/>
        <v>FORNEIRO DE FUNDICAO (FORNO DE REDUCAO)</v>
      </c>
      <c r="B2397" t="s">
        <v>2476</v>
      </c>
      <c r="C2397">
        <v>0</v>
      </c>
      <c r="D2397">
        <v>0</v>
      </c>
      <c r="E2397">
        <v>0</v>
      </c>
      <c r="F2397">
        <v>0</v>
      </c>
      <c r="G2397">
        <v>0</v>
      </c>
      <c r="J2397" t="str">
        <f t="shared" si="153"/>
        <v>FORNEIRO DE FUNDICAO (FORNO DE REDUCAO)</v>
      </c>
      <c r="K2397" t="s">
        <v>2476</v>
      </c>
      <c r="L2397">
        <v>0</v>
      </c>
      <c r="N2397" t="str">
        <f t="shared" si="154"/>
        <v>FORNEIRO DE FUNDICAO (FORNO DE REDUCAO)</v>
      </c>
      <c r="O2397" t="s">
        <v>2476</v>
      </c>
      <c r="P2397">
        <v>0</v>
      </c>
    </row>
    <row r="2398" spans="1:16">
      <c r="A2398" t="str">
        <f t="shared" si="152"/>
        <v>FORNEIRO DE REAQUECIMENTO E TRATAMENTO TERMICO NA METALURGIA</v>
      </c>
      <c r="B2398" t="s">
        <v>2477</v>
      </c>
      <c r="C2398">
        <v>0</v>
      </c>
      <c r="D2398">
        <v>0</v>
      </c>
      <c r="E2398">
        <v>0</v>
      </c>
      <c r="F2398">
        <v>0</v>
      </c>
      <c r="G2398">
        <v>0</v>
      </c>
      <c r="J2398" t="str">
        <f t="shared" si="153"/>
        <v>FORNEIRO DE REAQUECIMENTO E TRATAMENTO TERMICO NA METALURGIA</v>
      </c>
      <c r="K2398" t="s">
        <v>2477</v>
      </c>
      <c r="L2398">
        <v>0</v>
      </c>
      <c r="N2398" t="str">
        <f t="shared" si="154"/>
        <v>FORNEIRO DE REAQUECIMENTO E TRATAMENTO TERMICO NA METALURGIA</v>
      </c>
      <c r="O2398" t="s">
        <v>2477</v>
      </c>
      <c r="P2398">
        <v>0</v>
      </c>
    </row>
    <row r="2399" spans="1:16">
      <c r="A2399" t="str">
        <f t="shared" si="152"/>
        <v>FORNEIRO DE REVERBERO</v>
      </c>
      <c r="B2399" t="s">
        <v>2478</v>
      </c>
      <c r="C2399">
        <v>0</v>
      </c>
      <c r="D2399">
        <v>0</v>
      </c>
      <c r="E2399">
        <v>0</v>
      </c>
      <c r="F2399">
        <v>0</v>
      </c>
      <c r="G2399">
        <v>0</v>
      </c>
      <c r="J2399" t="str">
        <f t="shared" si="153"/>
        <v>FORNEIRO DE REVERBERO</v>
      </c>
      <c r="K2399" t="s">
        <v>2478</v>
      </c>
      <c r="L2399">
        <v>0</v>
      </c>
      <c r="N2399" t="str">
        <f t="shared" si="154"/>
        <v>FORNEIRO DE REVERBERO</v>
      </c>
      <c r="O2399" t="s">
        <v>2478</v>
      </c>
      <c r="P2399">
        <v>0</v>
      </c>
    </row>
    <row r="2400" spans="1:16">
      <c r="A2400" t="str">
        <f t="shared" si="152"/>
        <v>PREPARADOR DE MASSA (FABRICACAO DE ABRASIVOS)</v>
      </c>
      <c r="B2400" t="s">
        <v>2479</v>
      </c>
      <c r="C2400">
        <v>0</v>
      </c>
      <c r="D2400">
        <v>0</v>
      </c>
      <c r="E2400">
        <v>0</v>
      </c>
      <c r="F2400">
        <v>0</v>
      </c>
      <c r="G2400">
        <v>0</v>
      </c>
      <c r="J2400" t="str">
        <f t="shared" si="153"/>
        <v>PREPARADOR DE MASSA (FABRICACAO DE ABRASIVOS)</v>
      </c>
      <c r="K2400" t="s">
        <v>2479</v>
      </c>
      <c r="L2400">
        <v>0</v>
      </c>
      <c r="N2400" t="str">
        <f t="shared" si="154"/>
        <v>PREPARADOR DE MASSA (FABRICACAO DE ABRASIVOS)</v>
      </c>
      <c r="O2400" t="s">
        <v>2479</v>
      </c>
      <c r="P2400">
        <v>0</v>
      </c>
    </row>
    <row r="2401" spans="1:16">
      <c r="A2401" t="str">
        <f t="shared" si="152"/>
        <v>PREPARADOR DE MASSA (FABRICACAO DE VIDRO)</v>
      </c>
      <c r="B2401" t="s">
        <v>2480</v>
      </c>
      <c r="C2401">
        <v>0</v>
      </c>
      <c r="D2401">
        <v>0</v>
      </c>
      <c r="E2401">
        <v>0</v>
      </c>
      <c r="F2401">
        <v>0</v>
      </c>
      <c r="G2401">
        <v>0</v>
      </c>
      <c r="J2401" t="str">
        <f t="shared" si="153"/>
        <v>PREPARADOR DE MASSA (FABRICACAO DE VIDRO)</v>
      </c>
      <c r="K2401" t="s">
        <v>2480</v>
      </c>
      <c r="L2401">
        <v>0</v>
      </c>
      <c r="N2401" t="str">
        <f t="shared" si="154"/>
        <v>PREPARADOR DE MASSA (FABRICACAO DE VIDRO)</v>
      </c>
      <c r="O2401" t="s">
        <v>2480</v>
      </c>
      <c r="P2401">
        <v>0</v>
      </c>
    </row>
    <row r="2402" spans="1:16">
      <c r="A2402" t="str">
        <f t="shared" si="152"/>
        <v>PREPARADOR DE MASSA DE ARGILA</v>
      </c>
      <c r="B2402" t="s">
        <v>2481</v>
      </c>
      <c r="C2402">
        <v>0</v>
      </c>
      <c r="D2402">
        <v>0</v>
      </c>
      <c r="E2402">
        <v>0</v>
      </c>
      <c r="F2402">
        <v>0</v>
      </c>
      <c r="G2402">
        <v>0</v>
      </c>
      <c r="J2402" t="str">
        <f t="shared" si="153"/>
        <v>PREPARADOR DE MASSA DE ARGILA</v>
      </c>
      <c r="K2402" t="s">
        <v>2481</v>
      </c>
      <c r="L2402">
        <v>0</v>
      </c>
      <c r="N2402" t="str">
        <f t="shared" si="154"/>
        <v>PREPARADOR DE MASSA DE ARGILA</v>
      </c>
      <c r="O2402" t="s">
        <v>2481</v>
      </c>
      <c r="P2402">
        <v>0</v>
      </c>
    </row>
    <row r="2403" spans="1:16">
      <c r="A2403" t="str">
        <f t="shared" si="152"/>
        <v>PREPARADOR DE BARBOTINA</v>
      </c>
      <c r="B2403" t="s">
        <v>2482</v>
      </c>
      <c r="C2403">
        <v>0</v>
      </c>
      <c r="D2403">
        <v>0</v>
      </c>
      <c r="E2403">
        <v>0</v>
      </c>
      <c r="F2403">
        <v>0</v>
      </c>
      <c r="G2403">
        <v>0</v>
      </c>
      <c r="J2403" t="str">
        <f t="shared" si="153"/>
        <v>PREPARADOR DE BARBOTINA</v>
      </c>
      <c r="K2403" t="s">
        <v>2482</v>
      </c>
      <c r="L2403">
        <v>0</v>
      </c>
      <c r="N2403" t="str">
        <f t="shared" si="154"/>
        <v>PREPARADOR DE BARBOTINA</v>
      </c>
      <c r="O2403" t="s">
        <v>2482</v>
      </c>
      <c r="P2403">
        <v>0</v>
      </c>
    </row>
    <row r="2404" spans="1:16">
      <c r="A2404" t="str">
        <f t="shared" si="152"/>
        <v>PREPARADOR DE ESMALTES (CERAMICA)</v>
      </c>
      <c r="B2404" t="s">
        <v>2483</v>
      </c>
      <c r="C2404">
        <v>0</v>
      </c>
      <c r="D2404">
        <v>0</v>
      </c>
      <c r="E2404">
        <v>0</v>
      </c>
      <c r="F2404">
        <v>0</v>
      </c>
      <c r="G2404">
        <v>0</v>
      </c>
      <c r="J2404" t="str">
        <f t="shared" si="153"/>
        <v>PREPARADOR DE ESMALTES (CERAMICA)</v>
      </c>
      <c r="K2404" t="s">
        <v>2483</v>
      </c>
      <c r="L2404">
        <v>0</v>
      </c>
      <c r="N2404" t="str">
        <f t="shared" si="154"/>
        <v>PREPARADOR DE ESMALTES (CERAMICA)</v>
      </c>
      <c r="O2404" t="s">
        <v>2483</v>
      </c>
      <c r="P2404">
        <v>0</v>
      </c>
    </row>
    <row r="2405" spans="1:16">
      <c r="A2405" t="str">
        <f t="shared" si="152"/>
        <v>PREPARADOR DE ADITIVOS</v>
      </c>
      <c r="B2405" t="s">
        <v>2484</v>
      </c>
      <c r="C2405">
        <v>0</v>
      </c>
      <c r="D2405">
        <v>0</v>
      </c>
      <c r="E2405">
        <v>0</v>
      </c>
      <c r="F2405">
        <v>0</v>
      </c>
      <c r="G2405">
        <v>0</v>
      </c>
      <c r="J2405" t="str">
        <f t="shared" si="153"/>
        <v>PREPARADOR DE ADITIVOS</v>
      </c>
      <c r="K2405" t="s">
        <v>2484</v>
      </c>
      <c r="L2405">
        <v>0</v>
      </c>
      <c r="N2405" t="str">
        <f t="shared" si="154"/>
        <v>PREPARADOR DE ADITIVOS</v>
      </c>
      <c r="O2405" t="s">
        <v>2484</v>
      </c>
      <c r="P2405">
        <v>0</v>
      </c>
    </row>
    <row r="2406" spans="1:16">
      <c r="A2406" t="str">
        <f t="shared" si="152"/>
        <v>OPERADOR DE ATOMIZADOR</v>
      </c>
      <c r="B2406" t="s">
        <v>2485</v>
      </c>
      <c r="C2406">
        <v>0</v>
      </c>
      <c r="D2406">
        <v>0</v>
      </c>
      <c r="E2406">
        <v>0</v>
      </c>
      <c r="F2406">
        <v>0</v>
      </c>
      <c r="G2406">
        <v>0</v>
      </c>
      <c r="J2406" t="str">
        <f t="shared" si="153"/>
        <v>OPERADOR DE ATOMIZADOR</v>
      </c>
      <c r="K2406" t="s">
        <v>2485</v>
      </c>
      <c r="L2406">
        <v>0</v>
      </c>
      <c r="N2406" t="str">
        <f t="shared" si="154"/>
        <v>OPERADOR DE ATOMIZADOR</v>
      </c>
      <c r="O2406" t="s">
        <v>2485</v>
      </c>
      <c r="P2406">
        <v>0</v>
      </c>
    </row>
    <row r="2407" spans="1:16">
      <c r="A2407" t="str">
        <f t="shared" si="152"/>
        <v>EXTRUSOR DE FIOS OU FIBRAS DE VIDRO</v>
      </c>
      <c r="B2407" t="s">
        <v>2486</v>
      </c>
      <c r="C2407">
        <v>0</v>
      </c>
      <c r="D2407">
        <v>0</v>
      </c>
      <c r="E2407">
        <v>0</v>
      </c>
      <c r="F2407">
        <v>0</v>
      </c>
      <c r="G2407">
        <v>0</v>
      </c>
      <c r="J2407" t="str">
        <f t="shared" si="153"/>
        <v>EXTRUSOR DE FIOS OU FIBRAS DE VIDRO</v>
      </c>
      <c r="K2407" t="s">
        <v>2486</v>
      </c>
      <c r="L2407">
        <v>0</v>
      </c>
      <c r="N2407" t="str">
        <f t="shared" si="154"/>
        <v>EXTRUSOR DE FIOS OU FIBRAS DE VIDRO</v>
      </c>
      <c r="O2407" t="s">
        <v>2486</v>
      </c>
      <c r="P2407">
        <v>0</v>
      </c>
    </row>
    <row r="2408" spans="1:16">
      <c r="A2408" t="str">
        <f t="shared" si="152"/>
        <v>FORNEIRO NA FUNDICAO DE VIDRO</v>
      </c>
      <c r="B2408" t="s">
        <v>2487</v>
      </c>
      <c r="C2408">
        <v>0</v>
      </c>
      <c r="D2408">
        <v>0</v>
      </c>
      <c r="E2408">
        <v>0</v>
      </c>
      <c r="F2408">
        <v>0</v>
      </c>
      <c r="G2408">
        <v>0</v>
      </c>
      <c r="J2408" t="str">
        <f t="shared" si="153"/>
        <v>FORNEIRO NA FUNDICAO DE VIDRO</v>
      </c>
      <c r="K2408" t="s">
        <v>2487</v>
      </c>
      <c r="L2408">
        <v>0</v>
      </c>
      <c r="N2408" t="str">
        <f t="shared" si="154"/>
        <v>FORNEIRO NA FUNDICAO DE VIDRO</v>
      </c>
      <c r="O2408" t="s">
        <v>2487</v>
      </c>
      <c r="P2408">
        <v>0</v>
      </c>
    </row>
    <row r="2409" spans="1:16">
      <c r="A2409" t="str">
        <f t="shared" si="152"/>
        <v>FORNEIRO NO RECOZIMENTO DE VIDRO</v>
      </c>
      <c r="B2409" t="s">
        <v>2488</v>
      </c>
      <c r="C2409">
        <v>0</v>
      </c>
      <c r="D2409">
        <v>0</v>
      </c>
      <c r="E2409">
        <v>0</v>
      </c>
      <c r="F2409">
        <v>0</v>
      </c>
      <c r="G2409">
        <v>0</v>
      </c>
      <c r="J2409" t="str">
        <f t="shared" si="153"/>
        <v>FORNEIRO NO RECOZIMENTO DE VIDRO</v>
      </c>
      <c r="K2409" t="s">
        <v>2488</v>
      </c>
      <c r="L2409">
        <v>0</v>
      </c>
      <c r="N2409" t="str">
        <f t="shared" si="154"/>
        <v>FORNEIRO NO RECOZIMENTO DE VIDRO</v>
      </c>
      <c r="O2409" t="s">
        <v>2488</v>
      </c>
      <c r="P2409">
        <v>0</v>
      </c>
    </row>
    <row r="2410" spans="1:16">
      <c r="A2410" t="str">
        <f t="shared" si="152"/>
        <v>MOLDADOR DE ABRASIVOS NA FABRICACAO DE CERAMICA, VIDRO E PORCELANA</v>
      </c>
      <c r="B2410" t="s">
        <v>2489</v>
      </c>
      <c r="C2410">
        <v>0</v>
      </c>
      <c r="D2410">
        <v>0</v>
      </c>
      <c r="E2410">
        <v>0</v>
      </c>
      <c r="F2410">
        <v>0</v>
      </c>
      <c r="G2410">
        <v>0</v>
      </c>
      <c r="J2410" t="str">
        <f t="shared" si="153"/>
        <v>MOLDADOR DE ABRASIVOS NA FABRICACAO DE CERAMICA, VIDRO E PORCELANA</v>
      </c>
      <c r="K2410" t="s">
        <v>2489</v>
      </c>
      <c r="L2410">
        <v>0</v>
      </c>
      <c r="N2410" t="str">
        <f t="shared" si="154"/>
        <v>MOLDADOR DE ABRASIVOS NA FABRICACAO DE CERAMICA, VIDRO E PORCELANA</v>
      </c>
      <c r="O2410" t="s">
        <v>2489</v>
      </c>
      <c r="P2410">
        <v>0</v>
      </c>
    </row>
    <row r="2411" spans="1:16">
      <c r="A2411" t="str">
        <f t="shared" ref="A2411:A2474" si="155">MID(B2411,8,100)</f>
        <v>OPERADOR DE BANHO METALICO DE VIDRO POR FLUTUACAO</v>
      </c>
      <c r="B2411" t="s">
        <v>2490</v>
      </c>
      <c r="C2411">
        <v>0</v>
      </c>
      <c r="D2411">
        <v>0</v>
      </c>
      <c r="E2411">
        <v>0</v>
      </c>
      <c r="F2411">
        <v>0</v>
      </c>
      <c r="G2411">
        <v>0</v>
      </c>
      <c r="J2411" t="str">
        <f t="shared" ref="J2411:J2474" si="156">MID(K2411,8,100)</f>
        <v>OPERADOR DE BANHO METALICO DE VIDRO POR FLUTUACAO</v>
      </c>
      <c r="K2411" t="s">
        <v>2490</v>
      </c>
      <c r="L2411">
        <v>0</v>
      </c>
      <c r="N2411" t="str">
        <f t="shared" ref="N2411:N2474" si="157">MID(O2411,8,100)</f>
        <v>OPERADOR DE BANHO METALICO DE VIDRO POR FLUTUACAO</v>
      </c>
      <c r="O2411" t="s">
        <v>2490</v>
      </c>
      <c r="P2411">
        <v>0</v>
      </c>
    </row>
    <row r="2412" spans="1:16">
      <c r="A2412" t="str">
        <f t="shared" si="155"/>
        <v>OPERADOR DE MAQUINA DE SOPRAR VIDRO</v>
      </c>
      <c r="B2412" t="s">
        <v>2491</v>
      </c>
      <c r="C2412">
        <v>0</v>
      </c>
      <c r="D2412">
        <v>0</v>
      </c>
      <c r="E2412">
        <v>0</v>
      </c>
      <c r="F2412">
        <v>0</v>
      </c>
      <c r="G2412">
        <v>0</v>
      </c>
      <c r="J2412" t="str">
        <f t="shared" si="156"/>
        <v>OPERADOR DE MAQUINA DE SOPRAR VIDRO</v>
      </c>
      <c r="K2412" t="s">
        <v>2491</v>
      </c>
      <c r="L2412">
        <v>0</v>
      </c>
      <c r="N2412" t="str">
        <f t="shared" si="157"/>
        <v>OPERADOR DE MAQUINA DE SOPRAR VIDRO</v>
      </c>
      <c r="O2412" t="s">
        <v>2491</v>
      </c>
      <c r="P2412">
        <v>0</v>
      </c>
    </row>
    <row r="2413" spans="1:16">
      <c r="A2413" t="str">
        <f t="shared" si="155"/>
        <v>OPERADOR DE MAQUINA EXTRUSORA DE VARETAS E TUBOS DE VIDRO</v>
      </c>
      <c r="B2413" t="s">
        <v>2492</v>
      </c>
      <c r="C2413">
        <v>0</v>
      </c>
      <c r="D2413">
        <v>0</v>
      </c>
      <c r="E2413">
        <v>0</v>
      </c>
      <c r="F2413">
        <v>0</v>
      </c>
      <c r="G2413">
        <v>0</v>
      </c>
      <c r="J2413" t="str">
        <f t="shared" si="156"/>
        <v>OPERADOR DE MAQUINA EXTRUSORA DE VARETAS E TUBOS DE VIDRO</v>
      </c>
      <c r="K2413" t="s">
        <v>2492</v>
      </c>
      <c r="L2413">
        <v>0</v>
      </c>
      <c r="N2413" t="str">
        <f t="shared" si="157"/>
        <v>OPERADOR DE MAQUINA EXTRUSORA DE VARETAS E TUBOS DE VIDRO</v>
      </c>
      <c r="O2413" t="s">
        <v>2492</v>
      </c>
      <c r="P2413">
        <v>0</v>
      </c>
    </row>
    <row r="2414" spans="1:16">
      <c r="A2414" t="str">
        <f t="shared" si="155"/>
        <v>OPERADOR DE PRENSA DE MOLDAR VIDRO</v>
      </c>
      <c r="B2414" t="s">
        <v>2493</v>
      </c>
      <c r="C2414">
        <v>0</v>
      </c>
      <c r="D2414">
        <v>0</v>
      </c>
      <c r="E2414">
        <v>0</v>
      </c>
      <c r="F2414">
        <v>0</v>
      </c>
      <c r="G2414">
        <v>0</v>
      </c>
      <c r="J2414" t="str">
        <f t="shared" si="156"/>
        <v>OPERADOR DE PRENSA DE MOLDAR VIDRO</v>
      </c>
      <c r="K2414" t="s">
        <v>2493</v>
      </c>
      <c r="L2414">
        <v>0</v>
      </c>
      <c r="N2414" t="str">
        <f t="shared" si="157"/>
        <v>OPERADOR DE PRENSA DE MOLDAR VIDRO</v>
      </c>
      <c r="O2414" t="s">
        <v>2493</v>
      </c>
      <c r="P2414">
        <v>0</v>
      </c>
    </row>
    <row r="2415" spans="1:16">
      <c r="A2415" t="str">
        <f t="shared" si="155"/>
        <v>TEMPERADOR DE VIDRO</v>
      </c>
      <c r="B2415" t="s">
        <v>2494</v>
      </c>
      <c r="C2415">
        <v>0</v>
      </c>
      <c r="D2415">
        <v>0</v>
      </c>
      <c r="E2415">
        <v>0</v>
      </c>
      <c r="F2415">
        <v>0</v>
      </c>
      <c r="G2415">
        <v>0</v>
      </c>
      <c r="J2415" t="str">
        <f t="shared" si="156"/>
        <v>TEMPERADOR DE VIDRO</v>
      </c>
      <c r="K2415" t="s">
        <v>2494</v>
      </c>
      <c r="L2415">
        <v>0</v>
      </c>
      <c r="N2415" t="str">
        <f t="shared" si="157"/>
        <v>TEMPERADOR DE VIDRO</v>
      </c>
      <c r="O2415" t="s">
        <v>2494</v>
      </c>
      <c r="P2415">
        <v>0</v>
      </c>
    </row>
    <row r="2416" spans="1:16">
      <c r="A2416" t="str">
        <f t="shared" si="155"/>
        <v>TRABALHADOR NA FABRICACAO DE PRODUTOS ABRASIVOS</v>
      </c>
      <c r="B2416" t="s">
        <v>2495</v>
      </c>
      <c r="C2416">
        <v>0</v>
      </c>
      <c r="D2416">
        <v>0</v>
      </c>
      <c r="E2416">
        <v>0</v>
      </c>
      <c r="F2416">
        <v>0</v>
      </c>
      <c r="G2416">
        <v>0</v>
      </c>
      <c r="J2416" t="str">
        <f t="shared" si="156"/>
        <v>TRABALHADOR NA FABRICACAO DE PRODUTOS ABRASIVOS</v>
      </c>
      <c r="K2416" t="s">
        <v>2495</v>
      </c>
      <c r="L2416">
        <v>0</v>
      </c>
      <c r="N2416" t="str">
        <f t="shared" si="157"/>
        <v>TRABALHADOR NA FABRICACAO DE PRODUTOS ABRASIVOS</v>
      </c>
      <c r="O2416" t="s">
        <v>2495</v>
      </c>
      <c r="P2416">
        <v>0</v>
      </c>
    </row>
    <row r="2417" spans="1:16">
      <c r="A2417" t="str">
        <f t="shared" si="155"/>
        <v>CLASSIFICADOR E EMPILHADOR DE TIJOLOS REFRATARIOS</v>
      </c>
      <c r="B2417" t="s">
        <v>2496</v>
      </c>
      <c r="C2417">
        <v>0</v>
      </c>
      <c r="D2417">
        <v>0</v>
      </c>
      <c r="E2417">
        <v>0</v>
      </c>
      <c r="F2417">
        <v>0</v>
      </c>
      <c r="G2417">
        <v>0</v>
      </c>
      <c r="J2417" t="str">
        <f t="shared" si="156"/>
        <v>CLASSIFICADOR E EMPILHADOR DE TIJOLOS REFRATARIOS</v>
      </c>
      <c r="K2417" t="s">
        <v>2496</v>
      </c>
      <c r="L2417">
        <v>0</v>
      </c>
      <c r="N2417" t="str">
        <f t="shared" si="157"/>
        <v>CLASSIFICADOR E EMPILHADOR DE TIJOLOS REFRATARIOS</v>
      </c>
      <c r="O2417" t="s">
        <v>2496</v>
      </c>
      <c r="P2417">
        <v>0</v>
      </c>
    </row>
    <row r="2418" spans="1:16">
      <c r="A2418" t="str">
        <f t="shared" si="155"/>
        <v>FORNEIRO (MATERIAIS DE CONSTRUCAO)</v>
      </c>
      <c r="B2418" t="s">
        <v>2497</v>
      </c>
      <c r="C2418">
        <v>0</v>
      </c>
      <c r="D2418">
        <v>0</v>
      </c>
      <c r="E2418">
        <v>0</v>
      </c>
      <c r="F2418">
        <v>0</v>
      </c>
      <c r="G2418">
        <v>0</v>
      </c>
      <c r="J2418" t="str">
        <f t="shared" si="156"/>
        <v>FORNEIRO (MATERIAIS DE CONSTRUCAO)</v>
      </c>
      <c r="K2418" t="s">
        <v>2497</v>
      </c>
      <c r="L2418">
        <v>0</v>
      </c>
      <c r="N2418" t="str">
        <f t="shared" si="157"/>
        <v>FORNEIRO (MATERIAIS DE CONSTRUCAO)</v>
      </c>
      <c r="O2418" t="s">
        <v>2497</v>
      </c>
      <c r="P2418">
        <v>0</v>
      </c>
    </row>
    <row r="2419" spans="1:16">
      <c r="A2419" t="str">
        <f t="shared" si="155"/>
        <v>TRABALHADOR DA ELABORACAO DE PRE-FABRICADOS (CIMENTO AMIANTO)</v>
      </c>
      <c r="B2419" t="s">
        <v>2498</v>
      </c>
      <c r="C2419">
        <v>0</v>
      </c>
      <c r="D2419">
        <v>0</v>
      </c>
      <c r="E2419">
        <v>0</v>
      </c>
      <c r="F2419">
        <v>0</v>
      </c>
      <c r="G2419">
        <v>0</v>
      </c>
      <c r="J2419" t="str">
        <f t="shared" si="156"/>
        <v>TRABALHADOR DA ELABORACAO DE PRE-FABRICADOS (CIMENTO AMIANTO)</v>
      </c>
      <c r="K2419" t="s">
        <v>2498</v>
      </c>
      <c r="L2419">
        <v>0</v>
      </c>
      <c r="N2419" t="str">
        <f t="shared" si="157"/>
        <v>TRABALHADOR DA ELABORACAO DE PRE-FABRICADOS (CIMENTO AMIANTO)</v>
      </c>
      <c r="O2419" t="s">
        <v>2498</v>
      </c>
      <c r="P2419">
        <v>0</v>
      </c>
    </row>
    <row r="2420" spans="1:16">
      <c r="A2420" t="str">
        <f t="shared" si="155"/>
        <v>TRABALHADOR DA ELABORACAO DE PRE-FABRICADOS (CONCRETO ARMADO)</v>
      </c>
      <c r="B2420" t="s">
        <v>2499</v>
      </c>
      <c r="C2420">
        <v>0</v>
      </c>
      <c r="D2420">
        <v>0</v>
      </c>
      <c r="E2420">
        <v>0</v>
      </c>
      <c r="F2420">
        <v>0</v>
      </c>
      <c r="G2420">
        <v>0</v>
      </c>
      <c r="J2420" t="str">
        <f t="shared" si="156"/>
        <v>TRABALHADOR DA ELABORACAO DE PRE-FABRICADOS (CONCRETO ARMADO)</v>
      </c>
      <c r="K2420" t="s">
        <v>2499</v>
      </c>
      <c r="L2420">
        <v>0</v>
      </c>
      <c r="N2420" t="str">
        <f t="shared" si="157"/>
        <v>TRABALHADOR DA ELABORACAO DE PRE-FABRICADOS (CONCRETO ARMADO)</v>
      </c>
      <c r="O2420" t="s">
        <v>2499</v>
      </c>
      <c r="P2420">
        <v>0</v>
      </c>
    </row>
    <row r="2421" spans="1:16">
      <c r="A2421" t="str">
        <f t="shared" si="155"/>
        <v>TRABALHADOR DA FABRICACAO DE PEDRAS ARTIFICIAIS</v>
      </c>
      <c r="B2421" t="s">
        <v>2500</v>
      </c>
      <c r="C2421">
        <v>0</v>
      </c>
      <c r="D2421">
        <v>0</v>
      </c>
      <c r="E2421">
        <v>0</v>
      </c>
      <c r="F2421">
        <v>0</v>
      </c>
      <c r="G2421">
        <v>0</v>
      </c>
      <c r="J2421" t="str">
        <f t="shared" si="156"/>
        <v>TRABALHADOR DA FABRICACAO DE PEDRAS ARTIFICIAIS</v>
      </c>
      <c r="K2421" t="s">
        <v>2500</v>
      </c>
      <c r="L2421">
        <v>0</v>
      </c>
      <c r="N2421" t="str">
        <f t="shared" si="157"/>
        <v>TRABALHADOR DA FABRICACAO DE PEDRAS ARTIFICIAIS</v>
      </c>
      <c r="O2421" t="s">
        <v>2500</v>
      </c>
      <c r="P2421">
        <v>0</v>
      </c>
    </row>
    <row r="2422" spans="1:16">
      <c r="A2422" t="str">
        <f t="shared" si="155"/>
        <v>OLEIRO (FABRICACAO DE TELHAS)</v>
      </c>
      <c r="B2422" t="s">
        <v>2501</v>
      </c>
      <c r="C2422">
        <v>0</v>
      </c>
      <c r="D2422">
        <v>0</v>
      </c>
      <c r="E2422">
        <v>0</v>
      </c>
      <c r="F2422">
        <v>0</v>
      </c>
      <c r="G2422">
        <v>0</v>
      </c>
      <c r="J2422" t="str">
        <f t="shared" si="156"/>
        <v>OLEIRO (FABRICACAO DE TELHAS)</v>
      </c>
      <c r="K2422" t="s">
        <v>2501</v>
      </c>
      <c r="L2422">
        <v>0</v>
      </c>
      <c r="N2422" t="str">
        <f t="shared" si="157"/>
        <v>OLEIRO (FABRICACAO DE TELHAS)</v>
      </c>
      <c r="O2422" t="s">
        <v>2501</v>
      </c>
      <c r="P2422">
        <v>0</v>
      </c>
    </row>
    <row r="2423" spans="1:16">
      <c r="A2423" t="str">
        <f t="shared" si="155"/>
        <v>OLEIRO (FABRICACAO DE TIJOLOS)</v>
      </c>
      <c r="B2423" t="s">
        <v>2502</v>
      </c>
      <c r="C2423">
        <v>0</v>
      </c>
      <c r="D2423">
        <v>0</v>
      </c>
      <c r="E2423">
        <v>0</v>
      </c>
      <c r="F2423">
        <v>0</v>
      </c>
      <c r="G2423">
        <v>0</v>
      </c>
      <c r="J2423" t="str">
        <f t="shared" si="156"/>
        <v>OLEIRO (FABRICACAO DE TIJOLOS)</v>
      </c>
      <c r="K2423" t="s">
        <v>2502</v>
      </c>
      <c r="L2423">
        <v>0</v>
      </c>
      <c r="N2423" t="str">
        <f t="shared" si="157"/>
        <v>OLEIRO (FABRICACAO DE TIJOLOS)</v>
      </c>
      <c r="O2423" t="s">
        <v>2502</v>
      </c>
      <c r="P2423">
        <v>0</v>
      </c>
    </row>
    <row r="2424" spans="1:16">
      <c r="A2424" t="str">
        <f t="shared" si="155"/>
        <v>MESTRE (INDUSTRIA DE CELULOSE, PAPEL E PAPELAO)</v>
      </c>
      <c r="B2424" t="s">
        <v>2503</v>
      </c>
      <c r="C2424">
        <v>0</v>
      </c>
      <c r="D2424">
        <v>0</v>
      </c>
      <c r="E2424">
        <v>0</v>
      </c>
      <c r="F2424">
        <v>0</v>
      </c>
      <c r="G2424">
        <v>0</v>
      </c>
      <c r="J2424" t="str">
        <f t="shared" si="156"/>
        <v>MESTRE (INDUSTRIA DE CELULOSE, PAPEL E PAPELAO)</v>
      </c>
      <c r="K2424" t="s">
        <v>2503</v>
      </c>
      <c r="L2424">
        <v>0</v>
      </c>
      <c r="N2424" t="str">
        <f t="shared" si="157"/>
        <v>MESTRE (INDUSTRIA DE CELULOSE, PAPEL E PAPELAO)</v>
      </c>
      <c r="O2424" t="s">
        <v>2503</v>
      </c>
      <c r="P2424">
        <v>0</v>
      </c>
    </row>
    <row r="2425" spans="1:16">
      <c r="A2425" t="str">
        <f t="shared" si="155"/>
        <v>CILINDREIRO NA PREPARACAO DE PASTA PARA FABRICACAO DE PAPEL</v>
      </c>
      <c r="B2425" t="s">
        <v>2504</v>
      </c>
      <c r="C2425">
        <v>0</v>
      </c>
      <c r="D2425">
        <v>0</v>
      </c>
      <c r="E2425">
        <v>0</v>
      </c>
      <c r="F2425">
        <v>0</v>
      </c>
      <c r="G2425">
        <v>0</v>
      </c>
      <c r="J2425" t="str">
        <f t="shared" si="156"/>
        <v>CILINDREIRO NA PREPARACAO DE PASTA PARA FABRICACAO DE PAPEL</v>
      </c>
      <c r="K2425" t="s">
        <v>2504</v>
      </c>
      <c r="L2425">
        <v>0</v>
      </c>
      <c r="N2425" t="str">
        <f t="shared" si="157"/>
        <v>CILINDREIRO NA PREPARACAO DE PASTA PARA FABRICACAO DE PAPEL</v>
      </c>
      <c r="O2425" t="s">
        <v>2504</v>
      </c>
      <c r="P2425">
        <v>0</v>
      </c>
    </row>
    <row r="2426" spans="1:16">
      <c r="A2426" t="str">
        <f t="shared" si="155"/>
        <v>OPERADOR DE BRANQUEADOR DE PASTA PARA FABRICACAO DE PAPEL</v>
      </c>
      <c r="B2426" t="s">
        <v>2505</v>
      </c>
      <c r="C2426">
        <v>0</v>
      </c>
      <c r="D2426">
        <v>0</v>
      </c>
      <c r="E2426">
        <v>0</v>
      </c>
      <c r="F2426">
        <v>0</v>
      </c>
      <c r="G2426">
        <v>0</v>
      </c>
      <c r="J2426" t="str">
        <f t="shared" si="156"/>
        <v>OPERADOR DE BRANQUEADOR DE PASTA PARA FABRICACAO DE PAPEL</v>
      </c>
      <c r="K2426" t="s">
        <v>2505</v>
      </c>
      <c r="L2426">
        <v>0</v>
      </c>
      <c r="N2426" t="str">
        <f t="shared" si="157"/>
        <v>OPERADOR DE BRANQUEADOR DE PASTA PARA FABRICACAO DE PAPEL</v>
      </c>
      <c r="O2426" t="s">
        <v>2505</v>
      </c>
      <c r="P2426">
        <v>0</v>
      </c>
    </row>
    <row r="2427" spans="1:16">
      <c r="A2427" t="str">
        <f t="shared" si="155"/>
        <v>OPERADOR DE DIGESTOR DE PASTA PARA FABRICACAO DE PAPEL</v>
      </c>
      <c r="B2427" t="s">
        <v>2506</v>
      </c>
      <c r="C2427">
        <v>0</v>
      </c>
      <c r="D2427">
        <v>0</v>
      </c>
      <c r="E2427">
        <v>0</v>
      </c>
      <c r="F2427">
        <v>0</v>
      </c>
      <c r="G2427">
        <v>0</v>
      </c>
      <c r="J2427" t="str">
        <f t="shared" si="156"/>
        <v>OPERADOR DE DIGESTOR DE PASTA PARA FABRICACAO DE PAPEL</v>
      </c>
      <c r="K2427" t="s">
        <v>2506</v>
      </c>
      <c r="L2427">
        <v>0</v>
      </c>
      <c r="N2427" t="str">
        <f t="shared" si="157"/>
        <v>OPERADOR DE DIGESTOR DE PASTA PARA FABRICACAO DE PAPEL</v>
      </c>
      <c r="O2427" t="s">
        <v>2506</v>
      </c>
      <c r="P2427">
        <v>0</v>
      </c>
    </row>
    <row r="2428" spans="1:16">
      <c r="A2428" t="str">
        <f t="shared" si="155"/>
        <v>OPERADOR DE LAVAGEM E DEPURACAO DE PASTA PARA FABRICACAO DE PAPEL</v>
      </c>
      <c r="B2428" t="s">
        <v>2507</v>
      </c>
      <c r="C2428">
        <v>0</v>
      </c>
      <c r="D2428">
        <v>0</v>
      </c>
      <c r="E2428">
        <v>0</v>
      </c>
      <c r="F2428">
        <v>0</v>
      </c>
      <c r="G2428">
        <v>0</v>
      </c>
      <c r="J2428" t="str">
        <f t="shared" si="156"/>
        <v>OPERADOR DE LAVAGEM E DEPURACAO DE PASTA PARA FABRICACAO DE PAPEL</v>
      </c>
      <c r="K2428" t="s">
        <v>2507</v>
      </c>
      <c r="L2428">
        <v>0</v>
      </c>
      <c r="N2428" t="str">
        <f t="shared" si="157"/>
        <v>OPERADOR DE LAVAGEM E DEPURACAO DE PASTA PARA FABRICACAO DE PAPEL</v>
      </c>
      <c r="O2428" t="s">
        <v>2507</v>
      </c>
      <c r="P2428">
        <v>0</v>
      </c>
    </row>
    <row r="2429" spans="1:16">
      <c r="A2429" t="str">
        <f t="shared" si="155"/>
        <v>OPERADOR DE MAQUINA DE SECAR CELULOSE</v>
      </c>
      <c r="B2429" t="s">
        <v>2508</v>
      </c>
      <c r="C2429">
        <v>0</v>
      </c>
      <c r="D2429">
        <v>0</v>
      </c>
      <c r="E2429">
        <v>0</v>
      </c>
      <c r="F2429">
        <v>0</v>
      </c>
      <c r="G2429">
        <v>0</v>
      </c>
      <c r="J2429" t="str">
        <f t="shared" si="156"/>
        <v>OPERADOR DE MAQUINA DE SECAR CELULOSE</v>
      </c>
      <c r="K2429" t="s">
        <v>2508</v>
      </c>
      <c r="L2429">
        <v>0</v>
      </c>
      <c r="N2429" t="str">
        <f t="shared" si="157"/>
        <v>OPERADOR DE MAQUINA DE SECAR CELULOSE</v>
      </c>
      <c r="O2429" t="s">
        <v>2508</v>
      </c>
      <c r="P2429">
        <v>0</v>
      </c>
    </row>
    <row r="2430" spans="1:16">
      <c r="A2430" t="str">
        <f t="shared" si="155"/>
        <v>CALANDRISTA DE PAPEL</v>
      </c>
      <c r="B2430" t="s">
        <v>2509</v>
      </c>
      <c r="C2430">
        <v>0</v>
      </c>
      <c r="D2430">
        <v>0</v>
      </c>
      <c r="E2430">
        <v>0</v>
      </c>
      <c r="F2430">
        <v>0</v>
      </c>
      <c r="G2430">
        <v>0</v>
      </c>
      <c r="J2430" t="str">
        <f t="shared" si="156"/>
        <v>CALANDRISTA DE PAPEL</v>
      </c>
      <c r="K2430" t="s">
        <v>2509</v>
      </c>
      <c r="L2430">
        <v>0</v>
      </c>
      <c r="N2430" t="str">
        <f t="shared" si="157"/>
        <v>CALANDRISTA DE PAPEL</v>
      </c>
      <c r="O2430" t="s">
        <v>2509</v>
      </c>
      <c r="P2430">
        <v>0</v>
      </c>
    </row>
    <row r="2431" spans="1:16">
      <c r="A2431" t="str">
        <f t="shared" si="155"/>
        <v>OPERADOR DE CORTADEIRA DE PAPEL</v>
      </c>
      <c r="B2431" t="s">
        <v>2510</v>
      </c>
      <c r="C2431">
        <v>0</v>
      </c>
      <c r="D2431">
        <v>0</v>
      </c>
      <c r="E2431">
        <v>0</v>
      </c>
      <c r="F2431">
        <v>0</v>
      </c>
      <c r="G2431">
        <v>0</v>
      </c>
      <c r="J2431" t="str">
        <f t="shared" si="156"/>
        <v>OPERADOR DE CORTADEIRA DE PAPEL</v>
      </c>
      <c r="K2431" t="s">
        <v>2510</v>
      </c>
      <c r="L2431">
        <v>0</v>
      </c>
      <c r="N2431" t="str">
        <f t="shared" si="157"/>
        <v>OPERADOR DE CORTADEIRA DE PAPEL</v>
      </c>
      <c r="O2431" t="s">
        <v>2510</v>
      </c>
      <c r="P2431">
        <v>0</v>
      </c>
    </row>
    <row r="2432" spans="1:16">
      <c r="A2432" t="str">
        <f t="shared" si="155"/>
        <v>OPERADOR DE MAQUINA DE FABRICAR PAPEL (FASE UMIDA)</v>
      </c>
      <c r="B2432" t="s">
        <v>2511</v>
      </c>
      <c r="C2432">
        <v>0</v>
      </c>
      <c r="D2432">
        <v>0</v>
      </c>
      <c r="E2432">
        <v>0</v>
      </c>
      <c r="F2432">
        <v>0</v>
      </c>
      <c r="G2432">
        <v>0</v>
      </c>
      <c r="J2432" t="str">
        <f t="shared" si="156"/>
        <v>OPERADOR DE MAQUINA DE FABRICAR PAPEL (FASE UMIDA)</v>
      </c>
      <c r="K2432" t="s">
        <v>2511</v>
      </c>
      <c r="L2432">
        <v>0</v>
      </c>
      <c r="N2432" t="str">
        <f t="shared" si="157"/>
        <v>OPERADOR DE MAQUINA DE FABRICAR PAPEL (FASE UMIDA)</v>
      </c>
      <c r="O2432" t="s">
        <v>2511</v>
      </c>
      <c r="P2432">
        <v>0</v>
      </c>
    </row>
    <row r="2433" spans="1:16">
      <c r="A2433" t="str">
        <f t="shared" si="155"/>
        <v>OPERADOR DE MAQUINA DE FABRICAR PAPEL (FASE SECA)</v>
      </c>
      <c r="B2433" t="s">
        <v>2512</v>
      </c>
      <c r="C2433">
        <v>0</v>
      </c>
      <c r="D2433">
        <v>0</v>
      </c>
      <c r="E2433">
        <v>0</v>
      </c>
      <c r="F2433">
        <v>0</v>
      </c>
      <c r="G2433">
        <v>0</v>
      </c>
      <c r="J2433" t="str">
        <f t="shared" si="156"/>
        <v>OPERADOR DE MAQUINA DE FABRICAR PAPEL (FASE SECA)</v>
      </c>
      <c r="K2433" t="s">
        <v>2512</v>
      </c>
      <c r="L2433">
        <v>0</v>
      </c>
      <c r="N2433" t="str">
        <f t="shared" si="157"/>
        <v>OPERADOR DE MAQUINA DE FABRICAR PAPEL (FASE SECA)</v>
      </c>
      <c r="O2433" t="s">
        <v>2512</v>
      </c>
      <c r="P2433">
        <v>0</v>
      </c>
    </row>
    <row r="2434" spans="1:16">
      <c r="A2434" t="str">
        <f t="shared" si="155"/>
        <v>OPERADOR DE MAQUINA DE FABRICAR PAPEL E PAPELAO</v>
      </c>
      <c r="B2434" t="s">
        <v>2513</v>
      </c>
      <c r="C2434">
        <v>0</v>
      </c>
      <c r="D2434">
        <v>0</v>
      </c>
      <c r="E2434">
        <v>0</v>
      </c>
      <c r="F2434">
        <v>0</v>
      </c>
      <c r="G2434">
        <v>0</v>
      </c>
      <c r="J2434" t="str">
        <f t="shared" si="156"/>
        <v>OPERADOR DE MAQUINA DE FABRICAR PAPEL E PAPELAO</v>
      </c>
      <c r="K2434" t="s">
        <v>2513</v>
      </c>
      <c r="L2434">
        <v>0</v>
      </c>
      <c r="N2434" t="str">
        <f t="shared" si="157"/>
        <v>OPERADOR DE MAQUINA DE FABRICAR PAPEL E PAPELAO</v>
      </c>
      <c r="O2434" t="s">
        <v>2513</v>
      </c>
      <c r="P2434">
        <v>0</v>
      </c>
    </row>
    <row r="2435" spans="1:16">
      <c r="A2435" t="str">
        <f t="shared" si="155"/>
        <v>OPERADOR DE REBOBINADEIRA NA FABRICACAO DE PAPEL E PAPELAO</v>
      </c>
      <c r="B2435" t="s">
        <v>2514</v>
      </c>
      <c r="C2435">
        <v>0</v>
      </c>
      <c r="D2435">
        <v>0</v>
      </c>
      <c r="E2435">
        <v>0</v>
      </c>
      <c r="F2435">
        <v>0</v>
      </c>
      <c r="G2435">
        <v>0</v>
      </c>
      <c r="J2435" t="str">
        <f t="shared" si="156"/>
        <v>OPERADOR DE REBOBINADEIRA NA FABRICACAO DE PAPEL E PAPELAO</v>
      </c>
      <c r="K2435" t="s">
        <v>2514</v>
      </c>
      <c r="L2435">
        <v>0</v>
      </c>
      <c r="N2435" t="str">
        <f t="shared" si="157"/>
        <v>OPERADOR DE REBOBINADEIRA NA FABRICACAO DE PAPEL E PAPELAO</v>
      </c>
      <c r="O2435" t="s">
        <v>2514</v>
      </c>
      <c r="P2435">
        <v>0</v>
      </c>
    </row>
    <row r="2436" spans="1:16">
      <c r="A2436" t="str">
        <f t="shared" si="155"/>
        <v>CARTONAGEIRO, A MAQUINA</v>
      </c>
      <c r="B2436" t="s">
        <v>2515</v>
      </c>
      <c r="C2436">
        <v>0</v>
      </c>
      <c r="D2436">
        <v>0</v>
      </c>
      <c r="E2436">
        <v>0</v>
      </c>
      <c r="F2436">
        <v>0</v>
      </c>
      <c r="G2436">
        <v>0</v>
      </c>
      <c r="J2436" t="str">
        <f t="shared" si="156"/>
        <v>CARTONAGEIRO, A MAQUINA</v>
      </c>
      <c r="K2436" t="s">
        <v>2515</v>
      </c>
      <c r="L2436">
        <v>0</v>
      </c>
      <c r="N2436" t="str">
        <f t="shared" si="157"/>
        <v>CARTONAGEIRO, A MAQUINA</v>
      </c>
      <c r="O2436" t="s">
        <v>2515</v>
      </c>
      <c r="P2436">
        <v>0</v>
      </c>
    </row>
    <row r="2437" spans="1:16">
      <c r="A2437" t="str">
        <f t="shared" si="155"/>
        <v>CONFECCIONADOR DE BOLSAS, SACOS E SACOLAS E PAPEL, A MAQUINA</v>
      </c>
      <c r="B2437" t="s">
        <v>2516</v>
      </c>
      <c r="C2437">
        <v>0</v>
      </c>
      <c r="D2437">
        <v>0</v>
      </c>
      <c r="E2437">
        <v>0</v>
      </c>
      <c r="F2437">
        <v>0</v>
      </c>
      <c r="G2437">
        <v>0</v>
      </c>
      <c r="J2437" t="str">
        <f t="shared" si="156"/>
        <v>CONFECCIONADOR DE BOLSAS, SACOS E SACOLAS E PAPEL, A MAQUINA</v>
      </c>
      <c r="K2437" t="s">
        <v>2516</v>
      </c>
      <c r="L2437">
        <v>0</v>
      </c>
      <c r="N2437" t="str">
        <f t="shared" si="157"/>
        <v>CONFECCIONADOR DE BOLSAS, SACOS E SACOLAS E PAPEL, A MAQUINA</v>
      </c>
      <c r="O2437" t="s">
        <v>2516</v>
      </c>
      <c r="P2437">
        <v>0</v>
      </c>
    </row>
    <row r="2438" spans="1:16">
      <c r="A2438" t="str">
        <f t="shared" si="155"/>
        <v>CONFECCIONADOR DE SACOS DE CELOFANE, A MAQUINA</v>
      </c>
      <c r="B2438" t="s">
        <v>2517</v>
      </c>
      <c r="C2438">
        <v>0</v>
      </c>
      <c r="D2438">
        <v>0</v>
      </c>
      <c r="E2438">
        <v>0</v>
      </c>
      <c r="F2438">
        <v>0</v>
      </c>
      <c r="G2438">
        <v>0</v>
      </c>
      <c r="J2438" t="str">
        <f t="shared" si="156"/>
        <v>CONFECCIONADOR DE SACOS DE CELOFANE, A MAQUINA</v>
      </c>
      <c r="K2438" t="s">
        <v>2517</v>
      </c>
      <c r="L2438">
        <v>0</v>
      </c>
      <c r="N2438" t="str">
        <f t="shared" si="157"/>
        <v>CONFECCIONADOR DE SACOS DE CELOFANE, A MAQUINA</v>
      </c>
      <c r="O2438" t="s">
        <v>2517</v>
      </c>
      <c r="P2438">
        <v>0</v>
      </c>
    </row>
    <row r="2439" spans="1:16">
      <c r="A2439" t="str">
        <f t="shared" si="155"/>
        <v>OPERADOR DE MAQUINA DE CORTAR E DOBRAR PAPELAO</v>
      </c>
      <c r="B2439" t="s">
        <v>2518</v>
      </c>
      <c r="C2439">
        <v>0</v>
      </c>
      <c r="D2439">
        <v>0</v>
      </c>
      <c r="E2439">
        <v>0</v>
      </c>
      <c r="F2439">
        <v>0</v>
      </c>
      <c r="G2439">
        <v>0</v>
      </c>
      <c r="J2439" t="str">
        <f t="shared" si="156"/>
        <v>OPERADOR DE MAQUINA DE CORTAR E DOBRAR PAPELAO</v>
      </c>
      <c r="K2439" t="s">
        <v>2518</v>
      </c>
      <c r="L2439">
        <v>0</v>
      </c>
      <c r="N2439" t="str">
        <f t="shared" si="157"/>
        <v>OPERADOR DE MAQUINA DE CORTAR E DOBRAR PAPELAO</v>
      </c>
      <c r="O2439" t="s">
        <v>2518</v>
      </c>
      <c r="P2439">
        <v>0</v>
      </c>
    </row>
    <row r="2440" spans="1:16">
      <c r="A2440" t="str">
        <f t="shared" si="155"/>
        <v>OPERADOR DE PRENSA DE EMBUTIR PAPELAO</v>
      </c>
      <c r="B2440" t="s">
        <v>2519</v>
      </c>
      <c r="C2440">
        <v>0</v>
      </c>
      <c r="D2440">
        <v>0</v>
      </c>
      <c r="E2440">
        <v>0</v>
      </c>
      <c r="F2440">
        <v>0</v>
      </c>
      <c r="G2440">
        <v>0</v>
      </c>
      <c r="J2440" t="str">
        <f t="shared" si="156"/>
        <v>OPERADOR DE PRENSA DE EMBUTIR PAPELAO</v>
      </c>
      <c r="K2440" t="s">
        <v>2519</v>
      </c>
      <c r="L2440">
        <v>0</v>
      </c>
      <c r="N2440" t="str">
        <f t="shared" si="157"/>
        <v>OPERADOR DE PRENSA DE EMBUTIR PAPELAO</v>
      </c>
      <c r="O2440" t="s">
        <v>2519</v>
      </c>
      <c r="P2440">
        <v>0</v>
      </c>
    </row>
    <row r="2441" spans="1:16">
      <c r="A2441" t="str">
        <f t="shared" si="155"/>
        <v>CARTONAGEIRO, A MAO (CAIXAS DE PAPELAO)</v>
      </c>
      <c r="B2441" t="s">
        <v>2520</v>
      </c>
      <c r="C2441">
        <v>0</v>
      </c>
      <c r="D2441">
        <v>0</v>
      </c>
      <c r="E2441">
        <v>0</v>
      </c>
      <c r="F2441">
        <v>0</v>
      </c>
      <c r="G2441">
        <v>0</v>
      </c>
      <c r="J2441" t="str">
        <f t="shared" si="156"/>
        <v>CARTONAGEIRO, A MAO (CAIXAS DE PAPELAO)</v>
      </c>
      <c r="K2441" t="s">
        <v>2520</v>
      </c>
      <c r="L2441">
        <v>0</v>
      </c>
      <c r="N2441" t="str">
        <f t="shared" si="157"/>
        <v>CARTONAGEIRO, A MAO (CAIXAS DE PAPELAO)</v>
      </c>
      <c r="O2441" t="s">
        <v>2520</v>
      </c>
      <c r="P2441">
        <v>0</v>
      </c>
    </row>
    <row r="2442" spans="1:16">
      <c r="A2442" t="str">
        <f t="shared" si="155"/>
        <v>SUPERVISOR DE PRODUCAO DA INDUSTRIA ALIMENTICIA</v>
      </c>
      <c r="B2442" t="s">
        <v>2521</v>
      </c>
      <c r="C2442">
        <v>0</v>
      </c>
      <c r="D2442">
        <v>0</v>
      </c>
      <c r="E2442">
        <v>0</v>
      </c>
      <c r="F2442">
        <v>0</v>
      </c>
      <c r="G2442">
        <v>0</v>
      </c>
      <c r="J2442" t="str">
        <f t="shared" si="156"/>
        <v>SUPERVISOR DE PRODUCAO DA INDUSTRIA ALIMENTICIA</v>
      </c>
      <c r="K2442" t="s">
        <v>2521</v>
      </c>
      <c r="L2442">
        <v>0</v>
      </c>
      <c r="N2442" t="str">
        <f t="shared" si="157"/>
        <v>SUPERVISOR DE PRODUCAO DA INDUSTRIA ALIMENTICIA</v>
      </c>
      <c r="O2442" t="s">
        <v>2521</v>
      </c>
      <c r="P2442">
        <v>0</v>
      </c>
    </row>
    <row r="2443" spans="1:16">
      <c r="A2443" t="str">
        <f t="shared" si="155"/>
        <v>SUPERVISOR DA INDUSTRIA DE BEBIDAS</v>
      </c>
      <c r="B2443" t="s">
        <v>2522</v>
      </c>
      <c r="C2443">
        <v>0</v>
      </c>
      <c r="D2443">
        <v>0</v>
      </c>
      <c r="E2443">
        <v>0</v>
      </c>
      <c r="F2443">
        <v>0</v>
      </c>
      <c r="G2443">
        <v>0</v>
      </c>
      <c r="J2443" t="str">
        <f t="shared" si="156"/>
        <v>SUPERVISOR DA INDUSTRIA DE BEBIDAS</v>
      </c>
      <c r="K2443" t="s">
        <v>2522</v>
      </c>
      <c r="L2443">
        <v>0</v>
      </c>
      <c r="N2443" t="str">
        <f t="shared" si="157"/>
        <v>SUPERVISOR DA INDUSTRIA DE BEBIDAS</v>
      </c>
      <c r="O2443" t="s">
        <v>2522</v>
      </c>
      <c r="P2443">
        <v>0</v>
      </c>
    </row>
    <row r="2444" spans="1:16">
      <c r="A2444" t="str">
        <f t="shared" si="155"/>
        <v>SUPERVISOR DA INDUSTRIA DE FUMO</v>
      </c>
      <c r="B2444" t="s">
        <v>2523</v>
      </c>
      <c r="C2444">
        <v>0</v>
      </c>
      <c r="D2444">
        <v>0</v>
      </c>
      <c r="E2444">
        <v>0</v>
      </c>
      <c r="F2444">
        <v>0</v>
      </c>
      <c r="G2444">
        <v>0</v>
      </c>
      <c r="J2444" t="str">
        <f t="shared" si="156"/>
        <v>SUPERVISOR DA INDUSTRIA DE FUMO</v>
      </c>
      <c r="K2444" t="s">
        <v>2523</v>
      </c>
      <c r="L2444">
        <v>0</v>
      </c>
      <c r="N2444" t="str">
        <f t="shared" si="157"/>
        <v>SUPERVISOR DA INDUSTRIA DE FUMO</v>
      </c>
      <c r="O2444" t="s">
        <v>2523</v>
      </c>
      <c r="P2444">
        <v>0</v>
      </c>
    </row>
    <row r="2445" spans="1:16">
      <c r="A2445" t="str">
        <f t="shared" si="155"/>
        <v>CHEFE DE CONFEITARIA</v>
      </c>
      <c r="B2445" t="s">
        <v>2524</v>
      </c>
      <c r="C2445">
        <v>0</v>
      </c>
      <c r="D2445">
        <v>0</v>
      </c>
      <c r="E2445">
        <v>0</v>
      </c>
      <c r="F2445">
        <v>0</v>
      </c>
      <c r="G2445">
        <v>0</v>
      </c>
      <c r="J2445" t="str">
        <f t="shared" si="156"/>
        <v>CHEFE DE CONFEITARIA</v>
      </c>
      <c r="K2445" t="s">
        <v>2524</v>
      </c>
      <c r="L2445">
        <v>0</v>
      </c>
      <c r="N2445" t="str">
        <f t="shared" si="157"/>
        <v>CHEFE DE CONFEITARIA</v>
      </c>
      <c r="O2445" t="s">
        <v>2524</v>
      </c>
      <c r="P2445">
        <v>0</v>
      </c>
    </row>
    <row r="2446" spans="1:16">
      <c r="A2446" t="str">
        <f t="shared" si="155"/>
        <v>MOLEIRO DE CEREAIS (EXCETO ARROZ)</v>
      </c>
      <c r="B2446" t="s">
        <v>2525</v>
      </c>
      <c r="C2446">
        <v>0</v>
      </c>
      <c r="D2446">
        <v>0</v>
      </c>
      <c r="E2446">
        <v>0</v>
      </c>
      <c r="F2446">
        <v>0</v>
      </c>
      <c r="G2446">
        <v>0</v>
      </c>
      <c r="J2446" t="str">
        <f t="shared" si="156"/>
        <v>MOLEIRO DE CEREAIS (EXCETO ARROZ)</v>
      </c>
      <c r="K2446" t="s">
        <v>2525</v>
      </c>
      <c r="L2446">
        <v>0</v>
      </c>
      <c r="N2446" t="str">
        <f t="shared" si="157"/>
        <v>MOLEIRO DE CEREAIS (EXCETO ARROZ)</v>
      </c>
      <c r="O2446" t="s">
        <v>2525</v>
      </c>
      <c r="P2446">
        <v>0</v>
      </c>
    </row>
    <row r="2447" spans="1:16">
      <c r="A2447" t="str">
        <f t="shared" si="155"/>
        <v>MOLEIRO DE ESPECIARIAS</v>
      </c>
      <c r="B2447" t="s">
        <v>2526</v>
      </c>
      <c r="C2447">
        <v>0</v>
      </c>
      <c r="D2447">
        <v>0</v>
      </c>
      <c r="E2447">
        <v>0</v>
      </c>
      <c r="F2447">
        <v>0</v>
      </c>
      <c r="G2447">
        <v>0</v>
      </c>
      <c r="J2447" t="str">
        <f t="shared" si="156"/>
        <v>MOLEIRO DE ESPECIARIAS</v>
      </c>
      <c r="K2447" t="s">
        <v>2526</v>
      </c>
      <c r="L2447">
        <v>0</v>
      </c>
      <c r="N2447" t="str">
        <f t="shared" si="157"/>
        <v>MOLEIRO DE ESPECIARIAS</v>
      </c>
      <c r="O2447" t="s">
        <v>2526</v>
      </c>
      <c r="P2447">
        <v>0</v>
      </c>
    </row>
    <row r="2448" spans="1:16">
      <c r="A2448" t="str">
        <f t="shared" si="155"/>
        <v>OPERADOR DE PROCESSO DE MOAGEM</v>
      </c>
      <c r="B2448" t="s">
        <v>2527</v>
      </c>
      <c r="C2448">
        <v>0</v>
      </c>
      <c r="D2448">
        <v>0</v>
      </c>
      <c r="E2448">
        <v>0</v>
      </c>
      <c r="F2448">
        <v>0</v>
      </c>
      <c r="G2448">
        <v>0</v>
      </c>
      <c r="J2448" t="str">
        <f t="shared" si="156"/>
        <v>OPERADOR DE PROCESSO DE MOAGEM</v>
      </c>
      <c r="K2448" t="s">
        <v>2527</v>
      </c>
      <c r="L2448">
        <v>0</v>
      </c>
      <c r="N2448" t="str">
        <f t="shared" si="157"/>
        <v>OPERADOR DE PROCESSO DE MOAGEM</v>
      </c>
      <c r="O2448" t="s">
        <v>2527</v>
      </c>
      <c r="P2448">
        <v>0</v>
      </c>
    </row>
    <row r="2449" spans="1:16">
      <c r="A2449" t="str">
        <f t="shared" si="155"/>
        <v>MOEDOR DE SAL</v>
      </c>
      <c r="B2449" t="s">
        <v>2528</v>
      </c>
      <c r="C2449">
        <v>0</v>
      </c>
      <c r="D2449">
        <v>0</v>
      </c>
      <c r="E2449">
        <v>0</v>
      </c>
      <c r="F2449">
        <v>0</v>
      </c>
      <c r="G2449">
        <v>0</v>
      </c>
      <c r="J2449" t="str">
        <f t="shared" si="156"/>
        <v>MOEDOR DE SAL</v>
      </c>
      <c r="K2449" t="s">
        <v>2528</v>
      </c>
      <c r="L2449">
        <v>0</v>
      </c>
      <c r="N2449" t="str">
        <f t="shared" si="157"/>
        <v>MOEDOR DE SAL</v>
      </c>
      <c r="O2449" t="s">
        <v>2528</v>
      </c>
      <c r="P2449">
        <v>0</v>
      </c>
    </row>
    <row r="2450" spans="1:16">
      <c r="A2450" t="str">
        <f t="shared" si="155"/>
        <v>REFINADOR DE SAL</v>
      </c>
      <c r="B2450" t="s">
        <v>2529</v>
      </c>
      <c r="C2450">
        <v>0</v>
      </c>
      <c r="D2450">
        <v>0</v>
      </c>
      <c r="E2450">
        <v>0</v>
      </c>
      <c r="F2450">
        <v>0</v>
      </c>
      <c r="G2450">
        <v>0</v>
      </c>
      <c r="J2450" t="str">
        <f t="shared" si="156"/>
        <v>REFINADOR DE SAL</v>
      </c>
      <c r="K2450" t="s">
        <v>2529</v>
      </c>
      <c r="L2450">
        <v>0</v>
      </c>
      <c r="N2450" t="str">
        <f t="shared" si="157"/>
        <v>REFINADOR DE SAL</v>
      </c>
      <c r="O2450" t="s">
        <v>2529</v>
      </c>
      <c r="P2450">
        <v>0</v>
      </c>
    </row>
    <row r="2451" spans="1:16">
      <c r="A2451" t="str">
        <f t="shared" si="155"/>
        <v>OPERADOR DE CRISTALIZACAO NA REFINACAO DE ACUCAR</v>
      </c>
      <c r="B2451" t="s">
        <v>2530</v>
      </c>
      <c r="C2451">
        <v>0</v>
      </c>
      <c r="D2451">
        <v>0</v>
      </c>
      <c r="E2451">
        <v>0</v>
      </c>
      <c r="F2451">
        <v>0</v>
      </c>
      <c r="G2451">
        <v>0</v>
      </c>
      <c r="J2451" t="str">
        <f t="shared" si="156"/>
        <v>OPERADOR DE CRISTALIZACAO NA REFINACAO DE ACUCAR</v>
      </c>
      <c r="K2451" t="s">
        <v>2530</v>
      </c>
      <c r="L2451">
        <v>0</v>
      </c>
      <c r="N2451" t="str">
        <f t="shared" si="157"/>
        <v>OPERADOR DE CRISTALIZACAO NA REFINACAO DE ACUCAR</v>
      </c>
      <c r="O2451" t="s">
        <v>2530</v>
      </c>
      <c r="P2451">
        <v>0</v>
      </c>
    </row>
    <row r="2452" spans="1:16">
      <c r="A2452" t="str">
        <f t="shared" si="155"/>
        <v>OPERADOR DE EQUIPAMENTOS DE REFINACAO DE ACUCAR (PROCESSO CONTINUO)</v>
      </c>
      <c r="B2452" t="s">
        <v>2531</v>
      </c>
      <c r="C2452">
        <v>0</v>
      </c>
      <c r="D2452">
        <v>0</v>
      </c>
      <c r="E2452">
        <v>0</v>
      </c>
      <c r="F2452">
        <v>0</v>
      </c>
      <c r="G2452">
        <v>0</v>
      </c>
      <c r="J2452" t="str">
        <f t="shared" si="156"/>
        <v>OPERADOR DE EQUIPAMENTOS DE REFINACAO DE ACUCAR (PROCESSO CONTINUO)</v>
      </c>
      <c r="K2452" t="s">
        <v>2531</v>
      </c>
      <c r="L2452">
        <v>0</v>
      </c>
      <c r="N2452" t="str">
        <f t="shared" si="157"/>
        <v>OPERADOR DE EQUIPAMENTOS DE REFINACAO DE ACUCAR (PROCESSO CONTINUO)</v>
      </c>
      <c r="O2452" t="s">
        <v>2531</v>
      </c>
      <c r="P2452">
        <v>0</v>
      </c>
    </row>
    <row r="2453" spans="1:16">
      <c r="A2453" t="str">
        <f t="shared" si="155"/>
        <v>OPERADOR DE MOENDA NA FABRICACAO DE ACUCAR</v>
      </c>
      <c r="B2453" t="s">
        <v>2532</v>
      </c>
      <c r="C2453">
        <v>0</v>
      </c>
      <c r="D2453">
        <v>0</v>
      </c>
      <c r="E2453">
        <v>0</v>
      </c>
      <c r="F2453">
        <v>0</v>
      </c>
      <c r="G2453">
        <v>0</v>
      </c>
      <c r="J2453" t="str">
        <f t="shared" si="156"/>
        <v>OPERADOR DE MOENDA NA FABRICACAO DE ACUCAR</v>
      </c>
      <c r="K2453" t="s">
        <v>2532</v>
      </c>
      <c r="L2453">
        <v>0</v>
      </c>
      <c r="N2453" t="str">
        <f t="shared" si="157"/>
        <v>OPERADOR DE MOENDA NA FABRICACAO DE ACUCAR</v>
      </c>
      <c r="O2453" t="s">
        <v>2532</v>
      </c>
      <c r="P2453">
        <v>0</v>
      </c>
    </row>
    <row r="2454" spans="1:16">
      <c r="A2454" t="str">
        <f t="shared" si="155"/>
        <v>OPERADOR DE TRATAMENTO DE CALDA NA REFINACAO DE ACUCAR</v>
      </c>
      <c r="B2454" t="s">
        <v>2533</v>
      </c>
      <c r="C2454">
        <v>0</v>
      </c>
      <c r="D2454">
        <v>0</v>
      </c>
      <c r="E2454">
        <v>0</v>
      </c>
      <c r="F2454">
        <v>0</v>
      </c>
      <c r="G2454">
        <v>0</v>
      </c>
      <c r="J2454" t="str">
        <f t="shared" si="156"/>
        <v>OPERADOR DE TRATAMENTO DE CALDA NA REFINACAO DE ACUCAR</v>
      </c>
      <c r="K2454" t="s">
        <v>2533</v>
      </c>
      <c r="L2454">
        <v>0</v>
      </c>
      <c r="N2454" t="str">
        <f t="shared" si="157"/>
        <v>OPERADOR DE TRATAMENTO DE CALDA NA REFINACAO DE ACUCAR</v>
      </c>
      <c r="O2454" t="s">
        <v>2533</v>
      </c>
      <c r="P2454">
        <v>0</v>
      </c>
    </row>
    <row r="2455" spans="1:16">
      <c r="A2455" t="str">
        <f t="shared" si="155"/>
        <v>COZINHADOR (CONSERVACAO DE ALIMENTOS)</v>
      </c>
      <c r="B2455" t="s">
        <v>2534</v>
      </c>
      <c r="C2455">
        <v>0</v>
      </c>
      <c r="D2455">
        <v>0</v>
      </c>
      <c r="E2455">
        <v>0</v>
      </c>
      <c r="F2455">
        <v>1</v>
      </c>
      <c r="G2455">
        <v>1</v>
      </c>
      <c r="J2455" t="str">
        <f t="shared" si="156"/>
        <v>COZINHADOR (CONSERVACAO DE ALIMENTOS)</v>
      </c>
      <c r="K2455" t="s">
        <v>2534</v>
      </c>
      <c r="L2455">
        <v>0</v>
      </c>
      <c r="N2455" t="str">
        <f t="shared" si="157"/>
        <v>COZINHADOR (CONSERVACAO DE ALIMENTOS)</v>
      </c>
      <c r="O2455" t="s">
        <v>2534</v>
      </c>
      <c r="P2455">
        <v>1</v>
      </c>
    </row>
    <row r="2456" spans="1:16">
      <c r="A2456" t="str">
        <f t="shared" si="155"/>
        <v>COZINHADOR DE CARNES</v>
      </c>
      <c r="B2456" t="s">
        <v>2535</v>
      </c>
      <c r="C2456">
        <v>0</v>
      </c>
      <c r="D2456">
        <v>0</v>
      </c>
      <c r="E2456">
        <v>0</v>
      </c>
      <c r="F2456">
        <v>0</v>
      </c>
      <c r="G2456">
        <v>0</v>
      </c>
      <c r="J2456" t="str">
        <f t="shared" si="156"/>
        <v>COZINHADOR DE CARNES</v>
      </c>
      <c r="K2456" t="s">
        <v>2535</v>
      </c>
      <c r="L2456">
        <v>0</v>
      </c>
      <c r="N2456" t="str">
        <f t="shared" si="157"/>
        <v>COZINHADOR DE CARNES</v>
      </c>
      <c r="O2456" t="s">
        <v>2535</v>
      </c>
      <c r="P2456">
        <v>0</v>
      </c>
    </row>
    <row r="2457" spans="1:16">
      <c r="A2457" t="str">
        <f t="shared" si="155"/>
        <v>COZINHADOR DE FRUTAS E LEGUMES</v>
      </c>
      <c r="B2457" t="s">
        <v>2536</v>
      </c>
      <c r="C2457">
        <v>0</v>
      </c>
      <c r="D2457">
        <v>0</v>
      </c>
      <c r="E2457">
        <v>0</v>
      </c>
      <c r="F2457">
        <v>0</v>
      </c>
      <c r="G2457">
        <v>0</v>
      </c>
      <c r="J2457" t="str">
        <f t="shared" si="156"/>
        <v>COZINHADOR DE FRUTAS E LEGUMES</v>
      </c>
      <c r="K2457" t="s">
        <v>2536</v>
      </c>
      <c r="L2457">
        <v>0</v>
      </c>
      <c r="N2457" t="str">
        <f t="shared" si="157"/>
        <v>COZINHADOR DE FRUTAS E LEGUMES</v>
      </c>
      <c r="O2457" t="s">
        <v>2536</v>
      </c>
      <c r="P2457">
        <v>0</v>
      </c>
    </row>
    <row r="2458" spans="1:16">
      <c r="A2458" t="str">
        <f t="shared" si="155"/>
        <v>COZINHADOR DE PESCADO</v>
      </c>
      <c r="B2458" t="s">
        <v>2537</v>
      </c>
      <c r="C2458">
        <v>0</v>
      </c>
      <c r="D2458">
        <v>0</v>
      </c>
      <c r="E2458">
        <v>0</v>
      </c>
      <c r="F2458">
        <v>0</v>
      </c>
      <c r="G2458">
        <v>0</v>
      </c>
      <c r="J2458" t="str">
        <f t="shared" si="156"/>
        <v>COZINHADOR DE PESCADO</v>
      </c>
      <c r="K2458" t="s">
        <v>2537</v>
      </c>
      <c r="L2458">
        <v>0</v>
      </c>
      <c r="N2458" t="str">
        <f t="shared" si="157"/>
        <v>COZINHADOR DE PESCADO</v>
      </c>
      <c r="O2458" t="s">
        <v>2537</v>
      </c>
      <c r="P2458">
        <v>0</v>
      </c>
    </row>
    <row r="2459" spans="1:16">
      <c r="A2459" t="str">
        <f t="shared" si="155"/>
        <v>DESIDRATADOR DE ALIMENTOS</v>
      </c>
      <c r="B2459" t="s">
        <v>2538</v>
      </c>
      <c r="C2459">
        <v>0</v>
      </c>
      <c r="D2459">
        <v>0</v>
      </c>
      <c r="E2459">
        <v>0</v>
      </c>
      <c r="F2459">
        <v>0</v>
      </c>
      <c r="G2459">
        <v>0</v>
      </c>
      <c r="J2459" t="str">
        <f t="shared" si="156"/>
        <v>DESIDRATADOR DE ALIMENTOS</v>
      </c>
      <c r="K2459" t="s">
        <v>2538</v>
      </c>
      <c r="L2459">
        <v>0</v>
      </c>
      <c r="N2459" t="str">
        <f t="shared" si="157"/>
        <v>DESIDRATADOR DE ALIMENTOS</v>
      </c>
      <c r="O2459" t="s">
        <v>2538</v>
      </c>
      <c r="P2459">
        <v>0</v>
      </c>
    </row>
    <row r="2460" spans="1:16">
      <c r="A2460" t="str">
        <f t="shared" si="155"/>
        <v>ESTERILIZADOR DE ALIMENTOS</v>
      </c>
      <c r="B2460" t="s">
        <v>2539</v>
      </c>
      <c r="C2460">
        <v>0</v>
      </c>
      <c r="D2460">
        <v>0</v>
      </c>
      <c r="E2460">
        <v>0</v>
      </c>
      <c r="F2460">
        <v>0</v>
      </c>
      <c r="G2460">
        <v>0</v>
      </c>
      <c r="J2460" t="str">
        <f t="shared" si="156"/>
        <v>ESTERILIZADOR DE ALIMENTOS</v>
      </c>
      <c r="K2460" t="s">
        <v>2539</v>
      </c>
      <c r="L2460">
        <v>0</v>
      </c>
      <c r="N2460" t="str">
        <f t="shared" si="157"/>
        <v>ESTERILIZADOR DE ALIMENTOS</v>
      </c>
      <c r="O2460" t="s">
        <v>2539</v>
      </c>
      <c r="P2460">
        <v>0</v>
      </c>
    </row>
    <row r="2461" spans="1:16">
      <c r="A2461" t="str">
        <f t="shared" si="155"/>
        <v>HIDROGENADOR DE OLEOS E GORDURAS</v>
      </c>
      <c r="B2461" t="s">
        <v>2540</v>
      </c>
      <c r="C2461">
        <v>0</v>
      </c>
      <c r="D2461">
        <v>0</v>
      </c>
      <c r="E2461">
        <v>0</v>
      </c>
      <c r="F2461">
        <v>0</v>
      </c>
      <c r="G2461">
        <v>0</v>
      </c>
      <c r="J2461" t="str">
        <f t="shared" si="156"/>
        <v>HIDROGENADOR DE OLEOS E GORDURAS</v>
      </c>
      <c r="K2461" t="s">
        <v>2540</v>
      </c>
      <c r="L2461">
        <v>0</v>
      </c>
      <c r="N2461" t="str">
        <f t="shared" si="157"/>
        <v>HIDROGENADOR DE OLEOS E GORDURAS</v>
      </c>
      <c r="O2461" t="s">
        <v>2540</v>
      </c>
      <c r="P2461">
        <v>0</v>
      </c>
    </row>
    <row r="2462" spans="1:16">
      <c r="A2462" t="str">
        <f t="shared" si="155"/>
        <v>LAGAREIRO</v>
      </c>
      <c r="B2462" t="s">
        <v>2541</v>
      </c>
      <c r="C2462">
        <v>0</v>
      </c>
      <c r="D2462">
        <v>0</v>
      </c>
      <c r="E2462">
        <v>0</v>
      </c>
      <c r="F2462">
        <v>0</v>
      </c>
      <c r="G2462">
        <v>0</v>
      </c>
      <c r="J2462" t="str">
        <f t="shared" si="156"/>
        <v>LAGAREIRO</v>
      </c>
      <c r="K2462" t="s">
        <v>2541</v>
      </c>
      <c r="L2462">
        <v>0</v>
      </c>
      <c r="N2462" t="str">
        <f t="shared" si="157"/>
        <v>LAGAREIRO</v>
      </c>
      <c r="O2462" t="s">
        <v>2541</v>
      </c>
      <c r="P2462">
        <v>0</v>
      </c>
    </row>
    <row r="2463" spans="1:16">
      <c r="A2463" t="str">
        <f t="shared" si="155"/>
        <v>OPERADOR DE CAMARAS FRIAS</v>
      </c>
      <c r="B2463" t="s">
        <v>2542</v>
      </c>
      <c r="C2463">
        <v>0</v>
      </c>
      <c r="D2463">
        <v>0</v>
      </c>
      <c r="E2463">
        <v>0</v>
      </c>
      <c r="F2463">
        <v>0</v>
      </c>
      <c r="G2463">
        <v>0</v>
      </c>
      <c r="J2463" t="str">
        <f t="shared" si="156"/>
        <v>OPERADOR DE CAMARAS FRIAS</v>
      </c>
      <c r="K2463" t="s">
        <v>2542</v>
      </c>
      <c r="L2463">
        <v>0</v>
      </c>
      <c r="N2463" t="str">
        <f t="shared" si="157"/>
        <v>OPERADOR DE CAMARAS FRIAS</v>
      </c>
      <c r="O2463" t="s">
        <v>2542</v>
      </c>
      <c r="P2463">
        <v>0</v>
      </c>
    </row>
    <row r="2464" spans="1:16">
      <c r="A2464" t="str">
        <f t="shared" si="155"/>
        <v>OPERADOR DE PREPARACAO DE GRAOS VEGETAIS (OLEOS E GORDURAS)</v>
      </c>
      <c r="B2464" t="s">
        <v>2543</v>
      </c>
      <c r="C2464">
        <v>0</v>
      </c>
      <c r="D2464">
        <v>0</v>
      </c>
      <c r="E2464">
        <v>0</v>
      </c>
      <c r="F2464">
        <v>0</v>
      </c>
      <c r="G2464">
        <v>0</v>
      </c>
      <c r="J2464" t="str">
        <f t="shared" si="156"/>
        <v>OPERADOR DE PREPARACAO DE GRAOS VEGETAIS (OLEOS E GORDURAS)</v>
      </c>
      <c r="K2464" t="s">
        <v>2543</v>
      </c>
      <c r="L2464">
        <v>0</v>
      </c>
      <c r="N2464" t="str">
        <f t="shared" si="157"/>
        <v>OPERADOR DE PREPARACAO DE GRAOS VEGETAIS (OLEOS E GORDURAS)</v>
      </c>
      <c r="O2464" t="s">
        <v>2543</v>
      </c>
      <c r="P2464">
        <v>0</v>
      </c>
    </row>
    <row r="2465" spans="1:16">
      <c r="A2465" t="str">
        <f t="shared" si="155"/>
        <v>PRENSADOR DE FRUTAS (EXCETO OLEAGINOSAS)</v>
      </c>
      <c r="B2465" t="s">
        <v>2544</v>
      </c>
      <c r="C2465">
        <v>0</v>
      </c>
      <c r="D2465">
        <v>0</v>
      </c>
      <c r="E2465">
        <v>0</v>
      </c>
      <c r="F2465">
        <v>0</v>
      </c>
      <c r="G2465">
        <v>0</v>
      </c>
      <c r="J2465" t="str">
        <f t="shared" si="156"/>
        <v>PRENSADOR DE FRUTAS (EXCETO OLEAGINOSAS)</v>
      </c>
      <c r="K2465" t="s">
        <v>2544</v>
      </c>
      <c r="L2465">
        <v>0</v>
      </c>
      <c r="N2465" t="str">
        <f t="shared" si="157"/>
        <v>PRENSADOR DE FRUTAS (EXCETO OLEAGINOSAS)</v>
      </c>
      <c r="O2465" t="s">
        <v>2544</v>
      </c>
      <c r="P2465">
        <v>0</v>
      </c>
    </row>
    <row r="2466" spans="1:16">
      <c r="A2466" t="str">
        <f t="shared" si="155"/>
        <v>PREPARADOR DE RACOES</v>
      </c>
      <c r="B2466" t="s">
        <v>2545</v>
      </c>
      <c r="C2466">
        <v>0</v>
      </c>
      <c r="D2466">
        <v>0</v>
      </c>
      <c r="E2466">
        <v>0</v>
      </c>
      <c r="F2466">
        <v>0</v>
      </c>
      <c r="G2466">
        <v>0</v>
      </c>
      <c r="J2466" t="str">
        <f t="shared" si="156"/>
        <v>PREPARADOR DE RACOES</v>
      </c>
      <c r="K2466" t="s">
        <v>2545</v>
      </c>
      <c r="L2466">
        <v>0</v>
      </c>
      <c r="N2466" t="str">
        <f t="shared" si="157"/>
        <v>PREPARADOR DE RACOES</v>
      </c>
      <c r="O2466" t="s">
        <v>2545</v>
      </c>
      <c r="P2466">
        <v>0</v>
      </c>
    </row>
    <row r="2467" spans="1:16">
      <c r="A2467" t="str">
        <f t="shared" si="155"/>
        <v>REFINADOR DE OLEO E GORDURA</v>
      </c>
      <c r="B2467" t="s">
        <v>2546</v>
      </c>
      <c r="C2467">
        <v>0</v>
      </c>
      <c r="D2467">
        <v>0</v>
      </c>
      <c r="E2467">
        <v>0</v>
      </c>
      <c r="F2467">
        <v>0</v>
      </c>
      <c r="G2467">
        <v>0</v>
      </c>
      <c r="J2467" t="str">
        <f t="shared" si="156"/>
        <v>REFINADOR DE OLEO E GORDURA</v>
      </c>
      <c r="K2467" t="s">
        <v>2546</v>
      </c>
      <c r="L2467">
        <v>0</v>
      </c>
      <c r="N2467" t="str">
        <f t="shared" si="157"/>
        <v>REFINADOR DE OLEO E GORDURA</v>
      </c>
      <c r="O2467" t="s">
        <v>2546</v>
      </c>
      <c r="P2467">
        <v>0</v>
      </c>
    </row>
    <row r="2468" spans="1:16">
      <c r="A2468" t="str">
        <f t="shared" si="155"/>
        <v>TRABALHADOR DE FABRICACAO DE MARGARINA</v>
      </c>
      <c r="B2468" t="s">
        <v>2547</v>
      </c>
      <c r="C2468">
        <v>0</v>
      </c>
      <c r="D2468">
        <v>0</v>
      </c>
      <c r="E2468">
        <v>0</v>
      </c>
      <c r="F2468">
        <v>0</v>
      </c>
      <c r="G2468">
        <v>0</v>
      </c>
      <c r="J2468" t="str">
        <f t="shared" si="156"/>
        <v>TRABALHADOR DE FABRICACAO DE MARGARINA</v>
      </c>
      <c r="K2468" t="s">
        <v>2547</v>
      </c>
      <c r="L2468">
        <v>0</v>
      </c>
      <c r="N2468" t="str">
        <f t="shared" si="157"/>
        <v>TRABALHADOR DE FABRICACAO DE MARGARINA</v>
      </c>
      <c r="O2468" t="s">
        <v>2547</v>
      </c>
      <c r="P2468">
        <v>0</v>
      </c>
    </row>
    <row r="2469" spans="1:16">
      <c r="A2469" t="str">
        <f t="shared" si="155"/>
        <v>TRABALHADOR DE PREPARACAO DE PESCADOS (LIMPEZA)</v>
      </c>
      <c r="B2469" t="s">
        <v>2548</v>
      </c>
      <c r="C2469">
        <v>0</v>
      </c>
      <c r="D2469">
        <v>0</v>
      </c>
      <c r="E2469">
        <v>0</v>
      </c>
      <c r="F2469">
        <v>0</v>
      </c>
      <c r="G2469">
        <v>0</v>
      </c>
      <c r="J2469" t="str">
        <f t="shared" si="156"/>
        <v>TRABALHADOR DE PREPARACAO DE PESCADOS (LIMPEZA)</v>
      </c>
      <c r="K2469" t="s">
        <v>2548</v>
      </c>
      <c r="L2469">
        <v>0</v>
      </c>
      <c r="N2469" t="str">
        <f t="shared" si="157"/>
        <v>TRABALHADOR DE PREPARACAO DE PESCADOS (LIMPEZA)</v>
      </c>
      <c r="O2469" t="s">
        <v>2548</v>
      </c>
      <c r="P2469">
        <v>0</v>
      </c>
    </row>
    <row r="2470" spans="1:16">
      <c r="A2470" t="str">
        <f t="shared" si="155"/>
        <v>TRABALHADOR DE TRATAMENTO DO LEITE E FABRICACAO DE LATICINIOS E AFINS</v>
      </c>
      <c r="B2470" t="s">
        <v>2549</v>
      </c>
      <c r="C2470">
        <v>0</v>
      </c>
      <c r="D2470">
        <v>0</v>
      </c>
      <c r="E2470">
        <v>0</v>
      </c>
      <c r="F2470">
        <v>0</v>
      </c>
      <c r="G2470">
        <v>0</v>
      </c>
      <c r="J2470" t="str">
        <f t="shared" si="156"/>
        <v>TRABALHADOR DE TRATAMENTO DO LEITE E FABRICACAO DE LATICINIOS E AFINS</v>
      </c>
      <c r="K2470" t="s">
        <v>2549</v>
      </c>
      <c r="L2470">
        <v>0</v>
      </c>
      <c r="N2470" t="str">
        <f t="shared" si="157"/>
        <v>TRABALHADOR DE TRATAMENTO DO LEITE E FABRICACAO DE LATICINIOS E AFINS</v>
      </c>
      <c r="O2470" t="s">
        <v>2549</v>
      </c>
      <c r="P2470">
        <v>0</v>
      </c>
    </row>
    <row r="2471" spans="1:16">
      <c r="A2471" t="str">
        <f t="shared" si="155"/>
        <v>MISTURADOR DE CAFE</v>
      </c>
      <c r="B2471" t="s">
        <v>2550</v>
      </c>
      <c r="C2471">
        <v>0</v>
      </c>
      <c r="D2471">
        <v>0</v>
      </c>
      <c r="E2471">
        <v>0</v>
      </c>
      <c r="F2471">
        <v>0</v>
      </c>
      <c r="G2471">
        <v>0</v>
      </c>
      <c r="J2471" t="str">
        <f t="shared" si="156"/>
        <v>MISTURADOR DE CAFE</v>
      </c>
      <c r="K2471" t="s">
        <v>2550</v>
      </c>
      <c r="L2471">
        <v>0</v>
      </c>
      <c r="N2471" t="str">
        <f t="shared" si="157"/>
        <v>MISTURADOR DE CAFE</v>
      </c>
      <c r="O2471" t="s">
        <v>2550</v>
      </c>
      <c r="P2471">
        <v>0</v>
      </c>
    </row>
    <row r="2472" spans="1:16">
      <c r="A2472" t="str">
        <f t="shared" si="155"/>
        <v>TORRADOR DE CAFE</v>
      </c>
      <c r="B2472" t="s">
        <v>2551</v>
      </c>
      <c r="C2472">
        <v>0</v>
      </c>
      <c r="D2472">
        <v>0</v>
      </c>
      <c r="E2472">
        <v>0</v>
      </c>
      <c r="F2472">
        <v>0</v>
      </c>
      <c r="G2472">
        <v>0</v>
      </c>
      <c r="J2472" t="str">
        <f t="shared" si="156"/>
        <v>TORRADOR DE CAFE</v>
      </c>
      <c r="K2472" t="s">
        <v>2551</v>
      </c>
      <c r="L2472">
        <v>0</v>
      </c>
      <c r="N2472" t="str">
        <f t="shared" si="157"/>
        <v>TORRADOR DE CAFE</v>
      </c>
      <c r="O2472" t="s">
        <v>2551</v>
      </c>
      <c r="P2472">
        <v>0</v>
      </c>
    </row>
    <row r="2473" spans="1:16">
      <c r="A2473" t="str">
        <f t="shared" si="155"/>
        <v>MOEDOR DE CAFE</v>
      </c>
      <c r="B2473" t="s">
        <v>2552</v>
      </c>
      <c r="C2473">
        <v>0</v>
      </c>
      <c r="D2473">
        <v>0</v>
      </c>
      <c r="E2473">
        <v>0</v>
      </c>
      <c r="F2473">
        <v>0</v>
      </c>
      <c r="G2473">
        <v>0</v>
      </c>
      <c r="J2473" t="str">
        <f t="shared" si="156"/>
        <v>MOEDOR DE CAFE</v>
      </c>
      <c r="K2473" t="s">
        <v>2552</v>
      </c>
      <c r="L2473">
        <v>0</v>
      </c>
      <c r="N2473" t="str">
        <f t="shared" si="157"/>
        <v>MOEDOR DE CAFE</v>
      </c>
      <c r="O2473" t="s">
        <v>2552</v>
      </c>
      <c r="P2473">
        <v>0</v>
      </c>
    </row>
    <row r="2474" spans="1:16">
      <c r="A2474" t="str">
        <f t="shared" si="155"/>
        <v>OPERADOR DE EXTRACAO DE CAFE SOLUVEL</v>
      </c>
      <c r="B2474" t="s">
        <v>2553</v>
      </c>
      <c r="C2474">
        <v>0</v>
      </c>
      <c r="D2474">
        <v>0</v>
      </c>
      <c r="E2474">
        <v>0</v>
      </c>
      <c r="F2474">
        <v>0</v>
      </c>
      <c r="G2474">
        <v>0</v>
      </c>
      <c r="J2474" t="str">
        <f t="shared" si="156"/>
        <v>OPERADOR DE EXTRACAO DE CAFE SOLUVEL</v>
      </c>
      <c r="K2474" t="s">
        <v>2553</v>
      </c>
      <c r="L2474">
        <v>0</v>
      </c>
      <c r="N2474" t="str">
        <f t="shared" si="157"/>
        <v>OPERADOR DE EXTRACAO DE CAFE SOLUVEL</v>
      </c>
      <c r="O2474" t="s">
        <v>2553</v>
      </c>
      <c r="P2474">
        <v>0</v>
      </c>
    </row>
    <row r="2475" spans="1:16">
      <c r="A2475" t="str">
        <f t="shared" ref="A2475:A2538" si="158">MID(B2475,8,100)</f>
        <v>TORRADOR DE CACAU</v>
      </c>
      <c r="B2475" t="s">
        <v>2554</v>
      </c>
      <c r="C2475">
        <v>0</v>
      </c>
      <c r="D2475">
        <v>0</v>
      </c>
      <c r="E2475">
        <v>0</v>
      </c>
      <c r="F2475">
        <v>0</v>
      </c>
      <c r="G2475">
        <v>0</v>
      </c>
      <c r="J2475" t="str">
        <f t="shared" ref="J2475:J2538" si="159">MID(K2475,8,100)</f>
        <v>TORRADOR DE CACAU</v>
      </c>
      <c r="K2475" t="s">
        <v>2554</v>
      </c>
      <c r="L2475">
        <v>0</v>
      </c>
      <c r="N2475" t="str">
        <f t="shared" ref="N2475:N2538" si="160">MID(O2475,8,100)</f>
        <v>TORRADOR DE CACAU</v>
      </c>
      <c r="O2475" t="s">
        <v>2554</v>
      </c>
      <c r="P2475">
        <v>0</v>
      </c>
    </row>
    <row r="2476" spans="1:16">
      <c r="A2476" t="str">
        <f t="shared" si="158"/>
        <v>MISTURADOR DE CHA OU MATE</v>
      </c>
      <c r="B2476" t="s">
        <v>2555</v>
      </c>
      <c r="C2476">
        <v>0</v>
      </c>
      <c r="D2476">
        <v>0</v>
      </c>
      <c r="E2476">
        <v>0</v>
      </c>
      <c r="F2476">
        <v>0</v>
      </c>
      <c r="G2476">
        <v>0</v>
      </c>
      <c r="J2476" t="str">
        <f t="shared" si="159"/>
        <v>MISTURADOR DE CHA OU MATE</v>
      </c>
      <c r="K2476" t="s">
        <v>2555</v>
      </c>
      <c r="L2476">
        <v>0</v>
      </c>
      <c r="N2476" t="str">
        <f t="shared" si="160"/>
        <v>MISTURADOR DE CHA OU MATE</v>
      </c>
      <c r="O2476" t="s">
        <v>2555</v>
      </c>
      <c r="P2476">
        <v>0</v>
      </c>
    </row>
    <row r="2477" spans="1:16">
      <c r="A2477" t="str">
        <f t="shared" si="158"/>
        <v>ALAMBIQUEIRO</v>
      </c>
      <c r="B2477" t="s">
        <v>2556</v>
      </c>
      <c r="C2477">
        <v>0</v>
      </c>
      <c r="D2477">
        <v>0</v>
      </c>
      <c r="E2477">
        <v>0</v>
      </c>
      <c r="F2477">
        <v>0</v>
      </c>
      <c r="G2477">
        <v>0</v>
      </c>
      <c r="J2477" t="str">
        <f t="shared" si="159"/>
        <v>ALAMBIQUEIRO</v>
      </c>
      <c r="K2477" t="s">
        <v>2556</v>
      </c>
      <c r="L2477">
        <v>0</v>
      </c>
      <c r="N2477" t="str">
        <f t="shared" si="160"/>
        <v>ALAMBIQUEIRO</v>
      </c>
      <c r="O2477" t="s">
        <v>2556</v>
      </c>
      <c r="P2477">
        <v>0</v>
      </c>
    </row>
    <row r="2478" spans="1:16">
      <c r="A2478" t="str">
        <f t="shared" si="158"/>
        <v>FILTRADOR DE CERVEJA</v>
      </c>
      <c r="B2478" t="s">
        <v>2557</v>
      </c>
      <c r="C2478">
        <v>0</v>
      </c>
      <c r="D2478">
        <v>0</v>
      </c>
      <c r="E2478">
        <v>0</v>
      </c>
      <c r="F2478">
        <v>0</v>
      </c>
      <c r="G2478">
        <v>0</v>
      </c>
      <c r="J2478" t="str">
        <f t="shared" si="159"/>
        <v>FILTRADOR DE CERVEJA</v>
      </c>
      <c r="K2478" t="s">
        <v>2557</v>
      </c>
      <c r="L2478">
        <v>0</v>
      </c>
      <c r="N2478" t="str">
        <f t="shared" si="160"/>
        <v>FILTRADOR DE CERVEJA</v>
      </c>
      <c r="O2478" t="s">
        <v>2557</v>
      </c>
      <c r="P2478">
        <v>0</v>
      </c>
    </row>
    <row r="2479" spans="1:16">
      <c r="A2479" t="str">
        <f t="shared" si="158"/>
        <v>FERMENTADOR</v>
      </c>
      <c r="B2479" t="s">
        <v>2558</v>
      </c>
      <c r="C2479">
        <v>0</v>
      </c>
      <c r="D2479">
        <v>0</v>
      </c>
      <c r="E2479">
        <v>0</v>
      </c>
      <c r="F2479">
        <v>0</v>
      </c>
      <c r="G2479">
        <v>0</v>
      </c>
      <c r="J2479" t="str">
        <f t="shared" si="159"/>
        <v>FERMENTADOR</v>
      </c>
      <c r="K2479" t="s">
        <v>2558</v>
      </c>
      <c r="L2479">
        <v>0</v>
      </c>
      <c r="N2479" t="str">
        <f t="shared" si="160"/>
        <v>FERMENTADOR</v>
      </c>
      <c r="O2479" t="s">
        <v>2558</v>
      </c>
      <c r="P2479">
        <v>0</v>
      </c>
    </row>
    <row r="2480" spans="1:16">
      <c r="A2480" t="str">
        <f t="shared" si="158"/>
        <v>TRABALHADOR DE FABRICACAO DE VINHOS</v>
      </c>
      <c r="B2480" t="s">
        <v>2559</v>
      </c>
      <c r="C2480">
        <v>0</v>
      </c>
      <c r="D2480">
        <v>0</v>
      </c>
      <c r="E2480">
        <v>0</v>
      </c>
      <c r="F2480">
        <v>0</v>
      </c>
      <c r="G2480">
        <v>0</v>
      </c>
      <c r="J2480" t="str">
        <f t="shared" si="159"/>
        <v>TRABALHADOR DE FABRICACAO DE VINHOS</v>
      </c>
      <c r="K2480" t="s">
        <v>2559</v>
      </c>
      <c r="L2480">
        <v>0</v>
      </c>
      <c r="N2480" t="str">
        <f t="shared" si="160"/>
        <v>TRABALHADOR DE FABRICACAO DE VINHOS</v>
      </c>
      <c r="O2480" t="s">
        <v>2559</v>
      </c>
      <c r="P2480">
        <v>0</v>
      </c>
    </row>
    <row r="2481" spans="1:16">
      <c r="A2481" t="str">
        <f t="shared" si="158"/>
        <v>MALTEIRO (GERMINACAO)</v>
      </c>
      <c r="B2481" t="s">
        <v>2560</v>
      </c>
      <c r="C2481">
        <v>0</v>
      </c>
      <c r="D2481">
        <v>0</v>
      </c>
      <c r="E2481">
        <v>0</v>
      </c>
      <c r="F2481">
        <v>0</v>
      </c>
      <c r="G2481">
        <v>0</v>
      </c>
      <c r="J2481" t="str">
        <f t="shared" si="159"/>
        <v>MALTEIRO (GERMINACAO)</v>
      </c>
      <c r="K2481" t="s">
        <v>2560</v>
      </c>
      <c r="L2481">
        <v>0</v>
      </c>
      <c r="N2481" t="str">
        <f t="shared" si="160"/>
        <v>MALTEIRO (GERMINACAO)</v>
      </c>
      <c r="O2481" t="s">
        <v>2560</v>
      </c>
      <c r="P2481">
        <v>0</v>
      </c>
    </row>
    <row r="2482" spans="1:16">
      <c r="A2482" t="str">
        <f t="shared" si="158"/>
        <v>COZINHADOR DE MALTE</v>
      </c>
      <c r="B2482" t="s">
        <v>2561</v>
      </c>
      <c r="C2482">
        <v>0</v>
      </c>
      <c r="D2482">
        <v>0</v>
      </c>
      <c r="E2482">
        <v>0</v>
      </c>
      <c r="F2482">
        <v>0</v>
      </c>
      <c r="G2482">
        <v>0</v>
      </c>
      <c r="J2482" t="str">
        <f t="shared" si="159"/>
        <v>COZINHADOR DE MALTE</v>
      </c>
      <c r="K2482" t="s">
        <v>2561</v>
      </c>
      <c r="L2482">
        <v>0</v>
      </c>
      <c r="N2482" t="str">
        <f t="shared" si="160"/>
        <v>COZINHADOR DE MALTE</v>
      </c>
      <c r="O2482" t="s">
        <v>2561</v>
      </c>
      <c r="P2482">
        <v>0</v>
      </c>
    </row>
    <row r="2483" spans="1:16">
      <c r="A2483" t="str">
        <f t="shared" si="158"/>
        <v>DESSECADOR DE MALTE</v>
      </c>
      <c r="B2483" t="s">
        <v>2562</v>
      </c>
      <c r="C2483">
        <v>0</v>
      </c>
      <c r="D2483">
        <v>0</v>
      </c>
      <c r="E2483">
        <v>0</v>
      </c>
      <c r="F2483">
        <v>0</v>
      </c>
      <c r="G2483">
        <v>0</v>
      </c>
      <c r="J2483" t="str">
        <f t="shared" si="159"/>
        <v>DESSECADOR DE MALTE</v>
      </c>
      <c r="K2483" t="s">
        <v>2562</v>
      </c>
      <c r="L2483">
        <v>0</v>
      </c>
      <c r="N2483" t="str">
        <f t="shared" si="160"/>
        <v>DESSECADOR DE MALTE</v>
      </c>
      <c r="O2483" t="s">
        <v>2562</v>
      </c>
      <c r="P2483">
        <v>0</v>
      </c>
    </row>
    <row r="2484" spans="1:16">
      <c r="A2484" t="str">
        <f t="shared" si="158"/>
        <v>VINAGREIRO</v>
      </c>
      <c r="B2484" t="s">
        <v>2563</v>
      </c>
      <c r="C2484">
        <v>0</v>
      </c>
      <c r="D2484">
        <v>0</v>
      </c>
      <c r="E2484">
        <v>0</v>
      </c>
      <c r="F2484">
        <v>0</v>
      </c>
      <c r="G2484">
        <v>0</v>
      </c>
      <c r="J2484" t="str">
        <f t="shared" si="159"/>
        <v>VINAGREIRO</v>
      </c>
      <c r="K2484" t="s">
        <v>2563</v>
      </c>
      <c r="L2484">
        <v>0</v>
      </c>
      <c r="N2484" t="str">
        <f t="shared" si="160"/>
        <v>VINAGREIRO</v>
      </c>
      <c r="O2484" t="s">
        <v>2563</v>
      </c>
      <c r="P2484">
        <v>0</v>
      </c>
    </row>
    <row r="2485" spans="1:16">
      <c r="A2485" t="str">
        <f t="shared" si="158"/>
        <v>XAROPEIRO</v>
      </c>
      <c r="B2485" t="s">
        <v>2564</v>
      </c>
      <c r="C2485">
        <v>0</v>
      </c>
      <c r="D2485">
        <v>0</v>
      </c>
      <c r="E2485">
        <v>0</v>
      </c>
      <c r="F2485">
        <v>0</v>
      </c>
      <c r="G2485">
        <v>0</v>
      </c>
      <c r="J2485" t="str">
        <f t="shared" si="159"/>
        <v>XAROPEIRO</v>
      </c>
      <c r="K2485" t="s">
        <v>2564</v>
      </c>
      <c r="L2485">
        <v>0</v>
      </c>
      <c r="N2485" t="str">
        <f t="shared" si="160"/>
        <v>XAROPEIRO</v>
      </c>
      <c r="O2485" t="s">
        <v>2564</v>
      </c>
      <c r="P2485">
        <v>0</v>
      </c>
    </row>
    <row r="2486" spans="1:16">
      <c r="A2486" t="str">
        <f t="shared" si="158"/>
        <v>OPERADOR DE FORNO (FABRICACAO DE PAES, BISCOITOS E SIMILARES)</v>
      </c>
      <c r="B2486" t="s">
        <v>2565</v>
      </c>
      <c r="C2486">
        <v>0</v>
      </c>
      <c r="D2486">
        <v>0</v>
      </c>
      <c r="E2486">
        <v>0</v>
      </c>
      <c r="F2486">
        <v>0</v>
      </c>
      <c r="G2486">
        <v>0</v>
      </c>
      <c r="J2486" t="str">
        <f t="shared" si="159"/>
        <v>OPERADOR DE FORNO (FABRICACAO DE PAES, BISCOITOS E SIMILARES)</v>
      </c>
      <c r="K2486" t="s">
        <v>2565</v>
      </c>
      <c r="L2486">
        <v>0</v>
      </c>
      <c r="N2486" t="str">
        <f t="shared" si="160"/>
        <v>OPERADOR DE FORNO (FABRICACAO DE PAES, BISCOITOS E SIMILARES)</v>
      </c>
      <c r="O2486" t="s">
        <v>2565</v>
      </c>
      <c r="P2486">
        <v>0</v>
      </c>
    </row>
    <row r="2487" spans="1:16">
      <c r="A2487" t="str">
        <f t="shared" si="158"/>
        <v>OPERADOR DE MAQUINAS DE FABRICACAO DE DOCES, SALGADOS E MASSAS ALIMENTICIAS</v>
      </c>
      <c r="B2487" t="s">
        <v>2566</v>
      </c>
      <c r="C2487">
        <v>0</v>
      </c>
      <c r="D2487">
        <v>0</v>
      </c>
      <c r="E2487">
        <v>0</v>
      </c>
      <c r="F2487">
        <v>0</v>
      </c>
      <c r="G2487">
        <v>0</v>
      </c>
      <c r="J2487" t="str">
        <f t="shared" si="159"/>
        <v>OPERADOR DE MAQUINAS DE FABRICACAO DE DOCES, SALGADOS E MASSAS ALIMENTICIAS</v>
      </c>
      <c r="K2487" t="s">
        <v>2566</v>
      </c>
      <c r="L2487">
        <v>0</v>
      </c>
      <c r="N2487" t="str">
        <f t="shared" si="160"/>
        <v>OPERADOR DE MAQUINAS DE FABRICACAO DE DOCES, SALGADOS E MASSAS ALIMENTICIAS</v>
      </c>
      <c r="O2487" t="s">
        <v>2566</v>
      </c>
      <c r="P2487">
        <v>0</v>
      </c>
    </row>
    <row r="2488" spans="1:16">
      <c r="A2488" t="str">
        <f t="shared" si="158"/>
        <v>OPERADOR DE MAQUINAS DE FABRICACAO DE CHOCOLATES E ACHOCOLATADOS</v>
      </c>
      <c r="B2488" t="s">
        <v>2567</v>
      </c>
      <c r="C2488">
        <v>0</v>
      </c>
      <c r="D2488">
        <v>0</v>
      </c>
      <c r="E2488">
        <v>0</v>
      </c>
      <c r="F2488">
        <v>0</v>
      </c>
      <c r="G2488">
        <v>0</v>
      </c>
      <c r="J2488" t="str">
        <f t="shared" si="159"/>
        <v>OPERADOR DE MAQUINAS DE FABRICACAO DE CHOCOLATES E ACHOCOLATADOS</v>
      </c>
      <c r="K2488" t="s">
        <v>2567</v>
      </c>
      <c r="L2488">
        <v>0</v>
      </c>
      <c r="N2488" t="str">
        <f t="shared" si="160"/>
        <v>OPERADOR DE MAQUINAS DE FABRICACAO DE CHOCOLATES E ACHOCOLATADOS</v>
      </c>
      <c r="O2488" t="s">
        <v>2567</v>
      </c>
      <c r="P2488">
        <v>0</v>
      </c>
    </row>
    <row r="2489" spans="1:16">
      <c r="A2489" t="str">
        <f t="shared" si="158"/>
        <v>PREPARADOR DE MELADO E ESSENCIA DE FUMO</v>
      </c>
      <c r="B2489" t="s">
        <v>2568</v>
      </c>
      <c r="C2489">
        <v>0</v>
      </c>
      <c r="D2489">
        <v>0</v>
      </c>
      <c r="E2489">
        <v>0</v>
      </c>
      <c r="F2489">
        <v>0</v>
      </c>
      <c r="G2489">
        <v>0</v>
      </c>
      <c r="J2489" t="str">
        <f t="shared" si="159"/>
        <v>PREPARADOR DE MELADO E ESSENCIA DE FUMO</v>
      </c>
      <c r="K2489" t="s">
        <v>2568</v>
      </c>
      <c r="L2489">
        <v>0</v>
      </c>
      <c r="N2489" t="str">
        <f t="shared" si="160"/>
        <v>PREPARADOR DE MELADO E ESSENCIA DE FUMO</v>
      </c>
      <c r="O2489" t="s">
        <v>2568</v>
      </c>
      <c r="P2489">
        <v>0</v>
      </c>
    </row>
    <row r="2490" spans="1:16">
      <c r="A2490" t="str">
        <f t="shared" si="158"/>
        <v>PROCESSADOR DE FUMO</v>
      </c>
      <c r="B2490" t="s">
        <v>2569</v>
      </c>
      <c r="C2490">
        <v>0</v>
      </c>
      <c r="D2490">
        <v>0</v>
      </c>
      <c r="E2490">
        <v>0</v>
      </c>
      <c r="F2490">
        <v>0</v>
      </c>
      <c r="G2490">
        <v>0</v>
      </c>
      <c r="J2490" t="str">
        <f t="shared" si="159"/>
        <v>PROCESSADOR DE FUMO</v>
      </c>
      <c r="K2490" t="s">
        <v>2569</v>
      </c>
      <c r="L2490">
        <v>0</v>
      </c>
      <c r="N2490" t="str">
        <f t="shared" si="160"/>
        <v>PROCESSADOR DE FUMO</v>
      </c>
      <c r="O2490" t="s">
        <v>2569</v>
      </c>
      <c r="P2490">
        <v>0</v>
      </c>
    </row>
    <row r="2491" spans="1:16">
      <c r="A2491" t="str">
        <f t="shared" si="158"/>
        <v>CLASSIFICADOR DE FUMO</v>
      </c>
      <c r="B2491" t="s">
        <v>2570</v>
      </c>
      <c r="C2491">
        <v>0</v>
      </c>
      <c r="D2491">
        <v>0</v>
      </c>
      <c r="E2491">
        <v>0</v>
      </c>
      <c r="F2491">
        <v>0</v>
      </c>
      <c r="G2491">
        <v>0</v>
      </c>
      <c r="J2491" t="str">
        <f t="shared" si="159"/>
        <v>CLASSIFICADOR DE FUMO</v>
      </c>
      <c r="K2491" t="s">
        <v>2570</v>
      </c>
      <c r="L2491">
        <v>0</v>
      </c>
      <c r="N2491" t="str">
        <f t="shared" si="160"/>
        <v>CLASSIFICADOR DE FUMO</v>
      </c>
      <c r="O2491" t="s">
        <v>2570</v>
      </c>
      <c r="P2491">
        <v>0</v>
      </c>
    </row>
    <row r="2492" spans="1:16">
      <c r="A2492" t="str">
        <f t="shared" si="158"/>
        <v>AUXILIAR DE PROCESSAMENTO DE FUMO</v>
      </c>
      <c r="B2492" t="s">
        <v>2571</v>
      </c>
      <c r="C2492">
        <v>0</v>
      </c>
      <c r="D2492">
        <v>0</v>
      </c>
      <c r="E2492">
        <v>0</v>
      </c>
      <c r="F2492">
        <v>0</v>
      </c>
      <c r="G2492">
        <v>0</v>
      </c>
      <c r="J2492" t="str">
        <f t="shared" si="159"/>
        <v>AUXILIAR DE PROCESSAMENTO DE FUMO</v>
      </c>
      <c r="K2492" t="s">
        <v>2571</v>
      </c>
      <c r="L2492">
        <v>0</v>
      </c>
      <c r="N2492" t="str">
        <f t="shared" si="160"/>
        <v>AUXILIAR DE PROCESSAMENTO DE FUMO</v>
      </c>
      <c r="O2492" t="s">
        <v>2571</v>
      </c>
      <c r="P2492">
        <v>0</v>
      </c>
    </row>
    <row r="2493" spans="1:16">
      <c r="A2493" t="str">
        <f t="shared" si="158"/>
        <v>OPERADOR DE MAQUINA (FABRICACAO DE CIGARROS)</v>
      </c>
      <c r="B2493" t="s">
        <v>2572</v>
      </c>
      <c r="C2493">
        <v>0</v>
      </c>
      <c r="D2493">
        <v>0</v>
      </c>
      <c r="E2493">
        <v>0</v>
      </c>
      <c r="F2493">
        <v>0</v>
      </c>
      <c r="G2493">
        <v>0</v>
      </c>
      <c r="J2493" t="str">
        <f t="shared" si="159"/>
        <v>OPERADOR DE MAQUINA (FABRICACAO DE CIGARROS)</v>
      </c>
      <c r="K2493" t="s">
        <v>2572</v>
      </c>
      <c r="L2493">
        <v>0</v>
      </c>
      <c r="N2493" t="str">
        <f t="shared" si="160"/>
        <v>OPERADOR DE MAQUINA (FABRICACAO DE CIGARROS)</v>
      </c>
      <c r="O2493" t="s">
        <v>2572</v>
      </c>
      <c r="P2493">
        <v>0</v>
      </c>
    </row>
    <row r="2494" spans="1:16">
      <c r="A2494" t="str">
        <f t="shared" si="158"/>
        <v>OPERADOR DE MAQUINA DE PREPARACAO DE MATERIA PRIMA PARA PRODUCAO DE CIGARROS</v>
      </c>
      <c r="B2494" t="s">
        <v>2573</v>
      </c>
      <c r="C2494">
        <v>0</v>
      </c>
      <c r="D2494">
        <v>0</v>
      </c>
      <c r="E2494">
        <v>0</v>
      </c>
      <c r="F2494">
        <v>0</v>
      </c>
      <c r="G2494">
        <v>0</v>
      </c>
      <c r="J2494" t="str">
        <f t="shared" si="159"/>
        <v>OPERADOR DE MAQUINA DE PREPARACAO DE MATERIA PRIMA PARA PRODUCAO DE CIGARROS</v>
      </c>
      <c r="K2494" t="s">
        <v>2573</v>
      </c>
      <c r="L2494">
        <v>0</v>
      </c>
      <c r="N2494" t="str">
        <f t="shared" si="160"/>
        <v>OPERADOR DE MAQUINA DE PREPARACAO DE MATERIA PRIMA PARA PRODUCAO DE CIGARROS</v>
      </c>
      <c r="O2494" t="s">
        <v>2573</v>
      </c>
      <c r="P2494">
        <v>0</v>
      </c>
    </row>
    <row r="2495" spans="1:16">
      <c r="A2495" t="str">
        <f t="shared" si="158"/>
        <v>PREPARADOR DE FUMO NA FABRICACAO DE CHARUTOS</v>
      </c>
      <c r="B2495" t="s">
        <v>2574</v>
      </c>
      <c r="C2495">
        <v>0</v>
      </c>
      <c r="D2495">
        <v>0</v>
      </c>
      <c r="E2495">
        <v>0</v>
      </c>
      <c r="F2495">
        <v>0</v>
      </c>
      <c r="G2495">
        <v>0</v>
      </c>
      <c r="J2495" t="str">
        <f t="shared" si="159"/>
        <v>PREPARADOR DE FUMO NA FABRICACAO DE CHARUTOS</v>
      </c>
      <c r="K2495" t="s">
        <v>2574</v>
      </c>
      <c r="L2495">
        <v>0</v>
      </c>
      <c r="N2495" t="str">
        <f t="shared" si="160"/>
        <v>PREPARADOR DE FUMO NA FABRICACAO DE CHARUTOS</v>
      </c>
      <c r="O2495" t="s">
        <v>2574</v>
      </c>
      <c r="P2495">
        <v>0</v>
      </c>
    </row>
    <row r="2496" spans="1:16">
      <c r="A2496" t="str">
        <f t="shared" si="158"/>
        <v>OPERADOR DE MAQUINA DE FABRICAR CHARUTOS E CIGARRILHAS</v>
      </c>
      <c r="B2496" t="s">
        <v>2575</v>
      </c>
      <c r="C2496">
        <v>0</v>
      </c>
      <c r="D2496">
        <v>0</v>
      </c>
      <c r="E2496">
        <v>0</v>
      </c>
      <c r="F2496">
        <v>0</v>
      </c>
      <c r="G2496">
        <v>0</v>
      </c>
      <c r="J2496" t="str">
        <f t="shared" si="159"/>
        <v>OPERADOR DE MAQUINA DE FABRICAR CHARUTOS E CIGARRILHAS</v>
      </c>
      <c r="K2496" t="s">
        <v>2575</v>
      </c>
      <c r="L2496">
        <v>0</v>
      </c>
      <c r="N2496" t="str">
        <f t="shared" si="160"/>
        <v>OPERADOR DE MAQUINA DE FABRICAR CHARUTOS E CIGARRILHAS</v>
      </c>
      <c r="O2496" t="s">
        <v>2575</v>
      </c>
      <c r="P2496">
        <v>0</v>
      </c>
    </row>
    <row r="2497" spans="1:16">
      <c r="A2497" t="str">
        <f t="shared" si="158"/>
        <v>CLASSIFICADOR DE CHARUTOS</v>
      </c>
      <c r="B2497" t="s">
        <v>2576</v>
      </c>
      <c r="C2497">
        <v>0</v>
      </c>
      <c r="D2497">
        <v>0</v>
      </c>
      <c r="E2497">
        <v>0</v>
      </c>
      <c r="F2497">
        <v>0</v>
      </c>
      <c r="G2497">
        <v>0</v>
      </c>
      <c r="J2497" t="str">
        <f t="shared" si="159"/>
        <v>CLASSIFICADOR DE CHARUTOS</v>
      </c>
      <c r="K2497" t="s">
        <v>2576</v>
      </c>
      <c r="L2497">
        <v>0</v>
      </c>
      <c r="N2497" t="str">
        <f t="shared" si="160"/>
        <v>CLASSIFICADOR DE CHARUTOS</v>
      </c>
      <c r="O2497" t="s">
        <v>2576</v>
      </c>
      <c r="P2497">
        <v>0</v>
      </c>
    </row>
    <row r="2498" spans="1:16">
      <c r="A2498" t="str">
        <f t="shared" si="158"/>
        <v>CORTADOR DE CHARUTOS</v>
      </c>
      <c r="B2498" t="s">
        <v>2577</v>
      </c>
      <c r="C2498">
        <v>0</v>
      </c>
      <c r="D2498">
        <v>0</v>
      </c>
      <c r="E2498">
        <v>0</v>
      </c>
      <c r="F2498">
        <v>0</v>
      </c>
      <c r="G2498">
        <v>0</v>
      </c>
      <c r="J2498" t="str">
        <f t="shared" si="159"/>
        <v>CORTADOR DE CHARUTOS</v>
      </c>
      <c r="K2498" t="s">
        <v>2577</v>
      </c>
      <c r="L2498">
        <v>0</v>
      </c>
      <c r="N2498" t="str">
        <f t="shared" si="160"/>
        <v>CORTADOR DE CHARUTOS</v>
      </c>
      <c r="O2498" t="s">
        <v>2577</v>
      </c>
      <c r="P2498">
        <v>0</v>
      </c>
    </row>
    <row r="2499" spans="1:16">
      <c r="A2499" t="str">
        <f t="shared" si="158"/>
        <v>CELOFANISTA NA FABRICACAO DE CHARUTOS</v>
      </c>
      <c r="B2499" t="s">
        <v>2578</v>
      </c>
      <c r="C2499">
        <v>0</v>
      </c>
      <c r="D2499">
        <v>0</v>
      </c>
      <c r="E2499">
        <v>0</v>
      </c>
      <c r="F2499">
        <v>0</v>
      </c>
      <c r="G2499">
        <v>0</v>
      </c>
      <c r="J2499" t="str">
        <f t="shared" si="159"/>
        <v>CELOFANISTA NA FABRICACAO DE CHARUTOS</v>
      </c>
      <c r="K2499" t="s">
        <v>2578</v>
      </c>
      <c r="L2499">
        <v>0</v>
      </c>
      <c r="N2499" t="str">
        <f t="shared" si="160"/>
        <v>CELOFANISTA NA FABRICACAO DE CHARUTOS</v>
      </c>
      <c r="O2499" t="s">
        <v>2578</v>
      </c>
      <c r="P2499">
        <v>0</v>
      </c>
    </row>
    <row r="2500" spans="1:16">
      <c r="A2500" t="str">
        <f t="shared" si="158"/>
        <v>CHARUTEIRO A MAO</v>
      </c>
      <c r="B2500" t="s">
        <v>2579</v>
      </c>
      <c r="C2500">
        <v>0</v>
      </c>
      <c r="D2500">
        <v>0</v>
      </c>
      <c r="E2500">
        <v>0</v>
      </c>
      <c r="F2500">
        <v>0</v>
      </c>
      <c r="G2500">
        <v>0</v>
      </c>
      <c r="J2500" t="str">
        <f t="shared" si="159"/>
        <v>CHARUTEIRO A MAO</v>
      </c>
      <c r="K2500" t="s">
        <v>2579</v>
      </c>
      <c r="L2500">
        <v>0</v>
      </c>
      <c r="N2500" t="str">
        <f t="shared" si="160"/>
        <v>CHARUTEIRO A MAO</v>
      </c>
      <c r="O2500" t="s">
        <v>2579</v>
      </c>
      <c r="P2500">
        <v>0</v>
      </c>
    </row>
    <row r="2501" spans="1:16">
      <c r="A2501" t="str">
        <f t="shared" si="158"/>
        <v>DEGUSTADOR DE CHARUTOS</v>
      </c>
      <c r="B2501" t="s">
        <v>2580</v>
      </c>
      <c r="C2501">
        <v>0</v>
      </c>
      <c r="D2501">
        <v>0</v>
      </c>
      <c r="E2501">
        <v>0</v>
      </c>
      <c r="F2501">
        <v>0</v>
      </c>
      <c r="G2501">
        <v>0</v>
      </c>
      <c r="J2501" t="str">
        <f t="shared" si="159"/>
        <v>DEGUSTADOR DE CHARUTOS</v>
      </c>
      <c r="K2501" t="s">
        <v>2580</v>
      </c>
      <c r="L2501">
        <v>0</v>
      </c>
      <c r="N2501" t="str">
        <f t="shared" si="160"/>
        <v>DEGUSTADOR DE CHARUTOS</v>
      </c>
      <c r="O2501" t="s">
        <v>2580</v>
      </c>
      <c r="P2501">
        <v>0</v>
      </c>
    </row>
    <row r="2502" spans="1:16">
      <c r="A2502" t="str">
        <f t="shared" si="158"/>
        <v>OPERADOR DE MAQUINA DE FABRICAR CIGARROS</v>
      </c>
      <c r="B2502" t="s">
        <v>2581</v>
      </c>
      <c r="C2502">
        <v>0</v>
      </c>
      <c r="D2502">
        <v>0</v>
      </c>
      <c r="E2502">
        <v>0</v>
      </c>
      <c r="F2502">
        <v>0</v>
      </c>
      <c r="G2502">
        <v>0</v>
      </c>
      <c r="J2502" t="str">
        <f t="shared" si="159"/>
        <v>OPERADOR DE MAQUINA DE FABRICAR CIGARROS</v>
      </c>
      <c r="K2502" t="s">
        <v>2581</v>
      </c>
      <c r="L2502">
        <v>0</v>
      </c>
      <c r="N2502" t="str">
        <f t="shared" si="160"/>
        <v>OPERADOR DE MAQUINA DE FABRICAR CIGARROS</v>
      </c>
      <c r="O2502" t="s">
        <v>2581</v>
      </c>
      <c r="P2502">
        <v>0</v>
      </c>
    </row>
    <row r="2503" spans="1:16">
      <c r="A2503" t="str">
        <f t="shared" si="158"/>
        <v>DEFUMADOR DE CARNES E PESCADOS</v>
      </c>
      <c r="B2503" t="s">
        <v>2582</v>
      </c>
      <c r="C2503">
        <v>0</v>
      </c>
      <c r="D2503">
        <v>0</v>
      </c>
      <c r="E2503">
        <v>0</v>
      </c>
      <c r="F2503">
        <v>0</v>
      </c>
      <c r="G2503">
        <v>0</v>
      </c>
      <c r="J2503" t="str">
        <f t="shared" si="159"/>
        <v>DEFUMADOR DE CARNES E PESCADOS</v>
      </c>
      <c r="K2503" t="s">
        <v>2582</v>
      </c>
      <c r="L2503">
        <v>0</v>
      </c>
      <c r="N2503" t="str">
        <f t="shared" si="160"/>
        <v>DEFUMADOR DE CARNES E PESCADOS</v>
      </c>
      <c r="O2503" t="s">
        <v>2582</v>
      </c>
      <c r="P2503">
        <v>0</v>
      </c>
    </row>
    <row r="2504" spans="1:16">
      <c r="A2504" t="str">
        <f t="shared" si="158"/>
        <v>SALGADOR DE ALIMENTOS</v>
      </c>
      <c r="B2504" t="s">
        <v>2583</v>
      </c>
      <c r="C2504">
        <v>0</v>
      </c>
      <c r="D2504">
        <v>0</v>
      </c>
      <c r="E2504">
        <v>0</v>
      </c>
      <c r="F2504">
        <v>0</v>
      </c>
      <c r="G2504">
        <v>0</v>
      </c>
      <c r="J2504" t="str">
        <f t="shared" si="159"/>
        <v>SALGADOR DE ALIMENTOS</v>
      </c>
      <c r="K2504" t="s">
        <v>2583</v>
      </c>
      <c r="L2504">
        <v>0</v>
      </c>
      <c r="N2504" t="str">
        <f t="shared" si="160"/>
        <v>SALGADOR DE ALIMENTOS</v>
      </c>
      <c r="O2504" t="s">
        <v>2583</v>
      </c>
      <c r="P2504">
        <v>0</v>
      </c>
    </row>
    <row r="2505" spans="1:16">
      <c r="A2505" t="str">
        <f t="shared" si="158"/>
        <v>SALSICHEIRO (FABRICACAO DE LINGUICA, SALSICHA E PRODUTOS SIMILARES)</v>
      </c>
      <c r="B2505" t="s">
        <v>2584</v>
      </c>
      <c r="C2505">
        <v>0</v>
      </c>
      <c r="D2505">
        <v>0</v>
      </c>
      <c r="E2505">
        <v>0</v>
      </c>
      <c r="F2505">
        <v>0</v>
      </c>
      <c r="G2505">
        <v>0</v>
      </c>
      <c r="J2505" t="str">
        <f t="shared" si="159"/>
        <v>SALSICHEIRO (FABRICACAO DE LINGUICA, SALSICHA E PRODUTOS SIMILARES)</v>
      </c>
      <c r="K2505" t="s">
        <v>2584</v>
      </c>
      <c r="L2505">
        <v>0</v>
      </c>
      <c r="N2505" t="str">
        <f t="shared" si="160"/>
        <v>SALSICHEIRO (FABRICACAO DE LINGUICA, SALSICHA E PRODUTOS SIMILARES)</v>
      </c>
      <c r="O2505" t="s">
        <v>2584</v>
      </c>
      <c r="P2505">
        <v>0</v>
      </c>
    </row>
    <row r="2506" spans="1:16">
      <c r="A2506" t="str">
        <f t="shared" si="158"/>
        <v>PASTEURIZADOR</v>
      </c>
      <c r="B2506" t="s">
        <v>2585</v>
      </c>
      <c r="C2506">
        <v>0</v>
      </c>
      <c r="D2506">
        <v>0</v>
      </c>
      <c r="E2506">
        <v>0</v>
      </c>
      <c r="F2506">
        <v>0</v>
      </c>
      <c r="G2506">
        <v>0</v>
      </c>
      <c r="J2506" t="str">
        <f t="shared" si="159"/>
        <v>PASTEURIZADOR</v>
      </c>
      <c r="K2506" t="s">
        <v>2585</v>
      </c>
      <c r="L2506">
        <v>0</v>
      </c>
      <c r="N2506" t="str">
        <f t="shared" si="160"/>
        <v>PASTEURIZADOR</v>
      </c>
      <c r="O2506" t="s">
        <v>2585</v>
      </c>
      <c r="P2506">
        <v>0</v>
      </c>
    </row>
    <row r="2507" spans="1:16">
      <c r="A2507" t="str">
        <f t="shared" si="158"/>
        <v>QUEIJEIRO NA FABRICACAO DE LATICINIO</v>
      </c>
      <c r="B2507" t="s">
        <v>2586</v>
      </c>
      <c r="C2507">
        <v>0</v>
      </c>
      <c r="D2507">
        <v>0</v>
      </c>
      <c r="E2507">
        <v>0</v>
      </c>
      <c r="F2507">
        <v>0</v>
      </c>
      <c r="G2507">
        <v>0</v>
      </c>
      <c r="J2507" t="str">
        <f t="shared" si="159"/>
        <v>QUEIJEIRO NA FABRICACAO DE LATICINIO</v>
      </c>
      <c r="K2507" t="s">
        <v>2586</v>
      </c>
      <c r="L2507">
        <v>0</v>
      </c>
      <c r="N2507" t="str">
        <f t="shared" si="160"/>
        <v>QUEIJEIRO NA FABRICACAO DE LATICINIO</v>
      </c>
      <c r="O2507" t="s">
        <v>2586</v>
      </c>
      <c r="P2507">
        <v>0</v>
      </c>
    </row>
    <row r="2508" spans="1:16">
      <c r="A2508" t="str">
        <f t="shared" si="158"/>
        <v>MANTEIGUEIRO NA FABRICACAO DE LATICINIO</v>
      </c>
      <c r="B2508" t="s">
        <v>2587</v>
      </c>
      <c r="C2508">
        <v>0</v>
      </c>
      <c r="D2508">
        <v>0</v>
      </c>
      <c r="E2508">
        <v>0</v>
      </c>
      <c r="F2508">
        <v>0</v>
      </c>
      <c r="G2508">
        <v>0</v>
      </c>
      <c r="J2508" t="str">
        <f t="shared" si="159"/>
        <v>MANTEIGUEIRO NA FABRICACAO DE LATICINIO</v>
      </c>
      <c r="K2508" t="s">
        <v>2587</v>
      </c>
      <c r="L2508">
        <v>0</v>
      </c>
      <c r="N2508" t="str">
        <f t="shared" si="160"/>
        <v>MANTEIGUEIRO NA FABRICACAO DE LATICINIO</v>
      </c>
      <c r="O2508" t="s">
        <v>2587</v>
      </c>
      <c r="P2508">
        <v>0</v>
      </c>
    </row>
    <row r="2509" spans="1:16">
      <c r="A2509" t="str">
        <f t="shared" si="158"/>
        <v>PADEIRO</v>
      </c>
      <c r="B2509" t="s">
        <v>2588</v>
      </c>
      <c r="C2509">
        <v>0</v>
      </c>
      <c r="D2509">
        <v>0</v>
      </c>
      <c r="E2509">
        <v>0</v>
      </c>
      <c r="F2509">
        <v>0</v>
      </c>
      <c r="G2509">
        <v>0</v>
      </c>
      <c r="J2509" t="str">
        <f t="shared" si="159"/>
        <v>PADEIRO</v>
      </c>
      <c r="K2509" t="s">
        <v>2588</v>
      </c>
      <c r="L2509">
        <v>0</v>
      </c>
      <c r="N2509" t="str">
        <f t="shared" si="160"/>
        <v>PADEIRO</v>
      </c>
      <c r="O2509" t="s">
        <v>2588</v>
      </c>
      <c r="P2509">
        <v>0</v>
      </c>
    </row>
    <row r="2510" spans="1:16">
      <c r="A2510" t="str">
        <f t="shared" si="158"/>
        <v>CONFEITEIRO</v>
      </c>
      <c r="B2510" t="s">
        <v>2589</v>
      </c>
      <c r="C2510">
        <v>0</v>
      </c>
      <c r="D2510">
        <v>0</v>
      </c>
      <c r="E2510">
        <v>0</v>
      </c>
      <c r="F2510">
        <v>0</v>
      </c>
      <c r="G2510">
        <v>0</v>
      </c>
      <c r="J2510" t="str">
        <f t="shared" si="159"/>
        <v>CONFEITEIRO</v>
      </c>
      <c r="K2510" t="s">
        <v>2589</v>
      </c>
      <c r="L2510">
        <v>0</v>
      </c>
      <c r="N2510" t="str">
        <f t="shared" si="160"/>
        <v>CONFEITEIRO</v>
      </c>
      <c r="O2510" t="s">
        <v>2589</v>
      </c>
      <c r="P2510">
        <v>0</v>
      </c>
    </row>
    <row r="2511" spans="1:16">
      <c r="A2511" t="str">
        <f t="shared" si="158"/>
        <v>MASSEIRO (MASSAS ALIMENTICIAS)</v>
      </c>
      <c r="B2511" t="s">
        <v>2590</v>
      </c>
      <c r="C2511">
        <v>0</v>
      </c>
      <c r="D2511">
        <v>0</v>
      </c>
      <c r="E2511">
        <v>0</v>
      </c>
      <c r="F2511">
        <v>0</v>
      </c>
      <c r="G2511">
        <v>0</v>
      </c>
      <c r="J2511" t="str">
        <f t="shared" si="159"/>
        <v>MASSEIRO (MASSAS ALIMENTICIAS)</v>
      </c>
      <c r="K2511" t="s">
        <v>2590</v>
      </c>
      <c r="L2511">
        <v>0</v>
      </c>
      <c r="N2511" t="str">
        <f t="shared" si="160"/>
        <v>MASSEIRO (MASSAS ALIMENTICIAS)</v>
      </c>
      <c r="O2511" t="s">
        <v>2590</v>
      </c>
      <c r="P2511">
        <v>0</v>
      </c>
    </row>
    <row r="2512" spans="1:16">
      <c r="A2512" t="str">
        <f t="shared" si="158"/>
        <v>TRABALHADOR DE FABRICACAO DE SORVETE</v>
      </c>
      <c r="B2512" t="s">
        <v>2591</v>
      </c>
      <c r="C2512">
        <v>0</v>
      </c>
      <c r="D2512">
        <v>0</v>
      </c>
      <c r="E2512">
        <v>0</v>
      </c>
      <c r="F2512">
        <v>0</v>
      </c>
      <c r="G2512">
        <v>0</v>
      </c>
      <c r="J2512" t="str">
        <f t="shared" si="159"/>
        <v>TRABALHADOR DE FABRICACAO DE SORVETE</v>
      </c>
      <c r="K2512" t="s">
        <v>2591</v>
      </c>
      <c r="L2512">
        <v>0</v>
      </c>
      <c r="N2512" t="str">
        <f t="shared" si="160"/>
        <v>TRABALHADOR DE FABRICACAO DE SORVETE</v>
      </c>
      <c r="O2512" t="s">
        <v>2591</v>
      </c>
      <c r="P2512">
        <v>0</v>
      </c>
    </row>
    <row r="2513" spans="1:16">
      <c r="A2513" t="str">
        <f t="shared" si="158"/>
        <v>DEGUSTADOR DE CAFE</v>
      </c>
      <c r="B2513" t="s">
        <v>2592</v>
      </c>
      <c r="C2513">
        <v>0</v>
      </c>
      <c r="D2513">
        <v>0</v>
      </c>
      <c r="E2513">
        <v>0</v>
      </c>
      <c r="F2513">
        <v>0</v>
      </c>
      <c r="G2513">
        <v>0</v>
      </c>
      <c r="J2513" t="str">
        <f t="shared" si="159"/>
        <v>DEGUSTADOR DE CAFE</v>
      </c>
      <c r="K2513" t="s">
        <v>2592</v>
      </c>
      <c r="L2513">
        <v>0</v>
      </c>
      <c r="N2513" t="str">
        <f t="shared" si="160"/>
        <v>DEGUSTADOR DE CAFE</v>
      </c>
      <c r="O2513" t="s">
        <v>2592</v>
      </c>
      <c r="P2513">
        <v>0</v>
      </c>
    </row>
    <row r="2514" spans="1:16">
      <c r="A2514" t="str">
        <f t="shared" si="158"/>
        <v>DEGUSTADOR DE CHA</v>
      </c>
      <c r="B2514" t="s">
        <v>2593</v>
      </c>
      <c r="C2514">
        <v>0</v>
      </c>
      <c r="D2514">
        <v>0</v>
      </c>
      <c r="E2514">
        <v>0</v>
      </c>
      <c r="F2514">
        <v>0</v>
      </c>
      <c r="G2514">
        <v>0</v>
      </c>
      <c r="J2514" t="str">
        <f t="shared" si="159"/>
        <v>DEGUSTADOR DE CHA</v>
      </c>
      <c r="K2514" t="s">
        <v>2593</v>
      </c>
      <c r="L2514">
        <v>0</v>
      </c>
      <c r="N2514" t="str">
        <f t="shared" si="160"/>
        <v>DEGUSTADOR DE CHA</v>
      </c>
      <c r="O2514" t="s">
        <v>2593</v>
      </c>
      <c r="P2514">
        <v>0</v>
      </c>
    </row>
    <row r="2515" spans="1:16">
      <c r="A2515" t="str">
        <f t="shared" si="158"/>
        <v>DEGUSTADOR DE DERIVADOS DE CACAU</v>
      </c>
      <c r="B2515" t="s">
        <v>2594</v>
      </c>
      <c r="C2515">
        <v>0</v>
      </c>
      <c r="D2515">
        <v>0</v>
      </c>
      <c r="E2515">
        <v>0</v>
      </c>
      <c r="F2515">
        <v>0</v>
      </c>
      <c r="G2515">
        <v>0</v>
      </c>
      <c r="J2515" t="str">
        <f t="shared" si="159"/>
        <v>DEGUSTADOR DE DERIVADOS DE CACAU</v>
      </c>
      <c r="K2515" t="s">
        <v>2594</v>
      </c>
      <c r="L2515">
        <v>0</v>
      </c>
      <c r="N2515" t="str">
        <f t="shared" si="160"/>
        <v>DEGUSTADOR DE DERIVADOS DE CACAU</v>
      </c>
      <c r="O2515" t="s">
        <v>2594</v>
      </c>
      <c r="P2515">
        <v>0</v>
      </c>
    </row>
    <row r="2516" spans="1:16">
      <c r="A2516" t="str">
        <f t="shared" si="158"/>
        <v>DEGUSTADOR DE VINHOS OU LICORES</v>
      </c>
      <c r="B2516" t="s">
        <v>2595</v>
      </c>
      <c r="C2516">
        <v>0</v>
      </c>
      <c r="D2516">
        <v>0</v>
      </c>
      <c r="E2516">
        <v>0</v>
      </c>
      <c r="F2516">
        <v>0</v>
      </c>
      <c r="G2516">
        <v>0</v>
      </c>
      <c r="J2516" t="str">
        <f t="shared" si="159"/>
        <v>DEGUSTADOR DE VINHOS OU LICORES</v>
      </c>
      <c r="K2516" t="s">
        <v>2595</v>
      </c>
      <c r="L2516">
        <v>0</v>
      </c>
      <c r="N2516" t="str">
        <f t="shared" si="160"/>
        <v>DEGUSTADOR DE VINHOS OU LICORES</v>
      </c>
      <c r="O2516" t="s">
        <v>2595</v>
      </c>
      <c r="P2516">
        <v>0</v>
      </c>
    </row>
    <row r="2517" spans="1:16">
      <c r="A2517" t="str">
        <f t="shared" si="158"/>
        <v>CLASSIFICADOR DE GRAOS</v>
      </c>
      <c r="B2517" t="s">
        <v>2596</v>
      </c>
      <c r="C2517">
        <v>0</v>
      </c>
      <c r="D2517">
        <v>0</v>
      </c>
      <c r="E2517">
        <v>0</v>
      </c>
      <c r="F2517">
        <v>0</v>
      </c>
      <c r="G2517">
        <v>0</v>
      </c>
      <c r="J2517" t="str">
        <f t="shared" si="159"/>
        <v>CLASSIFICADOR DE GRAOS</v>
      </c>
      <c r="K2517" t="s">
        <v>2596</v>
      </c>
      <c r="L2517">
        <v>0</v>
      </c>
      <c r="N2517" t="str">
        <f t="shared" si="160"/>
        <v>CLASSIFICADOR DE GRAOS</v>
      </c>
      <c r="O2517" t="s">
        <v>2596</v>
      </c>
      <c r="P2517">
        <v>0</v>
      </c>
    </row>
    <row r="2518" spans="1:16">
      <c r="A2518" t="str">
        <f t="shared" si="158"/>
        <v>ABATEDOR</v>
      </c>
      <c r="B2518" t="s">
        <v>2597</v>
      </c>
      <c r="C2518">
        <v>0</v>
      </c>
      <c r="D2518">
        <v>0</v>
      </c>
      <c r="E2518">
        <v>0</v>
      </c>
      <c r="F2518">
        <v>0</v>
      </c>
      <c r="G2518">
        <v>0</v>
      </c>
      <c r="J2518" t="str">
        <f t="shared" si="159"/>
        <v>ABATEDOR</v>
      </c>
      <c r="K2518" t="s">
        <v>2597</v>
      </c>
      <c r="L2518">
        <v>0</v>
      </c>
      <c r="N2518" t="str">
        <f t="shared" si="160"/>
        <v>ABATEDOR</v>
      </c>
      <c r="O2518" t="s">
        <v>2597</v>
      </c>
      <c r="P2518">
        <v>0</v>
      </c>
    </row>
    <row r="2519" spans="1:16">
      <c r="A2519" t="str">
        <f t="shared" si="158"/>
        <v>ACOUGUEIRO</v>
      </c>
      <c r="B2519" t="s">
        <v>2598</v>
      </c>
      <c r="C2519">
        <v>0</v>
      </c>
      <c r="D2519">
        <v>0</v>
      </c>
      <c r="E2519">
        <v>5</v>
      </c>
      <c r="F2519">
        <v>0</v>
      </c>
      <c r="G2519">
        <v>5</v>
      </c>
      <c r="J2519" t="str">
        <f t="shared" si="159"/>
        <v>ACOUGUEIRO</v>
      </c>
      <c r="K2519" t="s">
        <v>2598</v>
      </c>
      <c r="L2519">
        <v>5</v>
      </c>
      <c r="N2519" t="str">
        <f t="shared" si="160"/>
        <v>ACOUGUEIRO</v>
      </c>
      <c r="O2519" t="s">
        <v>2598</v>
      </c>
      <c r="P2519">
        <v>0</v>
      </c>
    </row>
    <row r="2520" spans="1:16">
      <c r="A2520" t="str">
        <f t="shared" si="158"/>
        <v>DESOSSADOR</v>
      </c>
      <c r="B2520" t="s">
        <v>2599</v>
      </c>
      <c r="C2520">
        <v>0</v>
      </c>
      <c r="D2520">
        <v>0</v>
      </c>
      <c r="E2520">
        <v>0</v>
      </c>
      <c r="F2520">
        <v>0</v>
      </c>
      <c r="G2520">
        <v>0</v>
      </c>
      <c r="J2520" t="str">
        <f t="shared" si="159"/>
        <v>DESOSSADOR</v>
      </c>
      <c r="K2520" t="s">
        <v>2599</v>
      </c>
      <c r="L2520">
        <v>0</v>
      </c>
      <c r="N2520" t="str">
        <f t="shared" si="160"/>
        <v>DESOSSADOR</v>
      </c>
      <c r="O2520" t="s">
        <v>2599</v>
      </c>
      <c r="P2520">
        <v>0</v>
      </c>
    </row>
    <row r="2521" spans="1:16">
      <c r="A2521" t="str">
        <f t="shared" si="158"/>
        <v>MAGAREFE</v>
      </c>
      <c r="B2521" t="s">
        <v>2600</v>
      </c>
      <c r="C2521">
        <v>0</v>
      </c>
      <c r="D2521">
        <v>0</v>
      </c>
      <c r="E2521">
        <v>0</v>
      </c>
      <c r="F2521">
        <v>0</v>
      </c>
      <c r="G2521">
        <v>0</v>
      </c>
      <c r="J2521" t="str">
        <f t="shared" si="159"/>
        <v>MAGAREFE</v>
      </c>
      <c r="K2521" t="s">
        <v>2600</v>
      </c>
      <c r="L2521">
        <v>0</v>
      </c>
      <c r="N2521" t="str">
        <f t="shared" si="160"/>
        <v>MAGAREFE</v>
      </c>
      <c r="O2521" t="s">
        <v>2600</v>
      </c>
      <c r="P2521">
        <v>0</v>
      </c>
    </row>
    <row r="2522" spans="1:16">
      <c r="A2522" t="str">
        <f t="shared" si="158"/>
        <v>RETALHADOR DE CARNE</v>
      </c>
      <c r="B2522" t="s">
        <v>2601</v>
      </c>
      <c r="C2522">
        <v>0</v>
      </c>
      <c r="D2522">
        <v>0</v>
      </c>
      <c r="E2522">
        <v>0</v>
      </c>
      <c r="F2522">
        <v>0</v>
      </c>
      <c r="G2522">
        <v>0</v>
      </c>
      <c r="J2522" t="str">
        <f t="shared" si="159"/>
        <v>RETALHADOR DE CARNE</v>
      </c>
      <c r="K2522" t="s">
        <v>2601</v>
      </c>
      <c r="L2522">
        <v>0</v>
      </c>
      <c r="N2522" t="str">
        <f t="shared" si="160"/>
        <v>RETALHADOR DE CARNE</v>
      </c>
      <c r="O2522" t="s">
        <v>2601</v>
      </c>
      <c r="P2522">
        <v>0</v>
      </c>
    </row>
    <row r="2523" spans="1:16">
      <c r="A2523" t="str">
        <f t="shared" si="158"/>
        <v>TRABALHADOR DO BENEFICIAMENTO DE FUMO</v>
      </c>
      <c r="B2523" t="s">
        <v>2602</v>
      </c>
      <c r="C2523">
        <v>0</v>
      </c>
      <c r="D2523">
        <v>0</v>
      </c>
      <c r="E2523">
        <v>0</v>
      </c>
      <c r="F2523">
        <v>0</v>
      </c>
      <c r="G2523">
        <v>0</v>
      </c>
      <c r="J2523" t="str">
        <f t="shared" si="159"/>
        <v>TRABALHADOR DO BENEFICIAMENTO DE FUMO</v>
      </c>
      <c r="K2523" t="s">
        <v>2602</v>
      </c>
      <c r="L2523">
        <v>0</v>
      </c>
      <c r="N2523" t="str">
        <f t="shared" si="160"/>
        <v>TRABALHADOR DO BENEFICIAMENTO DE FUMO</v>
      </c>
      <c r="O2523" t="s">
        <v>2602</v>
      </c>
      <c r="P2523">
        <v>0</v>
      </c>
    </row>
    <row r="2524" spans="1:16">
      <c r="A2524" t="str">
        <f t="shared" si="158"/>
        <v>SUPERVISOR DE MANUTENCAO (ELETROMECANICA)</v>
      </c>
      <c r="B2524" t="s">
        <v>2603</v>
      </c>
      <c r="C2524">
        <v>0</v>
      </c>
      <c r="D2524">
        <v>0</v>
      </c>
      <c r="E2524">
        <v>0</v>
      </c>
      <c r="F2524">
        <v>0</v>
      </c>
      <c r="G2524">
        <v>0</v>
      </c>
      <c r="J2524" t="str">
        <f t="shared" si="159"/>
        <v>SUPERVISOR DE MANUTENCAO (ELETROMECANICA)</v>
      </c>
      <c r="K2524" t="s">
        <v>2603</v>
      </c>
      <c r="L2524">
        <v>0</v>
      </c>
      <c r="N2524" t="str">
        <f t="shared" si="160"/>
        <v>SUPERVISOR DE MANUTENCAO (ELETROMECANICA)</v>
      </c>
      <c r="O2524" t="s">
        <v>2603</v>
      </c>
      <c r="P2524">
        <v>0</v>
      </c>
    </row>
    <row r="2525" spans="1:16">
      <c r="A2525" t="str">
        <f t="shared" si="158"/>
        <v>SUPERVISOR DE OPERACAO DE FLUIDOS (DISTRIBUICAO, CAPTACAO, TRATAMENTO DE AGUA, GASES, VAPOR)</v>
      </c>
      <c r="B2525" t="s">
        <v>2604</v>
      </c>
      <c r="C2525">
        <v>0</v>
      </c>
      <c r="D2525">
        <v>0</v>
      </c>
      <c r="E2525">
        <v>0</v>
      </c>
      <c r="F2525">
        <v>0</v>
      </c>
      <c r="G2525">
        <v>0</v>
      </c>
      <c r="J2525" t="str">
        <f t="shared" si="159"/>
        <v>SUPERVISOR DE OPERACAO DE FLUIDOS (DISTRIBUICAO, CAPTACAO, TRATAMENTO DE AGUA, GASES, VAPOR)</v>
      </c>
      <c r="K2525" t="s">
        <v>2604</v>
      </c>
      <c r="L2525">
        <v>0</v>
      </c>
      <c r="N2525" t="str">
        <f t="shared" si="160"/>
        <v>SUPERVISOR DE OPERACAO DE FLUIDOS (DISTRIBUICAO, CAPTACAO, TRATAMENTO DE AGUA, GASES, VAPOR)</v>
      </c>
      <c r="O2525" t="s">
        <v>2604</v>
      </c>
      <c r="P2525">
        <v>0</v>
      </c>
    </row>
    <row r="2526" spans="1:16">
      <c r="A2526" t="str">
        <f t="shared" si="158"/>
        <v>SUPERVISOR DE OPERACAO ELETRICA (GERACAO, TRANSMISSAO E DISTRIBUICAO DE ENERGIA ELETRICA)</v>
      </c>
      <c r="B2526" t="s">
        <v>2605</v>
      </c>
      <c r="C2526">
        <v>0</v>
      </c>
      <c r="D2526">
        <v>0</v>
      </c>
      <c r="E2526">
        <v>0</v>
      </c>
      <c r="F2526">
        <v>0</v>
      </c>
      <c r="G2526">
        <v>0</v>
      </c>
      <c r="J2526" t="str">
        <f t="shared" si="159"/>
        <v>SUPERVISOR DE OPERACAO ELETRICA (GERACAO, TRANSMISSAO E DISTRIBUICAO DE ENERGIA ELETRICA)</v>
      </c>
      <c r="K2526" t="s">
        <v>2605</v>
      </c>
      <c r="L2526">
        <v>0</v>
      </c>
      <c r="N2526" t="str">
        <f t="shared" si="160"/>
        <v>SUPERVISOR DE OPERACAO ELETRICA (GERACAO, TRANSMISSAO E DISTRIBUICAO DE ENERGIA ELETRICA)</v>
      </c>
      <c r="O2526" t="s">
        <v>2605</v>
      </c>
      <c r="P2526">
        <v>0</v>
      </c>
    </row>
    <row r="2527" spans="1:16">
      <c r="A2527" t="str">
        <f t="shared" si="158"/>
        <v>OPERADOR DE CENTRAL HIDRELETRICA</v>
      </c>
      <c r="B2527" t="s">
        <v>2606</v>
      </c>
      <c r="C2527">
        <v>0</v>
      </c>
      <c r="D2527">
        <v>0</v>
      </c>
      <c r="E2527">
        <v>0</v>
      </c>
      <c r="F2527">
        <v>0</v>
      </c>
      <c r="G2527">
        <v>0</v>
      </c>
      <c r="J2527" t="str">
        <f t="shared" si="159"/>
        <v>OPERADOR DE CENTRAL HIDRELETRICA</v>
      </c>
      <c r="K2527" t="s">
        <v>2606</v>
      </c>
      <c r="L2527">
        <v>0</v>
      </c>
      <c r="N2527" t="str">
        <f t="shared" si="160"/>
        <v>OPERADOR DE CENTRAL HIDRELETRICA</v>
      </c>
      <c r="O2527" t="s">
        <v>2606</v>
      </c>
      <c r="P2527">
        <v>0</v>
      </c>
    </row>
    <row r="2528" spans="1:16">
      <c r="A2528" t="str">
        <f t="shared" si="158"/>
        <v>OPERADOR DE QUADRO DE DISTRIBUICAO DE ENERGIA ELETRICA</v>
      </c>
      <c r="B2528" t="s">
        <v>2607</v>
      </c>
      <c r="C2528">
        <v>0</v>
      </c>
      <c r="D2528">
        <v>0</v>
      </c>
      <c r="E2528">
        <v>0</v>
      </c>
      <c r="F2528">
        <v>0</v>
      </c>
      <c r="G2528">
        <v>0</v>
      </c>
      <c r="J2528" t="str">
        <f t="shared" si="159"/>
        <v>OPERADOR DE QUADRO DE DISTRIBUICAO DE ENERGIA ELETRICA</v>
      </c>
      <c r="K2528" t="s">
        <v>2607</v>
      </c>
      <c r="L2528">
        <v>0</v>
      </c>
      <c r="N2528" t="str">
        <f t="shared" si="160"/>
        <v>OPERADOR DE QUADRO DE DISTRIBUICAO DE ENERGIA ELETRICA</v>
      </c>
      <c r="O2528" t="s">
        <v>2607</v>
      </c>
      <c r="P2528">
        <v>0</v>
      </c>
    </row>
    <row r="2529" spans="1:16">
      <c r="A2529" t="str">
        <f t="shared" si="158"/>
        <v>OPERADOR DE CENTRAL TERMOELETRICA</v>
      </c>
      <c r="B2529" t="s">
        <v>2608</v>
      </c>
      <c r="C2529">
        <v>0</v>
      </c>
      <c r="D2529">
        <v>0</v>
      </c>
      <c r="E2529">
        <v>0</v>
      </c>
      <c r="F2529">
        <v>0</v>
      </c>
      <c r="G2529">
        <v>0</v>
      </c>
      <c r="J2529" t="str">
        <f t="shared" si="159"/>
        <v>OPERADOR DE CENTRAL TERMOELETRICA</v>
      </c>
      <c r="K2529" t="s">
        <v>2608</v>
      </c>
      <c r="L2529">
        <v>0</v>
      </c>
      <c r="N2529" t="str">
        <f t="shared" si="160"/>
        <v>OPERADOR DE CENTRAL TERMOELETRICA</v>
      </c>
      <c r="O2529" t="s">
        <v>2608</v>
      </c>
      <c r="P2529">
        <v>0</v>
      </c>
    </row>
    <row r="2530" spans="1:16">
      <c r="A2530" t="str">
        <f t="shared" si="158"/>
        <v>OPERADOR DE REATOR NUCLEAR</v>
      </c>
      <c r="B2530" t="s">
        <v>2609</v>
      </c>
      <c r="C2530">
        <v>0</v>
      </c>
      <c r="D2530">
        <v>0</v>
      </c>
      <c r="E2530">
        <v>0</v>
      </c>
      <c r="F2530">
        <v>0</v>
      </c>
      <c r="G2530">
        <v>0</v>
      </c>
      <c r="J2530" t="str">
        <f t="shared" si="159"/>
        <v>OPERADOR DE REATOR NUCLEAR</v>
      </c>
      <c r="K2530" t="s">
        <v>2609</v>
      </c>
      <c r="L2530">
        <v>0</v>
      </c>
      <c r="N2530" t="str">
        <f t="shared" si="160"/>
        <v>OPERADOR DE REATOR NUCLEAR</v>
      </c>
      <c r="O2530" t="s">
        <v>2609</v>
      </c>
      <c r="P2530">
        <v>0</v>
      </c>
    </row>
    <row r="2531" spans="1:16">
      <c r="A2531" t="str">
        <f t="shared" si="158"/>
        <v>OPERADOR DE SUBESTACAO</v>
      </c>
      <c r="B2531" t="s">
        <v>2610</v>
      </c>
      <c r="C2531">
        <v>0</v>
      </c>
      <c r="D2531">
        <v>0</v>
      </c>
      <c r="E2531">
        <v>0</v>
      </c>
      <c r="F2531">
        <v>0</v>
      </c>
      <c r="G2531">
        <v>0</v>
      </c>
      <c r="J2531" t="str">
        <f t="shared" si="159"/>
        <v>OPERADOR DE SUBESTACAO</v>
      </c>
      <c r="K2531" t="s">
        <v>2610</v>
      </c>
      <c r="L2531">
        <v>0</v>
      </c>
      <c r="N2531" t="str">
        <f t="shared" si="160"/>
        <v>OPERADOR DE SUBESTACAO</v>
      </c>
      <c r="O2531" t="s">
        <v>2610</v>
      </c>
      <c r="P2531">
        <v>0</v>
      </c>
    </row>
    <row r="2532" spans="1:16">
      <c r="A2532" t="str">
        <f t="shared" si="158"/>
        <v>FOGUISTA (LOCOMOTIVAS A VAPOR)</v>
      </c>
      <c r="B2532" t="s">
        <v>2611</v>
      </c>
      <c r="C2532">
        <v>0</v>
      </c>
      <c r="D2532">
        <v>0</v>
      </c>
      <c r="E2532">
        <v>0</v>
      </c>
      <c r="F2532">
        <v>0</v>
      </c>
      <c r="G2532">
        <v>0</v>
      </c>
      <c r="J2532" t="str">
        <f t="shared" si="159"/>
        <v>FOGUISTA (LOCOMOTIVAS A VAPOR)</v>
      </c>
      <c r="K2532" t="s">
        <v>2611</v>
      </c>
      <c r="L2532">
        <v>0</v>
      </c>
      <c r="N2532" t="str">
        <f t="shared" si="160"/>
        <v>FOGUISTA (LOCOMOTIVAS A VAPOR)</v>
      </c>
      <c r="O2532" t="s">
        <v>2611</v>
      </c>
      <c r="P2532">
        <v>0</v>
      </c>
    </row>
    <row r="2533" spans="1:16">
      <c r="A2533" t="str">
        <f t="shared" si="158"/>
        <v>MAQUINISTA DE EMBARCACOES</v>
      </c>
      <c r="B2533" t="s">
        <v>2612</v>
      </c>
      <c r="C2533">
        <v>0</v>
      </c>
      <c r="D2533">
        <v>0</v>
      </c>
      <c r="E2533">
        <v>0</v>
      </c>
      <c r="F2533">
        <v>0</v>
      </c>
      <c r="G2533">
        <v>0</v>
      </c>
      <c r="J2533" t="str">
        <f t="shared" si="159"/>
        <v>MAQUINISTA DE EMBARCACOES</v>
      </c>
      <c r="K2533" t="s">
        <v>2612</v>
      </c>
      <c r="L2533">
        <v>0</v>
      </c>
      <c r="N2533" t="str">
        <f t="shared" si="160"/>
        <v>MAQUINISTA DE EMBARCACOES</v>
      </c>
      <c r="O2533" t="s">
        <v>2612</v>
      </c>
      <c r="P2533">
        <v>0</v>
      </c>
    </row>
    <row r="2534" spans="1:16">
      <c r="A2534" t="str">
        <f t="shared" si="158"/>
        <v>OPERADOR DE BATERIA DE GAS DE HULHA</v>
      </c>
      <c r="B2534" t="s">
        <v>2613</v>
      </c>
      <c r="C2534">
        <v>0</v>
      </c>
      <c r="D2534">
        <v>0</v>
      </c>
      <c r="E2534">
        <v>0</v>
      </c>
      <c r="F2534">
        <v>0</v>
      </c>
      <c r="G2534">
        <v>0</v>
      </c>
      <c r="J2534" t="str">
        <f t="shared" si="159"/>
        <v>OPERADOR DE BATERIA DE GAS DE HULHA</v>
      </c>
      <c r="K2534" t="s">
        <v>2613</v>
      </c>
      <c r="L2534">
        <v>0</v>
      </c>
      <c r="N2534" t="str">
        <f t="shared" si="160"/>
        <v>OPERADOR DE BATERIA DE GAS DE HULHA</v>
      </c>
      <c r="O2534" t="s">
        <v>2613</v>
      </c>
      <c r="P2534">
        <v>0</v>
      </c>
    </row>
    <row r="2535" spans="1:16">
      <c r="A2535" t="str">
        <f t="shared" si="158"/>
        <v>OPERADOR DE CALDEIRA</v>
      </c>
      <c r="B2535" t="s">
        <v>2614</v>
      </c>
      <c r="C2535">
        <v>0</v>
      </c>
      <c r="D2535">
        <v>0</v>
      </c>
      <c r="E2535">
        <v>0</v>
      </c>
      <c r="F2535">
        <v>0</v>
      </c>
      <c r="G2535">
        <v>0</v>
      </c>
      <c r="J2535" t="str">
        <f t="shared" si="159"/>
        <v>OPERADOR DE CALDEIRA</v>
      </c>
      <c r="K2535" t="s">
        <v>2614</v>
      </c>
      <c r="L2535">
        <v>0</v>
      </c>
      <c r="N2535" t="str">
        <f t="shared" si="160"/>
        <v>OPERADOR DE CALDEIRA</v>
      </c>
      <c r="O2535" t="s">
        <v>2614</v>
      </c>
      <c r="P2535">
        <v>0</v>
      </c>
    </row>
    <row r="2536" spans="1:16">
      <c r="A2536" t="str">
        <f t="shared" si="158"/>
        <v>OPERADOR DE COMPRESSOR DE AR</v>
      </c>
      <c r="B2536" t="s">
        <v>2615</v>
      </c>
      <c r="C2536">
        <v>0</v>
      </c>
      <c r="D2536">
        <v>0</v>
      </c>
      <c r="E2536">
        <v>0</v>
      </c>
      <c r="F2536">
        <v>0</v>
      </c>
      <c r="G2536">
        <v>0</v>
      </c>
      <c r="J2536" t="str">
        <f t="shared" si="159"/>
        <v>OPERADOR DE COMPRESSOR DE AR</v>
      </c>
      <c r="K2536" t="s">
        <v>2615</v>
      </c>
      <c r="L2536">
        <v>0</v>
      </c>
      <c r="N2536" t="str">
        <f t="shared" si="160"/>
        <v>OPERADOR DE COMPRESSOR DE AR</v>
      </c>
      <c r="O2536" t="s">
        <v>2615</v>
      </c>
      <c r="P2536">
        <v>0</v>
      </c>
    </row>
    <row r="2537" spans="1:16">
      <c r="A2537" t="str">
        <f t="shared" si="158"/>
        <v>OPERADOR DE ESTACAO DE BOMBEAMENTO</v>
      </c>
      <c r="B2537" t="s">
        <v>2616</v>
      </c>
      <c r="C2537">
        <v>0</v>
      </c>
      <c r="D2537">
        <v>0</v>
      </c>
      <c r="E2537">
        <v>0</v>
      </c>
      <c r="F2537">
        <v>0</v>
      </c>
      <c r="G2537">
        <v>0</v>
      </c>
      <c r="J2537" t="str">
        <f t="shared" si="159"/>
        <v>OPERADOR DE ESTACAO DE BOMBEAMENTO</v>
      </c>
      <c r="K2537" t="s">
        <v>2616</v>
      </c>
      <c r="L2537">
        <v>0</v>
      </c>
      <c r="N2537" t="str">
        <f t="shared" si="160"/>
        <v>OPERADOR DE ESTACAO DE BOMBEAMENTO</v>
      </c>
      <c r="O2537" t="s">
        <v>2616</v>
      </c>
      <c r="P2537">
        <v>0</v>
      </c>
    </row>
    <row r="2538" spans="1:16">
      <c r="A2538" t="str">
        <f t="shared" si="158"/>
        <v>OPERADOR DE MAQUINAS FIXAS, EM GERAL</v>
      </c>
      <c r="B2538" t="s">
        <v>2617</v>
      </c>
      <c r="C2538">
        <v>0</v>
      </c>
      <c r="D2538">
        <v>0</v>
      </c>
      <c r="E2538">
        <v>0</v>
      </c>
      <c r="F2538">
        <v>0</v>
      </c>
      <c r="G2538">
        <v>0</v>
      </c>
      <c r="J2538" t="str">
        <f t="shared" si="159"/>
        <v>OPERADOR DE MAQUINAS FIXAS, EM GERAL</v>
      </c>
      <c r="K2538" t="s">
        <v>2617</v>
      </c>
      <c r="L2538">
        <v>0</v>
      </c>
      <c r="N2538" t="str">
        <f t="shared" si="160"/>
        <v>OPERADOR DE MAQUINAS FIXAS, EM GERAL</v>
      </c>
      <c r="O2538" t="s">
        <v>2617</v>
      </c>
      <c r="P2538">
        <v>0</v>
      </c>
    </row>
    <row r="2539" spans="1:16">
      <c r="A2539" t="str">
        <f t="shared" ref="A2539:A2602" si="161">MID(B2539,8,100)</f>
        <v>OPERADOR DE UTILIDADE (PRODUCAO E DISTRIBUICAO DE VAPOR, GAS, OLEO, COMBUSTIVEL, ENERGIA, OXIGENIO)</v>
      </c>
      <c r="B2539" t="s">
        <v>2618</v>
      </c>
      <c r="C2539">
        <v>0</v>
      </c>
      <c r="D2539">
        <v>0</v>
      </c>
      <c r="E2539">
        <v>0</v>
      </c>
      <c r="F2539">
        <v>0</v>
      </c>
      <c r="G2539">
        <v>0</v>
      </c>
      <c r="J2539" t="str">
        <f t="shared" ref="J2539:J2602" si="162">MID(K2539,8,100)</f>
        <v>OPERADOR DE UTILIDADE (PRODUCAO E DISTRIBUICAO DE VAPOR, GAS, OLEO, COMBUSTIVEL, ENERGIA, OXIGENIO)</v>
      </c>
      <c r="K2539" t="s">
        <v>2618</v>
      </c>
      <c r="L2539">
        <v>0</v>
      </c>
      <c r="N2539" t="str">
        <f t="shared" ref="N2539:N2602" si="163">MID(O2539,8,100)</f>
        <v>OPERADOR DE UTILIDADE (PRODUCAO E DISTRIBUICAO DE VAPOR, GAS, OLEO, COMBUSTIVEL, ENERGIA, OXIGENIO)</v>
      </c>
      <c r="O2539" t="s">
        <v>2618</v>
      </c>
      <c r="P2539">
        <v>0</v>
      </c>
    </row>
    <row r="2540" spans="1:16">
      <c r="A2540" t="str">
        <f t="shared" si="161"/>
        <v>OPERADOR DE ESTACAO DE CAPTACAO, TRATAMENTO E DISTRIBUICAO DE AGUA</v>
      </c>
      <c r="B2540" t="s">
        <v>2619</v>
      </c>
      <c r="C2540">
        <v>0</v>
      </c>
      <c r="D2540">
        <v>0</v>
      </c>
      <c r="E2540">
        <v>0</v>
      </c>
      <c r="F2540">
        <v>0</v>
      </c>
      <c r="G2540">
        <v>0</v>
      </c>
      <c r="J2540" t="str">
        <f t="shared" si="162"/>
        <v>OPERADOR DE ESTACAO DE CAPTACAO, TRATAMENTO E DISTRIBUICAO DE AGUA</v>
      </c>
      <c r="K2540" t="s">
        <v>2619</v>
      </c>
      <c r="L2540">
        <v>0</v>
      </c>
      <c r="N2540" t="str">
        <f t="shared" si="163"/>
        <v>OPERADOR DE ESTACAO DE CAPTACAO, TRATAMENTO E DISTRIBUICAO DE AGUA</v>
      </c>
      <c r="O2540" t="s">
        <v>2619</v>
      </c>
      <c r="P2540">
        <v>0</v>
      </c>
    </row>
    <row r="2541" spans="1:16">
      <c r="A2541" t="str">
        <f t="shared" si="161"/>
        <v>OPERADOR DE ESTACAO DE TRATAMENTO DE AGUA E EFLUENTES</v>
      </c>
      <c r="B2541" t="s">
        <v>2620</v>
      </c>
      <c r="C2541">
        <v>0</v>
      </c>
      <c r="D2541">
        <v>0</v>
      </c>
      <c r="E2541">
        <v>0</v>
      </c>
      <c r="F2541">
        <v>0</v>
      </c>
      <c r="G2541">
        <v>0</v>
      </c>
      <c r="J2541" t="str">
        <f t="shared" si="162"/>
        <v>OPERADOR DE ESTACAO DE TRATAMENTO DE AGUA E EFLUENTES</v>
      </c>
      <c r="K2541" t="s">
        <v>2620</v>
      </c>
      <c r="L2541">
        <v>0</v>
      </c>
      <c r="N2541" t="str">
        <f t="shared" si="163"/>
        <v>OPERADOR DE ESTACAO DE TRATAMENTO DE AGUA E EFLUENTES</v>
      </c>
      <c r="O2541" t="s">
        <v>2620</v>
      </c>
      <c r="P2541">
        <v>0</v>
      </c>
    </row>
    <row r="2542" spans="1:16">
      <c r="A2542" t="str">
        <f t="shared" si="161"/>
        <v>OPERADOR DE FORNO DE INCINERACAO NO TRATAMENTO DE AGUA, EFLUENTES E RESIDUOS INDUSTRIAIS</v>
      </c>
      <c r="B2542" t="s">
        <v>2621</v>
      </c>
      <c r="C2542">
        <v>0</v>
      </c>
      <c r="D2542">
        <v>0</v>
      </c>
      <c r="E2542">
        <v>0</v>
      </c>
      <c r="F2542">
        <v>0</v>
      </c>
      <c r="G2542">
        <v>0</v>
      </c>
      <c r="J2542" t="str">
        <f t="shared" si="162"/>
        <v>OPERADOR DE FORNO DE INCINERACAO NO TRATAMENTO DE AGUA, EFLUENTES E RESIDUOS INDUSTRIAIS</v>
      </c>
      <c r="K2542" t="s">
        <v>2621</v>
      </c>
      <c r="L2542">
        <v>0</v>
      </c>
      <c r="N2542" t="str">
        <f t="shared" si="163"/>
        <v>OPERADOR DE FORNO DE INCINERACAO NO TRATAMENTO DE AGUA, EFLUENTES E RESIDUOS INDUSTRIAIS</v>
      </c>
      <c r="O2542" t="s">
        <v>2621</v>
      </c>
      <c r="P2542">
        <v>0</v>
      </c>
    </row>
    <row r="2543" spans="1:16">
      <c r="A2543" t="str">
        <f t="shared" si="161"/>
        <v>OPERADOR DE INSTALACAO DE EXTRACAO, PROCESSAMENTO, ENVASAMENTO E DISTRIBUICAO DE GASES</v>
      </c>
      <c r="B2543" t="s">
        <v>2622</v>
      </c>
      <c r="C2543">
        <v>0</v>
      </c>
      <c r="D2543">
        <v>0</v>
      </c>
      <c r="E2543">
        <v>0</v>
      </c>
      <c r="F2543">
        <v>0</v>
      </c>
      <c r="G2543">
        <v>0</v>
      </c>
      <c r="J2543" t="str">
        <f t="shared" si="162"/>
        <v>OPERADOR DE INSTALACAO DE EXTRACAO, PROCESSAMENTO, ENVASAMENTO E DISTRIBUICAO DE GASES</v>
      </c>
      <c r="K2543" t="s">
        <v>2622</v>
      </c>
      <c r="L2543">
        <v>0</v>
      </c>
      <c r="N2543" t="str">
        <f t="shared" si="163"/>
        <v>OPERADOR DE INSTALACAO DE EXTRACAO, PROCESSAMENTO, ENVASAMENTO E DISTRIBUICAO DE GASES</v>
      </c>
      <c r="O2543" t="s">
        <v>2622</v>
      </c>
      <c r="P2543">
        <v>0</v>
      </c>
    </row>
    <row r="2544" spans="1:16">
      <c r="A2544" t="str">
        <f t="shared" si="161"/>
        <v>OPERADOR DE INSTALACAO DE REFRIGERACAO</v>
      </c>
      <c r="B2544" t="s">
        <v>2623</v>
      </c>
      <c r="C2544">
        <v>0</v>
      </c>
      <c r="D2544">
        <v>0</v>
      </c>
      <c r="E2544">
        <v>0</v>
      </c>
      <c r="F2544">
        <v>0</v>
      </c>
      <c r="G2544">
        <v>0</v>
      </c>
      <c r="J2544" t="str">
        <f t="shared" si="162"/>
        <v>OPERADOR DE INSTALACAO DE REFRIGERACAO</v>
      </c>
      <c r="K2544" t="s">
        <v>2623</v>
      </c>
      <c r="L2544">
        <v>0</v>
      </c>
      <c r="N2544" t="str">
        <f t="shared" si="163"/>
        <v>OPERADOR DE INSTALACAO DE REFRIGERACAO</v>
      </c>
      <c r="O2544" t="s">
        <v>2623</v>
      </c>
      <c r="P2544">
        <v>0</v>
      </c>
    </row>
    <row r="2545" spans="1:16">
      <c r="A2545" t="str">
        <f t="shared" si="161"/>
        <v>OPERADOR DE REFRIGERACAO COM AMONIA</v>
      </c>
      <c r="B2545" t="s">
        <v>2624</v>
      </c>
      <c r="C2545">
        <v>0</v>
      </c>
      <c r="D2545">
        <v>0</v>
      </c>
      <c r="E2545">
        <v>0</v>
      </c>
      <c r="F2545">
        <v>0</v>
      </c>
      <c r="G2545">
        <v>0</v>
      </c>
      <c r="J2545" t="str">
        <f t="shared" si="162"/>
        <v>OPERADOR DE REFRIGERACAO COM AMONIA</v>
      </c>
      <c r="K2545" t="s">
        <v>2624</v>
      </c>
      <c r="L2545">
        <v>0</v>
      </c>
      <c r="N2545" t="str">
        <f t="shared" si="163"/>
        <v>OPERADOR DE REFRIGERACAO COM AMONIA</v>
      </c>
      <c r="O2545" t="s">
        <v>2624</v>
      </c>
      <c r="P2545">
        <v>0</v>
      </c>
    </row>
    <row r="2546" spans="1:16">
      <c r="A2546" t="str">
        <f t="shared" si="161"/>
        <v>OPERADOR DE INSTALACAO DE AR-CONDICIONADO</v>
      </c>
      <c r="B2546" t="s">
        <v>2625</v>
      </c>
      <c r="C2546">
        <v>0</v>
      </c>
      <c r="D2546">
        <v>0</v>
      </c>
      <c r="E2546">
        <v>0</v>
      </c>
      <c r="F2546">
        <v>0</v>
      </c>
      <c r="G2546">
        <v>0</v>
      </c>
      <c r="J2546" t="str">
        <f t="shared" si="162"/>
        <v>OPERADOR DE INSTALACAO DE AR-CONDICIONADO</v>
      </c>
      <c r="K2546" t="s">
        <v>2625</v>
      </c>
      <c r="L2546">
        <v>0</v>
      </c>
      <c r="N2546" t="str">
        <f t="shared" si="163"/>
        <v>OPERADOR DE INSTALACAO DE AR-CONDICIONADO</v>
      </c>
      <c r="O2546" t="s">
        <v>2625</v>
      </c>
      <c r="P2546">
        <v>0</v>
      </c>
    </row>
    <row r="2547" spans="1:16">
      <c r="A2547" t="str">
        <f t="shared" si="161"/>
        <v>ENCARREGADO DE MANUTENCAO MECANICA DE SISTEMAS OPERACIONAIS</v>
      </c>
      <c r="B2547" t="s">
        <v>2626</v>
      </c>
      <c r="C2547">
        <v>0</v>
      </c>
      <c r="D2547">
        <v>0</v>
      </c>
      <c r="E2547">
        <v>1</v>
      </c>
      <c r="F2547">
        <v>0</v>
      </c>
      <c r="G2547">
        <v>1</v>
      </c>
      <c r="J2547" t="str">
        <f t="shared" si="162"/>
        <v>ENCARREGADO DE MANUTENCAO MECANICA DE SISTEMAS OPERACIONAIS</v>
      </c>
      <c r="K2547" t="s">
        <v>2626</v>
      </c>
      <c r="L2547">
        <v>1</v>
      </c>
      <c r="N2547" t="str">
        <f t="shared" si="163"/>
        <v>ENCARREGADO DE MANUTENCAO MECANICA DE SISTEMAS OPERACIONAIS</v>
      </c>
      <c r="O2547" t="s">
        <v>2626</v>
      </c>
      <c r="P2547">
        <v>0</v>
      </c>
    </row>
    <row r="2548" spans="1:16">
      <c r="A2548" t="str">
        <f t="shared" si="161"/>
        <v>SUPERVISOR DE MANUTENCAO DE APARELHOS TERMICOS, DE CLIMATIZACAO E DE REFRIGERACAO</v>
      </c>
      <c r="B2548" t="s">
        <v>2627</v>
      </c>
      <c r="C2548">
        <v>0</v>
      </c>
      <c r="D2548">
        <v>0</v>
      </c>
      <c r="E2548">
        <v>0</v>
      </c>
      <c r="F2548">
        <v>0</v>
      </c>
      <c r="G2548">
        <v>0</v>
      </c>
      <c r="J2548" t="str">
        <f t="shared" si="162"/>
        <v>SUPERVISOR DE MANUTENCAO DE APARELHOS TERMICOS, DE CLIMATIZACAO E DE REFRIGERACAO</v>
      </c>
      <c r="K2548" t="s">
        <v>2627</v>
      </c>
      <c r="L2548">
        <v>0</v>
      </c>
      <c r="N2548" t="str">
        <f t="shared" si="163"/>
        <v>SUPERVISOR DE MANUTENCAO DE APARELHOS TERMICOS, DE CLIMATIZACAO E DE REFRIGERACAO</v>
      </c>
      <c r="O2548" t="s">
        <v>2627</v>
      </c>
      <c r="P2548">
        <v>0</v>
      </c>
    </row>
    <row r="2549" spans="1:16">
      <c r="A2549" t="str">
        <f t="shared" si="161"/>
        <v>SUPERVISOR DE MANUTENCAO DE BOMBAS, MOTORES, COMPRESSORES E EQUIPAMENTOS DE TRANSMISSAO</v>
      </c>
      <c r="B2549" t="s">
        <v>2628</v>
      </c>
      <c r="C2549">
        <v>0</v>
      </c>
      <c r="D2549">
        <v>0</v>
      </c>
      <c r="E2549">
        <v>0</v>
      </c>
      <c r="F2549">
        <v>0</v>
      </c>
      <c r="G2549">
        <v>0</v>
      </c>
      <c r="J2549" t="str">
        <f t="shared" si="162"/>
        <v>SUPERVISOR DE MANUTENCAO DE BOMBAS, MOTORES, COMPRESSORES E EQUIPAMENTOS DE TRANSMISSAO</v>
      </c>
      <c r="K2549" t="s">
        <v>2628</v>
      </c>
      <c r="L2549">
        <v>0</v>
      </c>
      <c r="N2549" t="str">
        <f t="shared" si="163"/>
        <v>SUPERVISOR DE MANUTENCAO DE BOMBAS, MOTORES, COMPRESSORES E EQUIPAMENTOS DE TRANSMISSAO</v>
      </c>
      <c r="O2549" t="s">
        <v>2628</v>
      </c>
      <c r="P2549">
        <v>0</v>
      </c>
    </row>
    <row r="2550" spans="1:16">
      <c r="A2550" t="str">
        <f t="shared" si="161"/>
        <v>SUPERVISOR DE MANUTENCAO DE MAQUINAS GRAFICAS</v>
      </c>
      <c r="B2550" t="s">
        <v>2629</v>
      </c>
      <c r="C2550">
        <v>0</v>
      </c>
      <c r="D2550">
        <v>0</v>
      </c>
      <c r="E2550">
        <v>0</v>
      </c>
      <c r="F2550">
        <v>0</v>
      </c>
      <c r="G2550">
        <v>0</v>
      </c>
      <c r="J2550" t="str">
        <f t="shared" si="162"/>
        <v>SUPERVISOR DE MANUTENCAO DE MAQUINAS GRAFICAS</v>
      </c>
      <c r="K2550" t="s">
        <v>2629</v>
      </c>
      <c r="L2550">
        <v>0</v>
      </c>
      <c r="N2550" t="str">
        <f t="shared" si="163"/>
        <v>SUPERVISOR DE MANUTENCAO DE MAQUINAS GRAFICAS</v>
      </c>
      <c r="O2550" t="s">
        <v>2629</v>
      </c>
      <c r="P2550">
        <v>0</v>
      </c>
    </row>
    <row r="2551" spans="1:16">
      <c r="A2551" t="str">
        <f t="shared" si="161"/>
        <v>SUPERVISOR DE MANUTENCAO DE MAQUINAS INDUSTRIAIS TEXTEIS</v>
      </c>
      <c r="B2551" t="s">
        <v>2630</v>
      </c>
      <c r="C2551">
        <v>0</v>
      </c>
      <c r="D2551">
        <v>0</v>
      </c>
      <c r="E2551">
        <v>0</v>
      </c>
      <c r="F2551">
        <v>0</v>
      </c>
      <c r="G2551">
        <v>0</v>
      </c>
      <c r="J2551" t="str">
        <f t="shared" si="162"/>
        <v>SUPERVISOR DE MANUTENCAO DE MAQUINAS INDUSTRIAIS TEXTEIS</v>
      </c>
      <c r="K2551" t="s">
        <v>2630</v>
      </c>
      <c r="L2551">
        <v>0</v>
      </c>
      <c r="N2551" t="str">
        <f t="shared" si="163"/>
        <v>SUPERVISOR DE MANUTENCAO DE MAQUINAS INDUSTRIAIS TEXTEIS</v>
      </c>
      <c r="O2551" t="s">
        <v>2630</v>
      </c>
      <c r="P2551">
        <v>0</v>
      </c>
    </row>
    <row r="2552" spans="1:16">
      <c r="A2552" t="str">
        <f t="shared" si="161"/>
        <v>SUPERVISOR DE MANUTENCAO DE MAQUINAS OPERATRIZES E DE USINAGEM</v>
      </c>
      <c r="B2552" t="s">
        <v>2631</v>
      </c>
      <c r="C2552">
        <v>0</v>
      </c>
      <c r="D2552">
        <v>0</v>
      </c>
      <c r="E2552">
        <v>0</v>
      </c>
      <c r="F2552">
        <v>0</v>
      </c>
      <c r="G2552">
        <v>0</v>
      </c>
      <c r="J2552" t="str">
        <f t="shared" si="162"/>
        <v>SUPERVISOR DE MANUTENCAO DE MAQUINAS OPERATRIZES E DE USINAGEM</v>
      </c>
      <c r="K2552" t="s">
        <v>2631</v>
      </c>
      <c r="L2552">
        <v>0</v>
      </c>
      <c r="N2552" t="str">
        <f t="shared" si="163"/>
        <v>SUPERVISOR DE MANUTENCAO DE MAQUINAS OPERATRIZES E DE USINAGEM</v>
      </c>
      <c r="O2552" t="s">
        <v>2631</v>
      </c>
      <c r="P2552">
        <v>0</v>
      </c>
    </row>
    <row r="2553" spans="1:16">
      <c r="A2553" t="str">
        <f t="shared" si="161"/>
        <v>SUPERVISOR DA MANUTENCAO E REPARACAO DE VEICULOS LEVES</v>
      </c>
      <c r="B2553" t="s">
        <v>2632</v>
      </c>
      <c r="C2553">
        <v>0</v>
      </c>
      <c r="D2553">
        <v>0</v>
      </c>
      <c r="E2553">
        <v>0</v>
      </c>
      <c r="F2553">
        <v>0</v>
      </c>
      <c r="G2553">
        <v>0</v>
      </c>
      <c r="J2553" t="str">
        <f t="shared" si="162"/>
        <v>SUPERVISOR DA MANUTENCAO E REPARACAO DE VEICULOS LEVES</v>
      </c>
      <c r="K2553" t="s">
        <v>2632</v>
      </c>
      <c r="L2553">
        <v>0</v>
      </c>
      <c r="N2553" t="str">
        <f t="shared" si="163"/>
        <v>SUPERVISOR DA MANUTENCAO E REPARACAO DE VEICULOS LEVES</v>
      </c>
      <c r="O2553" t="s">
        <v>2632</v>
      </c>
      <c r="P2553">
        <v>0</v>
      </c>
    </row>
    <row r="2554" spans="1:16">
      <c r="A2554" t="str">
        <f t="shared" si="161"/>
        <v>SUPERVISOR DA MANUTENCAO E REPARACAO DE VEICULOS PESADOS</v>
      </c>
      <c r="B2554" t="s">
        <v>2633</v>
      </c>
      <c r="C2554">
        <v>0</v>
      </c>
      <c r="D2554">
        <v>0</v>
      </c>
      <c r="E2554">
        <v>0</v>
      </c>
      <c r="F2554">
        <v>0</v>
      </c>
      <c r="G2554">
        <v>0</v>
      </c>
      <c r="J2554" t="str">
        <f t="shared" si="162"/>
        <v>SUPERVISOR DA MANUTENCAO E REPARACAO DE VEICULOS PESADOS</v>
      </c>
      <c r="K2554" t="s">
        <v>2633</v>
      </c>
      <c r="L2554">
        <v>0</v>
      </c>
      <c r="N2554" t="str">
        <f t="shared" si="163"/>
        <v>SUPERVISOR DA MANUTENCAO E REPARACAO DE VEICULOS PESADOS</v>
      </c>
      <c r="O2554" t="s">
        <v>2633</v>
      </c>
      <c r="P2554">
        <v>0</v>
      </c>
    </row>
    <row r="2555" spans="1:16">
      <c r="A2555" t="str">
        <f t="shared" si="161"/>
        <v>SUPERVISOR DE REPAROS LINHAS FERREAS</v>
      </c>
      <c r="B2555" t="s">
        <v>2634</v>
      </c>
      <c r="C2555">
        <v>0</v>
      </c>
      <c r="D2555">
        <v>0</v>
      </c>
      <c r="E2555">
        <v>0</v>
      </c>
      <c r="F2555">
        <v>0</v>
      </c>
      <c r="G2555">
        <v>0</v>
      </c>
      <c r="J2555" t="str">
        <f t="shared" si="162"/>
        <v>SUPERVISOR DE REPAROS LINHAS FERREAS</v>
      </c>
      <c r="K2555" t="s">
        <v>2634</v>
      </c>
      <c r="L2555">
        <v>0</v>
      </c>
      <c r="N2555" t="str">
        <f t="shared" si="163"/>
        <v>SUPERVISOR DE REPAROS LINHAS FERREAS</v>
      </c>
      <c r="O2555" t="s">
        <v>2634</v>
      </c>
      <c r="P2555">
        <v>0</v>
      </c>
    </row>
    <row r="2556" spans="1:16">
      <c r="A2556" t="str">
        <f t="shared" si="161"/>
        <v>SUPERVISOR DE MANUTENCAO DE VIAS FERREAS</v>
      </c>
      <c r="B2556" t="s">
        <v>2635</v>
      </c>
      <c r="C2556">
        <v>0</v>
      </c>
      <c r="D2556">
        <v>0</v>
      </c>
      <c r="E2556">
        <v>0</v>
      </c>
      <c r="F2556">
        <v>0</v>
      </c>
      <c r="G2556">
        <v>0</v>
      </c>
      <c r="J2556" t="str">
        <f t="shared" si="162"/>
        <v>SUPERVISOR DE MANUTENCAO DE VIAS FERREAS</v>
      </c>
      <c r="K2556" t="s">
        <v>2635</v>
      </c>
      <c r="L2556">
        <v>0</v>
      </c>
      <c r="N2556" t="str">
        <f t="shared" si="163"/>
        <v>SUPERVISOR DE MANUTENCAO DE VIAS FERREAS</v>
      </c>
      <c r="O2556" t="s">
        <v>2635</v>
      </c>
      <c r="P2556">
        <v>0</v>
      </c>
    </row>
    <row r="2557" spans="1:16">
      <c r="A2557" t="str">
        <f t="shared" si="161"/>
        <v>MECANICO DE MANUTENCAO DE BOMBA INJETORA (EXCETO DE VEICULOS AUTOMOTORES)</v>
      </c>
      <c r="B2557" t="s">
        <v>2636</v>
      </c>
      <c r="C2557">
        <v>0</v>
      </c>
      <c r="D2557">
        <v>0</v>
      </c>
      <c r="E2557">
        <v>0</v>
      </c>
      <c r="F2557">
        <v>0</v>
      </c>
      <c r="G2557">
        <v>0</v>
      </c>
      <c r="J2557" t="str">
        <f t="shared" si="162"/>
        <v>MECANICO DE MANUTENCAO DE BOMBA INJETORA (EXCETO DE VEICULOS AUTOMOTORES)</v>
      </c>
      <c r="K2557" t="s">
        <v>2636</v>
      </c>
      <c r="L2557">
        <v>0</v>
      </c>
      <c r="N2557" t="str">
        <f t="shared" si="163"/>
        <v>MECANICO DE MANUTENCAO DE BOMBA INJETORA (EXCETO DE VEICULOS AUTOMOTORES)</v>
      </c>
      <c r="O2557" t="s">
        <v>2636</v>
      </c>
      <c r="P2557">
        <v>0</v>
      </c>
    </row>
    <row r="2558" spans="1:16">
      <c r="A2558" t="str">
        <f t="shared" si="161"/>
        <v>MECANICO DE MANUTENCAO DE BOMBAS</v>
      </c>
      <c r="B2558" t="s">
        <v>2637</v>
      </c>
      <c r="C2558">
        <v>0</v>
      </c>
      <c r="D2558">
        <v>0</v>
      </c>
      <c r="E2558">
        <v>0</v>
      </c>
      <c r="F2558">
        <v>0</v>
      </c>
      <c r="G2558">
        <v>0</v>
      </c>
      <c r="J2558" t="str">
        <f t="shared" si="162"/>
        <v>MECANICO DE MANUTENCAO DE BOMBAS</v>
      </c>
      <c r="K2558" t="s">
        <v>2637</v>
      </c>
      <c r="L2558">
        <v>0</v>
      </c>
      <c r="N2558" t="str">
        <f t="shared" si="163"/>
        <v>MECANICO DE MANUTENCAO DE BOMBAS</v>
      </c>
      <c r="O2558" t="s">
        <v>2637</v>
      </c>
      <c r="P2558">
        <v>0</v>
      </c>
    </row>
    <row r="2559" spans="1:16">
      <c r="A2559" t="str">
        <f t="shared" si="161"/>
        <v>MECANICO DE MANUTENCAO DE COMPRESSORES DE AR</v>
      </c>
      <c r="B2559" t="s">
        <v>2638</v>
      </c>
      <c r="C2559">
        <v>0</v>
      </c>
      <c r="D2559">
        <v>0</v>
      </c>
      <c r="E2559">
        <v>0</v>
      </c>
      <c r="F2559">
        <v>0</v>
      </c>
      <c r="G2559">
        <v>0</v>
      </c>
      <c r="J2559" t="str">
        <f t="shared" si="162"/>
        <v>MECANICO DE MANUTENCAO DE COMPRESSORES DE AR</v>
      </c>
      <c r="K2559" t="s">
        <v>2638</v>
      </c>
      <c r="L2559">
        <v>0</v>
      </c>
      <c r="N2559" t="str">
        <f t="shared" si="163"/>
        <v>MECANICO DE MANUTENCAO DE COMPRESSORES DE AR</v>
      </c>
      <c r="O2559" t="s">
        <v>2638</v>
      </c>
      <c r="P2559">
        <v>0</v>
      </c>
    </row>
    <row r="2560" spans="1:16">
      <c r="A2560" t="str">
        <f t="shared" si="161"/>
        <v>MECANICO DE MANUTENCAO DE MOTORES DIESEL (EXCETO DE VEICULOS AUTOMOTORES)</v>
      </c>
      <c r="B2560" t="s">
        <v>2639</v>
      </c>
      <c r="C2560">
        <v>0</v>
      </c>
      <c r="D2560">
        <v>0</v>
      </c>
      <c r="E2560">
        <v>0</v>
      </c>
      <c r="F2560">
        <v>0</v>
      </c>
      <c r="G2560">
        <v>0</v>
      </c>
      <c r="J2560" t="str">
        <f t="shared" si="162"/>
        <v>MECANICO DE MANUTENCAO DE MOTORES DIESEL (EXCETO DE VEICULOS AUTOMOTORES)</v>
      </c>
      <c r="K2560" t="s">
        <v>2639</v>
      </c>
      <c r="L2560">
        <v>0</v>
      </c>
      <c r="N2560" t="str">
        <f t="shared" si="163"/>
        <v>MECANICO DE MANUTENCAO DE MOTORES DIESEL (EXCETO DE VEICULOS AUTOMOTORES)</v>
      </c>
      <c r="O2560" t="s">
        <v>2639</v>
      </c>
      <c r="P2560">
        <v>0</v>
      </c>
    </row>
    <row r="2561" spans="1:16">
      <c r="A2561" t="str">
        <f t="shared" si="161"/>
        <v>MECANICO DE MANUTENCAO DE REDUTORES</v>
      </c>
      <c r="B2561" t="s">
        <v>2640</v>
      </c>
      <c r="C2561">
        <v>0</v>
      </c>
      <c r="D2561">
        <v>0</v>
      </c>
      <c r="E2561">
        <v>0</v>
      </c>
      <c r="F2561">
        <v>0</v>
      </c>
      <c r="G2561">
        <v>0</v>
      </c>
      <c r="J2561" t="str">
        <f t="shared" si="162"/>
        <v>MECANICO DE MANUTENCAO DE REDUTORES</v>
      </c>
      <c r="K2561" t="s">
        <v>2640</v>
      </c>
      <c r="L2561">
        <v>0</v>
      </c>
      <c r="N2561" t="str">
        <f t="shared" si="163"/>
        <v>MECANICO DE MANUTENCAO DE REDUTORES</v>
      </c>
      <c r="O2561" t="s">
        <v>2640</v>
      </c>
      <c r="P2561">
        <v>0</v>
      </c>
    </row>
    <row r="2562" spans="1:16">
      <c r="A2562" t="str">
        <f t="shared" si="161"/>
        <v>MECANICO DE MANUTENCAO DE TURBINAS (EXCETO DE AERONAVES)</v>
      </c>
      <c r="B2562" t="s">
        <v>2641</v>
      </c>
      <c r="C2562">
        <v>0</v>
      </c>
      <c r="D2562">
        <v>0</v>
      </c>
      <c r="E2562">
        <v>0</v>
      </c>
      <c r="F2562">
        <v>0</v>
      </c>
      <c r="G2562">
        <v>0</v>
      </c>
      <c r="J2562" t="str">
        <f t="shared" si="162"/>
        <v>MECANICO DE MANUTENCAO DE TURBINAS (EXCETO DE AERONAVES)</v>
      </c>
      <c r="K2562" t="s">
        <v>2641</v>
      </c>
      <c r="L2562">
        <v>0</v>
      </c>
      <c r="N2562" t="str">
        <f t="shared" si="163"/>
        <v>MECANICO DE MANUTENCAO DE TURBINAS (EXCETO DE AERONAVES)</v>
      </c>
      <c r="O2562" t="s">
        <v>2641</v>
      </c>
      <c r="P2562">
        <v>0</v>
      </c>
    </row>
    <row r="2563" spans="1:16">
      <c r="A2563" t="str">
        <f t="shared" si="161"/>
        <v>MECANICO DE MANUTENCAO DE TURBOCOMPRESSORES</v>
      </c>
      <c r="B2563" t="s">
        <v>2642</v>
      </c>
      <c r="C2563">
        <v>0</v>
      </c>
      <c r="D2563">
        <v>0</v>
      </c>
      <c r="E2563">
        <v>0</v>
      </c>
      <c r="F2563">
        <v>0</v>
      </c>
      <c r="G2563">
        <v>0</v>
      </c>
      <c r="J2563" t="str">
        <f t="shared" si="162"/>
        <v>MECANICO DE MANUTENCAO DE TURBOCOMPRESSORES</v>
      </c>
      <c r="K2563" t="s">
        <v>2642</v>
      </c>
      <c r="L2563">
        <v>0</v>
      </c>
      <c r="N2563" t="str">
        <f t="shared" si="163"/>
        <v>MECANICO DE MANUTENCAO DE TURBOCOMPRESSORES</v>
      </c>
      <c r="O2563" t="s">
        <v>2642</v>
      </c>
      <c r="P2563">
        <v>0</v>
      </c>
    </row>
    <row r="2564" spans="1:16">
      <c r="A2564" t="str">
        <f t="shared" si="161"/>
        <v>MECANICO DE MANUTENCAO E INSTALACAO DE APARELHOS DE CLIMATIZACAO E REFRIGERACAO</v>
      </c>
      <c r="B2564" t="s">
        <v>2643</v>
      </c>
      <c r="C2564">
        <v>0</v>
      </c>
      <c r="D2564">
        <v>0</v>
      </c>
      <c r="E2564">
        <v>0</v>
      </c>
      <c r="F2564">
        <v>0</v>
      </c>
      <c r="G2564">
        <v>0</v>
      </c>
      <c r="J2564" t="str">
        <f t="shared" si="162"/>
        <v>MECANICO DE MANUTENCAO E INSTALACAO DE APARELHOS DE CLIMATIZACAO E REFRIGERACAO</v>
      </c>
      <c r="K2564" t="s">
        <v>2643</v>
      </c>
      <c r="L2564">
        <v>0</v>
      </c>
      <c r="N2564" t="str">
        <f t="shared" si="163"/>
        <v>MECANICO DE MANUTENCAO E INSTALACAO DE APARELHOS DE CLIMATIZACAO E REFRIGERACAO</v>
      </c>
      <c r="O2564" t="s">
        <v>2643</v>
      </c>
      <c r="P2564">
        <v>0</v>
      </c>
    </row>
    <row r="2565" spans="1:16">
      <c r="A2565" t="str">
        <f t="shared" si="161"/>
        <v>MECANICO DE MANUTENCAO DE MAQUINAS, EM GERAL</v>
      </c>
      <c r="B2565" t="s">
        <v>2644</v>
      </c>
      <c r="C2565">
        <v>0</v>
      </c>
      <c r="D2565">
        <v>0</v>
      </c>
      <c r="E2565">
        <v>0</v>
      </c>
      <c r="F2565">
        <v>0</v>
      </c>
      <c r="G2565">
        <v>0</v>
      </c>
      <c r="J2565" t="str">
        <f t="shared" si="162"/>
        <v>MECANICO DE MANUTENCAO DE MAQUINAS, EM GERAL</v>
      </c>
      <c r="K2565" t="s">
        <v>2644</v>
      </c>
      <c r="L2565">
        <v>0</v>
      </c>
      <c r="N2565" t="str">
        <f t="shared" si="163"/>
        <v>MECANICO DE MANUTENCAO DE MAQUINAS, EM GERAL</v>
      </c>
      <c r="O2565" t="s">
        <v>2644</v>
      </c>
      <c r="P2565">
        <v>0</v>
      </c>
    </row>
    <row r="2566" spans="1:16">
      <c r="A2566" t="str">
        <f t="shared" si="161"/>
        <v>MECANICO DE MANUTENCAO DE MAQUINAS GRAFICAS</v>
      </c>
      <c r="B2566" t="s">
        <v>2645</v>
      </c>
      <c r="C2566">
        <v>0</v>
      </c>
      <c r="D2566">
        <v>0</v>
      </c>
      <c r="E2566">
        <v>0</v>
      </c>
      <c r="F2566">
        <v>0</v>
      </c>
      <c r="G2566">
        <v>0</v>
      </c>
      <c r="J2566" t="str">
        <f t="shared" si="162"/>
        <v>MECANICO DE MANUTENCAO DE MAQUINAS GRAFICAS</v>
      </c>
      <c r="K2566" t="s">
        <v>2645</v>
      </c>
      <c r="L2566">
        <v>0</v>
      </c>
      <c r="N2566" t="str">
        <f t="shared" si="163"/>
        <v>MECANICO DE MANUTENCAO DE MAQUINAS GRAFICAS</v>
      </c>
      <c r="O2566" t="s">
        <v>2645</v>
      </c>
      <c r="P2566">
        <v>0</v>
      </c>
    </row>
    <row r="2567" spans="1:16">
      <c r="A2567" t="str">
        <f t="shared" si="161"/>
        <v>MECANICO DE MANUTENCAO DE MAQUINAS OPERATRIZES (LAVRA DE MADEIRA)</v>
      </c>
      <c r="B2567" t="s">
        <v>2646</v>
      </c>
      <c r="C2567">
        <v>0</v>
      </c>
      <c r="D2567">
        <v>0</v>
      </c>
      <c r="E2567">
        <v>0</v>
      </c>
      <c r="F2567">
        <v>0</v>
      </c>
      <c r="G2567">
        <v>0</v>
      </c>
      <c r="J2567" t="str">
        <f t="shared" si="162"/>
        <v>MECANICO DE MANUTENCAO DE MAQUINAS OPERATRIZES (LAVRA DE MADEIRA)</v>
      </c>
      <c r="K2567" t="s">
        <v>2646</v>
      </c>
      <c r="L2567">
        <v>0</v>
      </c>
      <c r="N2567" t="str">
        <f t="shared" si="163"/>
        <v>MECANICO DE MANUTENCAO DE MAQUINAS OPERATRIZES (LAVRA DE MADEIRA)</v>
      </c>
      <c r="O2567" t="s">
        <v>2646</v>
      </c>
      <c r="P2567">
        <v>0</v>
      </c>
    </row>
    <row r="2568" spans="1:16">
      <c r="A2568" t="str">
        <f t="shared" si="161"/>
        <v>MECANICO DE MANUTENCAO DE MAQUINAS TEXTEIS</v>
      </c>
      <c r="B2568" t="s">
        <v>2647</v>
      </c>
      <c r="C2568">
        <v>0</v>
      </c>
      <c r="D2568">
        <v>0</v>
      </c>
      <c r="E2568">
        <v>0</v>
      </c>
      <c r="F2568">
        <v>0</v>
      </c>
      <c r="G2568">
        <v>0</v>
      </c>
      <c r="J2568" t="str">
        <f t="shared" si="162"/>
        <v>MECANICO DE MANUTENCAO DE MAQUINAS TEXTEIS</v>
      </c>
      <c r="K2568" t="s">
        <v>2647</v>
      </c>
      <c r="L2568">
        <v>0</v>
      </c>
      <c r="N2568" t="str">
        <f t="shared" si="163"/>
        <v>MECANICO DE MANUTENCAO DE MAQUINAS TEXTEIS</v>
      </c>
      <c r="O2568" t="s">
        <v>2647</v>
      </c>
      <c r="P2568">
        <v>0</v>
      </c>
    </row>
    <row r="2569" spans="1:16">
      <c r="A2569" t="str">
        <f t="shared" si="161"/>
        <v>MECANICO DE MANUTENCAO DE MAQUINAS-FERRAMENTAS (USINAGEM DE METAIS)</v>
      </c>
      <c r="B2569" t="s">
        <v>2648</v>
      </c>
      <c r="C2569">
        <v>0</v>
      </c>
      <c r="D2569">
        <v>0</v>
      </c>
      <c r="E2569">
        <v>0</v>
      </c>
      <c r="F2569">
        <v>0</v>
      </c>
      <c r="G2569">
        <v>0</v>
      </c>
      <c r="J2569" t="str">
        <f t="shared" si="162"/>
        <v>MECANICO DE MANUTENCAO DE MAQUINAS-FERRAMENTAS (USINAGEM DE METAIS)</v>
      </c>
      <c r="K2569" t="s">
        <v>2648</v>
      </c>
      <c r="L2569">
        <v>0</v>
      </c>
      <c r="N2569" t="str">
        <f t="shared" si="163"/>
        <v>MECANICO DE MANUTENCAO DE MAQUINAS-FERRAMENTAS (USINAGEM DE METAIS)</v>
      </c>
      <c r="O2569" t="s">
        <v>2648</v>
      </c>
      <c r="P2569">
        <v>0</v>
      </c>
    </row>
    <row r="2570" spans="1:16">
      <c r="A2570" t="str">
        <f t="shared" si="161"/>
        <v>MECANICO DE MANUTENCAO DE APARELHOS DE LEVANTAMENTO</v>
      </c>
      <c r="B2570" t="s">
        <v>2649</v>
      </c>
      <c r="C2570">
        <v>0</v>
      </c>
      <c r="D2570">
        <v>0</v>
      </c>
      <c r="E2570">
        <v>0</v>
      </c>
      <c r="F2570">
        <v>0</v>
      </c>
      <c r="G2570">
        <v>0</v>
      </c>
      <c r="J2570" t="str">
        <f t="shared" si="162"/>
        <v>MECANICO DE MANUTENCAO DE APARELHOS DE LEVANTAMENTO</v>
      </c>
      <c r="K2570" t="s">
        <v>2649</v>
      </c>
      <c r="L2570">
        <v>0</v>
      </c>
      <c r="N2570" t="str">
        <f t="shared" si="163"/>
        <v>MECANICO DE MANUTENCAO DE APARELHOS DE LEVANTAMENTO</v>
      </c>
      <c r="O2570" t="s">
        <v>2649</v>
      </c>
      <c r="P2570">
        <v>0</v>
      </c>
    </row>
    <row r="2571" spans="1:16">
      <c r="A2571" t="str">
        <f t="shared" si="161"/>
        <v>MECANICO DE MANUTENCAO DE EQUIPAMENTO DE MINERACAO</v>
      </c>
      <c r="B2571" t="s">
        <v>2650</v>
      </c>
      <c r="C2571">
        <v>0</v>
      </c>
      <c r="D2571">
        <v>0</v>
      </c>
      <c r="E2571">
        <v>0</v>
      </c>
      <c r="F2571">
        <v>0</v>
      </c>
      <c r="G2571">
        <v>0</v>
      </c>
      <c r="J2571" t="str">
        <f t="shared" si="162"/>
        <v>MECANICO DE MANUTENCAO DE EQUIPAMENTO DE MINERACAO</v>
      </c>
      <c r="K2571" t="s">
        <v>2650</v>
      </c>
      <c r="L2571">
        <v>0</v>
      </c>
      <c r="N2571" t="str">
        <f t="shared" si="163"/>
        <v>MECANICO DE MANUTENCAO DE EQUIPAMENTO DE MINERACAO</v>
      </c>
      <c r="O2571" t="s">
        <v>2650</v>
      </c>
      <c r="P2571">
        <v>0</v>
      </c>
    </row>
    <row r="2572" spans="1:16">
      <c r="A2572" t="str">
        <f t="shared" si="161"/>
        <v>MECANICO DE MANUTENCAO DE MAQUINAS AGRICOLAS</v>
      </c>
      <c r="B2572" t="s">
        <v>2651</v>
      </c>
      <c r="C2572">
        <v>0</v>
      </c>
      <c r="D2572">
        <v>0</v>
      </c>
      <c r="E2572">
        <v>0</v>
      </c>
      <c r="F2572">
        <v>0</v>
      </c>
      <c r="G2572">
        <v>0</v>
      </c>
      <c r="J2572" t="str">
        <f t="shared" si="162"/>
        <v>MECANICO DE MANUTENCAO DE MAQUINAS AGRICOLAS</v>
      </c>
      <c r="K2572" t="s">
        <v>2651</v>
      </c>
      <c r="L2572">
        <v>0</v>
      </c>
      <c r="N2572" t="str">
        <f t="shared" si="163"/>
        <v>MECANICO DE MANUTENCAO DE MAQUINAS AGRICOLAS</v>
      </c>
      <c r="O2572" t="s">
        <v>2651</v>
      </c>
      <c r="P2572">
        <v>0</v>
      </c>
    </row>
    <row r="2573" spans="1:16">
      <c r="A2573" t="str">
        <f t="shared" si="161"/>
        <v>MECANICO DE MANUTENCAO DE MAQUINAS DE CONSTRUCAO E TERRAPLENAGEM</v>
      </c>
      <c r="B2573" t="s">
        <v>2652</v>
      </c>
      <c r="C2573">
        <v>0</v>
      </c>
      <c r="D2573">
        <v>0</v>
      </c>
      <c r="E2573">
        <v>0</v>
      </c>
      <c r="F2573">
        <v>0</v>
      </c>
      <c r="G2573">
        <v>0</v>
      </c>
      <c r="J2573" t="str">
        <f t="shared" si="162"/>
        <v>MECANICO DE MANUTENCAO DE MAQUINAS DE CONSTRUCAO E TERRAPLENAGEM</v>
      </c>
      <c r="K2573" t="s">
        <v>2652</v>
      </c>
      <c r="L2573">
        <v>0</v>
      </c>
      <c r="N2573" t="str">
        <f t="shared" si="163"/>
        <v>MECANICO DE MANUTENCAO DE MAQUINAS DE CONSTRUCAO E TERRAPLENAGEM</v>
      </c>
      <c r="O2573" t="s">
        <v>2652</v>
      </c>
      <c r="P2573">
        <v>0</v>
      </c>
    </row>
    <row r="2574" spans="1:16">
      <c r="A2574" t="str">
        <f t="shared" si="161"/>
        <v>MECANICO DE MANUTENCAO DE AERONAVES, EM GERAL</v>
      </c>
      <c r="B2574" t="s">
        <v>2653</v>
      </c>
      <c r="C2574">
        <v>0</v>
      </c>
      <c r="D2574">
        <v>0</v>
      </c>
      <c r="E2574">
        <v>0</v>
      </c>
      <c r="F2574">
        <v>0</v>
      </c>
      <c r="G2574">
        <v>0</v>
      </c>
      <c r="J2574" t="str">
        <f t="shared" si="162"/>
        <v>MECANICO DE MANUTENCAO DE AERONAVES, EM GERAL</v>
      </c>
      <c r="K2574" t="s">
        <v>2653</v>
      </c>
      <c r="L2574">
        <v>0</v>
      </c>
      <c r="N2574" t="str">
        <f t="shared" si="163"/>
        <v>MECANICO DE MANUTENCAO DE AERONAVES, EM GERAL</v>
      </c>
      <c r="O2574" t="s">
        <v>2653</v>
      </c>
      <c r="P2574">
        <v>0</v>
      </c>
    </row>
    <row r="2575" spans="1:16">
      <c r="A2575" t="str">
        <f t="shared" si="161"/>
        <v>MECANICO DE MANUTENCAO DE SISTEMA HIDRAULICO DE AERONAVES (SERVICOS DE PISTA E HANGAR)</v>
      </c>
      <c r="B2575" t="s">
        <v>2654</v>
      </c>
      <c r="C2575">
        <v>0</v>
      </c>
      <c r="D2575">
        <v>0</v>
      </c>
      <c r="E2575">
        <v>0</v>
      </c>
      <c r="F2575">
        <v>0</v>
      </c>
      <c r="G2575">
        <v>0</v>
      </c>
      <c r="J2575" t="str">
        <f t="shared" si="162"/>
        <v>MECANICO DE MANUTENCAO DE SISTEMA HIDRAULICO DE AERONAVES (SERVICOS DE PISTA E HANGAR)</v>
      </c>
      <c r="K2575" t="s">
        <v>2654</v>
      </c>
      <c r="L2575">
        <v>0</v>
      </c>
      <c r="N2575" t="str">
        <f t="shared" si="163"/>
        <v>MECANICO DE MANUTENCAO DE SISTEMA HIDRAULICO DE AERONAVES (SERVICOS DE PISTA E HANGAR)</v>
      </c>
      <c r="O2575" t="s">
        <v>2654</v>
      </c>
      <c r="P2575">
        <v>0</v>
      </c>
    </row>
    <row r="2576" spans="1:16">
      <c r="A2576" t="str">
        <f t="shared" si="161"/>
        <v>MECANICO DE MANUTENCAO DE MOTORES E EQUIPAMENTOS NAVAIS</v>
      </c>
      <c r="B2576" t="s">
        <v>2655</v>
      </c>
      <c r="C2576">
        <v>0</v>
      </c>
      <c r="D2576">
        <v>0</v>
      </c>
      <c r="E2576">
        <v>0</v>
      </c>
      <c r="F2576">
        <v>0</v>
      </c>
      <c r="G2576">
        <v>0</v>
      </c>
      <c r="J2576" t="str">
        <f t="shared" si="162"/>
        <v>MECANICO DE MANUTENCAO DE MOTORES E EQUIPAMENTOS NAVAIS</v>
      </c>
      <c r="K2576" t="s">
        <v>2655</v>
      </c>
      <c r="L2576">
        <v>0</v>
      </c>
      <c r="N2576" t="str">
        <f t="shared" si="163"/>
        <v>MECANICO DE MANUTENCAO DE MOTORES E EQUIPAMENTOS NAVAIS</v>
      </c>
      <c r="O2576" t="s">
        <v>2655</v>
      </c>
      <c r="P2576">
        <v>0</v>
      </c>
    </row>
    <row r="2577" spans="1:16">
      <c r="A2577" t="str">
        <f t="shared" si="161"/>
        <v>MECANICO DE MANUTENCAO DE VEICULOS FERROVIARIOS</v>
      </c>
      <c r="B2577" t="s">
        <v>2656</v>
      </c>
      <c r="C2577">
        <v>0</v>
      </c>
      <c r="D2577">
        <v>0</v>
      </c>
      <c r="E2577">
        <v>0</v>
      </c>
      <c r="F2577">
        <v>0</v>
      </c>
      <c r="G2577">
        <v>0</v>
      </c>
      <c r="J2577" t="str">
        <f t="shared" si="162"/>
        <v>MECANICO DE MANUTENCAO DE VEICULOS FERROVIARIOS</v>
      </c>
      <c r="K2577" t="s">
        <v>2656</v>
      </c>
      <c r="L2577">
        <v>0</v>
      </c>
      <c r="N2577" t="str">
        <f t="shared" si="163"/>
        <v>MECANICO DE MANUTENCAO DE VEICULOS FERROVIARIOS</v>
      </c>
      <c r="O2577" t="s">
        <v>2656</v>
      </c>
      <c r="P2577">
        <v>0</v>
      </c>
    </row>
    <row r="2578" spans="1:16">
      <c r="A2578" t="str">
        <f t="shared" si="161"/>
        <v>MECANICO DE MANUTENCAO DE AUTOMOVEIS, MOTOCICLETAS E VEICULOS SIMILARES</v>
      </c>
      <c r="B2578" t="s">
        <v>2657</v>
      </c>
      <c r="C2578">
        <v>0</v>
      </c>
      <c r="D2578">
        <v>0</v>
      </c>
      <c r="E2578">
        <v>0</v>
      </c>
      <c r="F2578">
        <v>0</v>
      </c>
      <c r="G2578">
        <v>0</v>
      </c>
      <c r="J2578" t="str">
        <f t="shared" si="162"/>
        <v>MECANICO DE MANUTENCAO DE AUTOMOVEIS, MOTOCICLETAS E VEICULOS SIMILARES</v>
      </c>
      <c r="K2578" t="s">
        <v>2657</v>
      </c>
      <c r="L2578">
        <v>0</v>
      </c>
      <c r="N2578" t="str">
        <f t="shared" si="163"/>
        <v>MECANICO DE MANUTENCAO DE AUTOMOVEIS, MOTOCICLETAS E VEICULOS SIMILARES</v>
      </c>
      <c r="O2578" t="s">
        <v>2657</v>
      </c>
      <c r="P2578">
        <v>0</v>
      </c>
    </row>
    <row r="2579" spans="1:16">
      <c r="A2579" t="str">
        <f t="shared" si="161"/>
        <v>MECANICO DE MANUTENCAO DE EMPILHADEIRAS E OUTROS VEICULOS DE CARGAS LEVES</v>
      </c>
      <c r="B2579" t="s">
        <v>2658</v>
      </c>
      <c r="C2579">
        <v>0</v>
      </c>
      <c r="D2579">
        <v>0</v>
      </c>
      <c r="E2579">
        <v>0</v>
      </c>
      <c r="F2579">
        <v>0</v>
      </c>
      <c r="G2579">
        <v>0</v>
      </c>
      <c r="J2579" t="str">
        <f t="shared" si="162"/>
        <v>MECANICO DE MANUTENCAO DE EMPILHADEIRAS E OUTROS VEICULOS DE CARGAS LEVES</v>
      </c>
      <c r="K2579" t="s">
        <v>2658</v>
      </c>
      <c r="L2579">
        <v>0</v>
      </c>
      <c r="N2579" t="str">
        <f t="shared" si="163"/>
        <v>MECANICO DE MANUTENCAO DE EMPILHADEIRAS E OUTROS VEICULOS DE CARGAS LEVES</v>
      </c>
      <c r="O2579" t="s">
        <v>2658</v>
      </c>
      <c r="P2579">
        <v>0</v>
      </c>
    </row>
    <row r="2580" spans="1:16">
      <c r="A2580" t="str">
        <f t="shared" si="161"/>
        <v>MECANICO DE MANUTENCAO DE MOTOCICLETAS</v>
      </c>
      <c r="B2580" t="s">
        <v>2659</v>
      </c>
      <c r="C2580">
        <v>0</v>
      </c>
      <c r="D2580">
        <v>0</v>
      </c>
      <c r="E2580">
        <v>0</v>
      </c>
      <c r="F2580">
        <v>0</v>
      </c>
      <c r="G2580">
        <v>0</v>
      </c>
      <c r="J2580" t="str">
        <f t="shared" si="162"/>
        <v>MECANICO DE MANUTENCAO DE MOTOCICLETAS</v>
      </c>
      <c r="K2580" t="s">
        <v>2659</v>
      </c>
      <c r="L2580">
        <v>0</v>
      </c>
      <c r="N2580" t="str">
        <f t="shared" si="163"/>
        <v>MECANICO DE MANUTENCAO DE MOTOCICLETAS</v>
      </c>
      <c r="O2580" t="s">
        <v>2659</v>
      </c>
      <c r="P2580">
        <v>0</v>
      </c>
    </row>
    <row r="2581" spans="1:16">
      <c r="A2581" t="str">
        <f t="shared" si="161"/>
        <v>MECANICO DE MANUTENCAO DE TRATORES</v>
      </c>
      <c r="B2581" t="s">
        <v>2660</v>
      </c>
      <c r="C2581">
        <v>0</v>
      </c>
      <c r="D2581">
        <v>0</v>
      </c>
      <c r="E2581">
        <v>0</v>
      </c>
      <c r="F2581">
        <v>0</v>
      </c>
      <c r="G2581">
        <v>0</v>
      </c>
      <c r="J2581" t="str">
        <f t="shared" si="162"/>
        <v>MECANICO DE MANUTENCAO DE TRATORES</v>
      </c>
      <c r="K2581" t="s">
        <v>2660</v>
      </c>
      <c r="L2581">
        <v>0</v>
      </c>
      <c r="N2581" t="str">
        <f t="shared" si="163"/>
        <v>MECANICO DE MANUTENCAO DE TRATORES</v>
      </c>
      <c r="O2581" t="s">
        <v>2660</v>
      </c>
      <c r="P2581">
        <v>0</v>
      </c>
    </row>
    <row r="2582" spans="1:16">
      <c r="A2582" t="str">
        <f t="shared" si="161"/>
        <v>MECANICO DE VEICULOS AUTOMOTORES A DIESEL (EXCETO TRATORES)</v>
      </c>
      <c r="B2582" t="s">
        <v>2661</v>
      </c>
      <c r="C2582">
        <v>0</v>
      </c>
      <c r="D2582">
        <v>0</v>
      </c>
      <c r="E2582">
        <v>0</v>
      </c>
      <c r="F2582">
        <v>0</v>
      </c>
      <c r="G2582">
        <v>0</v>
      </c>
      <c r="J2582" t="str">
        <f t="shared" si="162"/>
        <v>MECANICO DE VEICULOS AUTOMOTORES A DIESEL (EXCETO TRATORES)</v>
      </c>
      <c r="K2582" t="s">
        <v>2661</v>
      </c>
      <c r="L2582">
        <v>0</v>
      </c>
      <c r="N2582" t="str">
        <f t="shared" si="163"/>
        <v>MECANICO DE VEICULOS AUTOMOTORES A DIESEL (EXCETO TRATORES)</v>
      </c>
      <c r="O2582" t="s">
        <v>2661</v>
      </c>
      <c r="P2582">
        <v>0</v>
      </c>
    </row>
    <row r="2583" spans="1:16">
      <c r="A2583" t="str">
        <f t="shared" si="161"/>
        <v>TECNICO EM MANUTENCAO DE INSTRUMENTOS DE MEDICAO E PRECISAO</v>
      </c>
      <c r="B2583" t="s">
        <v>2662</v>
      </c>
      <c r="C2583">
        <v>0</v>
      </c>
      <c r="D2583">
        <v>0</v>
      </c>
      <c r="E2583">
        <v>0</v>
      </c>
      <c r="F2583">
        <v>0</v>
      </c>
      <c r="G2583">
        <v>0</v>
      </c>
      <c r="J2583" t="str">
        <f t="shared" si="162"/>
        <v>TECNICO EM MANUTENCAO DE INSTRUMENTOS DE MEDICAO E PRECISAO</v>
      </c>
      <c r="K2583" t="s">
        <v>2662</v>
      </c>
      <c r="L2583">
        <v>0</v>
      </c>
      <c r="N2583" t="str">
        <f t="shared" si="163"/>
        <v>TECNICO EM MANUTENCAO DE INSTRUMENTOS DE MEDICAO E PRECISAO</v>
      </c>
      <c r="O2583" t="s">
        <v>2662</v>
      </c>
      <c r="P2583">
        <v>0</v>
      </c>
    </row>
    <row r="2584" spans="1:16">
      <c r="A2584" t="str">
        <f t="shared" si="161"/>
        <v>TECNICO EM MANUTENCAO DE HIDROMETROS</v>
      </c>
      <c r="B2584" t="s">
        <v>2663</v>
      </c>
      <c r="C2584">
        <v>0</v>
      </c>
      <c r="D2584">
        <v>0</v>
      </c>
      <c r="E2584">
        <v>0</v>
      </c>
      <c r="F2584">
        <v>0</v>
      </c>
      <c r="G2584">
        <v>0</v>
      </c>
      <c r="J2584" t="str">
        <f t="shared" si="162"/>
        <v>TECNICO EM MANUTENCAO DE HIDROMETROS</v>
      </c>
      <c r="K2584" t="s">
        <v>2663</v>
      </c>
      <c r="L2584">
        <v>0</v>
      </c>
      <c r="N2584" t="str">
        <f t="shared" si="163"/>
        <v>TECNICO EM MANUTENCAO DE HIDROMETROS</v>
      </c>
      <c r="O2584" t="s">
        <v>2663</v>
      </c>
      <c r="P2584">
        <v>0</v>
      </c>
    </row>
    <row r="2585" spans="1:16">
      <c r="A2585" t="str">
        <f t="shared" si="161"/>
        <v>TECNICO EM MANUTENCAO DE BALANCAS</v>
      </c>
      <c r="B2585" t="s">
        <v>2664</v>
      </c>
      <c r="C2585">
        <v>0</v>
      </c>
      <c r="D2585">
        <v>0</v>
      </c>
      <c r="E2585">
        <v>0</v>
      </c>
      <c r="F2585">
        <v>0</v>
      </c>
      <c r="G2585">
        <v>0</v>
      </c>
      <c r="J2585" t="str">
        <f t="shared" si="162"/>
        <v>TECNICO EM MANUTENCAO DE BALANCAS</v>
      </c>
      <c r="K2585" t="s">
        <v>2664</v>
      </c>
      <c r="L2585">
        <v>0</v>
      </c>
      <c r="N2585" t="str">
        <f t="shared" si="163"/>
        <v>TECNICO EM MANUTENCAO DE BALANCAS</v>
      </c>
      <c r="O2585" t="s">
        <v>2664</v>
      </c>
      <c r="P2585">
        <v>0</v>
      </c>
    </row>
    <row r="2586" spans="1:16">
      <c r="A2586" t="str">
        <f t="shared" si="161"/>
        <v>RESTAURADOR DE INSTRUMENTOS MUSICAIS (EXCETO CORDAS ARCADAS)</v>
      </c>
      <c r="B2586" t="s">
        <v>2665</v>
      </c>
      <c r="C2586">
        <v>0</v>
      </c>
      <c r="D2586">
        <v>0</v>
      </c>
      <c r="E2586">
        <v>0</v>
      </c>
      <c r="F2586">
        <v>0</v>
      </c>
      <c r="G2586">
        <v>0</v>
      </c>
      <c r="J2586" t="str">
        <f t="shared" si="162"/>
        <v>RESTAURADOR DE INSTRUMENTOS MUSICAIS (EXCETO CORDAS ARCADAS)</v>
      </c>
      <c r="K2586" t="s">
        <v>2665</v>
      </c>
      <c r="L2586">
        <v>0</v>
      </c>
      <c r="N2586" t="str">
        <f t="shared" si="163"/>
        <v>RESTAURADOR DE INSTRUMENTOS MUSICAIS (EXCETO CORDAS ARCADAS)</v>
      </c>
      <c r="O2586" t="s">
        <v>2665</v>
      </c>
      <c r="P2586">
        <v>0</v>
      </c>
    </row>
    <row r="2587" spans="1:16">
      <c r="A2587" t="str">
        <f t="shared" si="161"/>
        <v>REPARADOR DE INSTRUMENTOS MUSICAIS</v>
      </c>
      <c r="B2587" t="s">
        <v>2666</v>
      </c>
      <c r="C2587">
        <v>0</v>
      </c>
      <c r="D2587">
        <v>0</v>
      </c>
      <c r="E2587">
        <v>0</v>
      </c>
      <c r="F2587">
        <v>0</v>
      </c>
      <c r="G2587">
        <v>0</v>
      </c>
      <c r="J2587" t="str">
        <f t="shared" si="162"/>
        <v>REPARADOR DE INSTRUMENTOS MUSICAIS</v>
      </c>
      <c r="K2587" t="s">
        <v>2666</v>
      </c>
      <c r="L2587">
        <v>0</v>
      </c>
      <c r="N2587" t="str">
        <f t="shared" si="163"/>
        <v>REPARADOR DE INSTRUMENTOS MUSICAIS</v>
      </c>
      <c r="O2587" t="s">
        <v>2666</v>
      </c>
      <c r="P2587">
        <v>0</v>
      </c>
    </row>
    <row r="2588" spans="1:16">
      <c r="A2588" t="str">
        <f t="shared" si="161"/>
        <v>LUTHIER (RESTAURACAO DE CORDAS ARCADAS)</v>
      </c>
      <c r="B2588" t="s">
        <v>2667</v>
      </c>
      <c r="C2588">
        <v>0</v>
      </c>
      <c r="D2588">
        <v>0</v>
      </c>
      <c r="E2588">
        <v>0</v>
      </c>
      <c r="F2588">
        <v>0</v>
      </c>
      <c r="G2588">
        <v>0</v>
      </c>
      <c r="J2588" t="str">
        <f t="shared" si="162"/>
        <v>LUTHIER (RESTAURACAO DE CORDAS ARCADAS)</v>
      </c>
      <c r="K2588" t="s">
        <v>2667</v>
      </c>
      <c r="L2588">
        <v>0</v>
      </c>
      <c r="N2588" t="str">
        <f t="shared" si="163"/>
        <v>LUTHIER (RESTAURACAO DE CORDAS ARCADAS)</v>
      </c>
      <c r="O2588" t="s">
        <v>2667</v>
      </c>
      <c r="P2588">
        <v>0</v>
      </c>
    </row>
    <row r="2589" spans="1:16">
      <c r="A2589" t="str">
        <f t="shared" si="161"/>
        <v>TECNICO EM MANUTENCAO DE EQUIPAMENTOS E INSTRUMENTOS MEDICO-HOSPITALARES</v>
      </c>
      <c r="B2589" t="s">
        <v>2668</v>
      </c>
      <c r="C2589">
        <v>0</v>
      </c>
      <c r="D2589">
        <v>0</v>
      </c>
      <c r="E2589">
        <v>0</v>
      </c>
      <c r="F2589">
        <v>0</v>
      </c>
      <c r="G2589">
        <v>0</v>
      </c>
      <c r="J2589" t="str">
        <f t="shared" si="162"/>
        <v>TECNICO EM MANUTENCAO DE EQUIPAMENTOS E INSTRUMENTOS MEDICO-HOSPITALARES</v>
      </c>
      <c r="K2589" t="s">
        <v>2668</v>
      </c>
      <c r="L2589">
        <v>0</v>
      </c>
      <c r="N2589" t="str">
        <f t="shared" si="163"/>
        <v>TECNICO EM MANUTENCAO DE EQUIPAMENTOS E INSTRUMENTOS MEDICO-HOSPITALARES</v>
      </c>
      <c r="O2589" t="s">
        <v>2668</v>
      </c>
      <c r="P2589">
        <v>0</v>
      </c>
    </row>
    <row r="2590" spans="1:16">
      <c r="A2590" t="str">
        <f t="shared" si="161"/>
        <v>REPARADOR DE EQUIPAMENTOS FOTOGRAFICOS</v>
      </c>
      <c r="B2590" t="s">
        <v>2669</v>
      </c>
      <c r="C2590">
        <v>0</v>
      </c>
      <c r="D2590">
        <v>0</v>
      </c>
      <c r="E2590">
        <v>0</v>
      </c>
      <c r="F2590">
        <v>0</v>
      </c>
      <c r="G2590">
        <v>0</v>
      </c>
      <c r="J2590" t="str">
        <f t="shared" si="162"/>
        <v>REPARADOR DE EQUIPAMENTOS FOTOGRAFICOS</v>
      </c>
      <c r="K2590" t="s">
        <v>2669</v>
      </c>
      <c r="L2590">
        <v>0</v>
      </c>
      <c r="N2590" t="str">
        <f t="shared" si="163"/>
        <v>REPARADOR DE EQUIPAMENTOS FOTOGRAFICOS</v>
      </c>
      <c r="O2590" t="s">
        <v>2669</v>
      </c>
      <c r="P2590">
        <v>0</v>
      </c>
    </row>
    <row r="2591" spans="1:16">
      <c r="A2591" t="str">
        <f t="shared" si="161"/>
        <v>LUBRIFICADOR INDUSTRIAL</v>
      </c>
      <c r="B2591" t="s">
        <v>2670</v>
      </c>
      <c r="C2591">
        <v>0</v>
      </c>
      <c r="D2591">
        <v>0</v>
      </c>
      <c r="E2591">
        <v>0</v>
      </c>
      <c r="F2591">
        <v>0</v>
      </c>
      <c r="G2591">
        <v>0</v>
      </c>
      <c r="J2591" t="str">
        <f t="shared" si="162"/>
        <v>LUBRIFICADOR INDUSTRIAL</v>
      </c>
      <c r="K2591" t="s">
        <v>2670</v>
      </c>
      <c r="L2591">
        <v>0</v>
      </c>
      <c r="N2591" t="str">
        <f t="shared" si="163"/>
        <v>LUBRIFICADOR INDUSTRIAL</v>
      </c>
      <c r="O2591" t="s">
        <v>2670</v>
      </c>
      <c r="P2591">
        <v>0</v>
      </c>
    </row>
    <row r="2592" spans="1:16">
      <c r="A2592" t="str">
        <f t="shared" si="161"/>
        <v>LUBRIFICADOR DE VEICULOS AUTOMOTORES (EXCETO EMBARCACOES)</v>
      </c>
      <c r="B2592" t="s">
        <v>2671</v>
      </c>
      <c r="C2592">
        <v>0</v>
      </c>
      <c r="D2592">
        <v>0</v>
      </c>
      <c r="E2592">
        <v>0</v>
      </c>
      <c r="F2592">
        <v>0</v>
      </c>
      <c r="G2592">
        <v>0</v>
      </c>
      <c r="J2592" t="str">
        <f t="shared" si="162"/>
        <v>LUBRIFICADOR DE VEICULOS AUTOMOTORES (EXCETO EMBARCACOES)</v>
      </c>
      <c r="K2592" t="s">
        <v>2671</v>
      </c>
      <c r="L2592">
        <v>0</v>
      </c>
      <c r="N2592" t="str">
        <f t="shared" si="163"/>
        <v>LUBRIFICADOR DE VEICULOS AUTOMOTORES (EXCETO EMBARCACOES)</v>
      </c>
      <c r="O2592" t="s">
        <v>2671</v>
      </c>
      <c r="P2592">
        <v>0</v>
      </c>
    </row>
    <row r="2593" spans="1:16">
      <c r="A2593" t="str">
        <f t="shared" si="161"/>
        <v>LUBRIFICADOR DE EMBARCACOES</v>
      </c>
      <c r="B2593" t="s">
        <v>2672</v>
      </c>
      <c r="C2593">
        <v>0</v>
      </c>
      <c r="D2593">
        <v>0</v>
      </c>
      <c r="E2593">
        <v>0</v>
      </c>
      <c r="F2593">
        <v>0</v>
      </c>
      <c r="G2593">
        <v>0</v>
      </c>
      <c r="J2593" t="str">
        <f t="shared" si="162"/>
        <v>LUBRIFICADOR DE EMBARCACOES</v>
      </c>
      <c r="K2593" t="s">
        <v>2672</v>
      </c>
      <c r="L2593">
        <v>0</v>
      </c>
      <c r="N2593" t="str">
        <f t="shared" si="163"/>
        <v>LUBRIFICADOR DE EMBARCACOES</v>
      </c>
      <c r="O2593" t="s">
        <v>2672</v>
      </c>
      <c r="P2593">
        <v>0</v>
      </c>
    </row>
    <row r="2594" spans="1:16">
      <c r="A2594" t="str">
        <f t="shared" si="161"/>
        <v>MECANICO DE MANUTENCAO DE MAQUINAS CORTADORAS DE GRAMA, ROCADEIRAS, MOTOSSERRAS E SIMILARES</v>
      </c>
      <c r="B2594" t="s">
        <v>2673</v>
      </c>
      <c r="C2594">
        <v>0</v>
      </c>
      <c r="D2594">
        <v>0</v>
      </c>
      <c r="E2594">
        <v>0</v>
      </c>
      <c r="F2594">
        <v>0</v>
      </c>
      <c r="G2594">
        <v>0</v>
      </c>
      <c r="J2594" t="str">
        <f t="shared" si="162"/>
        <v>MECANICO DE MANUTENCAO DE MAQUINAS CORTADORAS DE GRAMA, ROCADEIRAS, MOTOSSERRAS E SIMILARES</v>
      </c>
      <c r="K2594" t="s">
        <v>2673</v>
      </c>
      <c r="L2594">
        <v>0</v>
      </c>
      <c r="N2594" t="str">
        <f t="shared" si="163"/>
        <v>MECANICO DE MANUTENCAO DE MAQUINAS CORTADORAS DE GRAMA, ROCADEIRAS, MOTOSSERRAS E SIMILARES</v>
      </c>
      <c r="O2594" t="s">
        <v>2673</v>
      </c>
      <c r="P2594">
        <v>0</v>
      </c>
    </row>
    <row r="2595" spans="1:16">
      <c r="A2595" t="str">
        <f t="shared" si="161"/>
        <v>MECANICO DE MANUTENCAO DE APARELHOS ESPORTIVOS E DE GINASTICA</v>
      </c>
      <c r="B2595" t="s">
        <v>2674</v>
      </c>
      <c r="C2595">
        <v>0</v>
      </c>
      <c r="D2595">
        <v>0</v>
      </c>
      <c r="E2595">
        <v>0</v>
      </c>
      <c r="F2595">
        <v>0</v>
      </c>
      <c r="G2595">
        <v>0</v>
      </c>
      <c r="J2595" t="str">
        <f t="shared" si="162"/>
        <v>MECANICO DE MANUTENCAO DE APARELHOS ESPORTIVOS E DE GINASTICA</v>
      </c>
      <c r="K2595" t="s">
        <v>2674</v>
      </c>
      <c r="L2595">
        <v>0</v>
      </c>
      <c r="N2595" t="str">
        <f t="shared" si="163"/>
        <v>MECANICO DE MANUTENCAO DE APARELHOS ESPORTIVOS E DE GINASTICA</v>
      </c>
      <c r="O2595" t="s">
        <v>2674</v>
      </c>
      <c r="P2595">
        <v>0</v>
      </c>
    </row>
    <row r="2596" spans="1:16">
      <c r="A2596" t="str">
        <f t="shared" si="161"/>
        <v>MECANICO DE MANUTENCAO DE BICICLETAS E VEICULOS SIMILARES</v>
      </c>
      <c r="B2596" t="s">
        <v>2675</v>
      </c>
      <c r="C2596">
        <v>0</v>
      </c>
      <c r="D2596">
        <v>0</v>
      </c>
      <c r="E2596">
        <v>0</v>
      </c>
      <c r="F2596">
        <v>0</v>
      </c>
      <c r="G2596">
        <v>0</v>
      </c>
      <c r="J2596" t="str">
        <f t="shared" si="162"/>
        <v>MECANICO DE MANUTENCAO DE BICICLETAS E VEICULOS SIMILARES</v>
      </c>
      <c r="K2596" t="s">
        <v>2675</v>
      </c>
      <c r="L2596">
        <v>0</v>
      </c>
      <c r="N2596" t="str">
        <f t="shared" si="163"/>
        <v>MECANICO DE MANUTENCAO DE BICICLETAS E VEICULOS SIMILARES</v>
      </c>
      <c r="O2596" t="s">
        <v>2675</v>
      </c>
      <c r="P2596">
        <v>0</v>
      </c>
    </row>
    <row r="2597" spans="1:16">
      <c r="A2597" t="str">
        <f t="shared" si="161"/>
        <v>MONTADOR DE BICICLETAS</v>
      </c>
      <c r="B2597" t="s">
        <v>2676</v>
      </c>
      <c r="C2597">
        <v>0</v>
      </c>
      <c r="D2597">
        <v>0</v>
      </c>
      <c r="E2597">
        <v>0</v>
      </c>
      <c r="F2597">
        <v>0</v>
      </c>
      <c r="G2597">
        <v>0</v>
      </c>
      <c r="J2597" t="str">
        <f t="shared" si="162"/>
        <v>MONTADOR DE BICICLETAS</v>
      </c>
      <c r="K2597" t="s">
        <v>2676</v>
      </c>
      <c r="L2597">
        <v>0</v>
      </c>
      <c r="N2597" t="str">
        <f t="shared" si="163"/>
        <v>MONTADOR DE BICICLETAS</v>
      </c>
      <c r="O2597" t="s">
        <v>2676</v>
      </c>
      <c r="P2597">
        <v>0</v>
      </c>
    </row>
    <row r="2598" spans="1:16">
      <c r="A2598" t="str">
        <f t="shared" si="161"/>
        <v>SUPERVISOR DE MANUTENCAO ELETRICA DE ALTA TENSAO INDUSTRIAL</v>
      </c>
      <c r="B2598" t="s">
        <v>2677</v>
      </c>
      <c r="C2598">
        <v>0</v>
      </c>
      <c r="D2598">
        <v>0</v>
      </c>
      <c r="E2598">
        <v>0</v>
      </c>
      <c r="F2598">
        <v>0</v>
      </c>
      <c r="G2598">
        <v>0</v>
      </c>
      <c r="J2598" t="str">
        <f t="shared" si="162"/>
        <v>SUPERVISOR DE MANUTENCAO ELETRICA DE ALTA TENSAO INDUSTRIAL</v>
      </c>
      <c r="K2598" t="s">
        <v>2677</v>
      </c>
      <c r="L2598">
        <v>0</v>
      </c>
      <c r="N2598" t="str">
        <f t="shared" si="163"/>
        <v>SUPERVISOR DE MANUTENCAO ELETRICA DE ALTA TENSAO INDUSTRIAL</v>
      </c>
      <c r="O2598" t="s">
        <v>2677</v>
      </c>
      <c r="P2598">
        <v>0</v>
      </c>
    </row>
    <row r="2599" spans="1:16">
      <c r="A2599" t="str">
        <f t="shared" si="161"/>
        <v>SUPERVISOR DE MANUTENCAO ELETROMECANICA INDUSTRIAL, COMERCIAL E PREDIAL</v>
      </c>
      <c r="B2599" t="s">
        <v>2678</v>
      </c>
      <c r="C2599">
        <v>0</v>
      </c>
      <c r="D2599">
        <v>0</v>
      </c>
      <c r="E2599">
        <v>0</v>
      </c>
      <c r="F2599">
        <v>0</v>
      </c>
      <c r="G2599">
        <v>0</v>
      </c>
      <c r="J2599" t="str">
        <f t="shared" si="162"/>
        <v>SUPERVISOR DE MANUTENCAO ELETROMECANICA INDUSTRIAL, COMERCIAL E PREDIAL</v>
      </c>
      <c r="K2599" t="s">
        <v>2678</v>
      </c>
      <c r="L2599">
        <v>0</v>
      </c>
      <c r="N2599" t="str">
        <f t="shared" si="163"/>
        <v>SUPERVISOR DE MANUTENCAO ELETROMECANICA INDUSTRIAL, COMERCIAL E PREDIAL</v>
      </c>
      <c r="O2599" t="s">
        <v>2678</v>
      </c>
      <c r="P2599">
        <v>0</v>
      </c>
    </row>
    <row r="2600" spans="1:16">
      <c r="A2600" t="str">
        <f t="shared" si="161"/>
        <v>ENCARREGADO DE MANUTENCAO ELETRICA DE VEICULOS</v>
      </c>
      <c r="B2600" t="s">
        <v>2679</v>
      </c>
      <c r="C2600">
        <v>0</v>
      </c>
      <c r="D2600">
        <v>0</v>
      </c>
      <c r="E2600">
        <v>0</v>
      </c>
      <c r="F2600">
        <v>0</v>
      </c>
      <c r="G2600">
        <v>0</v>
      </c>
      <c r="J2600" t="str">
        <f t="shared" si="162"/>
        <v>ENCARREGADO DE MANUTENCAO ELETRICA DE VEICULOS</v>
      </c>
      <c r="K2600" t="s">
        <v>2679</v>
      </c>
      <c r="L2600">
        <v>0</v>
      </c>
      <c r="N2600" t="str">
        <f t="shared" si="163"/>
        <v>ENCARREGADO DE MANUTENCAO ELETRICA DE VEICULOS</v>
      </c>
      <c r="O2600" t="s">
        <v>2679</v>
      </c>
      <c r="P2600">
        <v>0</v>
      </c>
    </row>
    <row r="2601" spans="1:16">
      <c r="A2601" t="str">
        <f t="shared" si="161"/>
        <v>SUPERVISOR DE MANUTENCAO ELETROMECANICA</v>
      </c>
      <c r="B2601" t="s">
        <v>2680</v>
      </c>
      <c r="C2601">
        <v>0</v>
      </c>
      <c r="D2601">
        <v>0</v>
      </c>
      <c r="E2601">
        <v>0</v>
      </c>
      <c r="F2601">
        <v>0</v>
      </c>
      <c r="G2601">
        <v>0</v>
      </c>
      <c r="J2601" t="str">
        <f t="shared" si="162"/>
        <v>SUPERVISOR DE MANUTENCAO ELETROMECANICA</v>
      </c>
      <c r="K2601" t="s">
        <v>2680</v>
      </c>
      <c r="L2601">
        <v>0</v>
      </c>
      <c r="N2601" t="str">
        <f t="shared" si="163"/>
        <v>SUPERVISOR DE MANUTENCAO ELETROMECANICA</v>
      </c>
      <c r="O2601" t="s">
        <v>2680</v>
      </c>
      <c r="P2601">
        <v>0</v>
      </c>
    </row>
    <row r="2602" spans="1:16">
      <c r="A2602" t="str">
        <f t="shared" si="161"/>
        <v>ELETRICISTA DE MANUTENCAO ELETROELETRONICA</v>
      </c>
      <c r="B2602" t="s">
        <v>2681</v>
      </c>
      <c r="C2602">
        <v>0</v>
      </c>
      <c r="D2602">
        <v>0</v>
      </c>
      <c r="E2602">
        <v>0</v>
      </c>
      <c r="F2602">
        <v>0</v>
      </c>
      <c r="G2602">
        <v>0</v>
      </c>
      <c r="J2602" t="str">
        <f t="shared" si="162"/>
        <v>ELETRICISTA DE MANUTENCAO ELETROELETRONICA</v>
      </c>
      <c r="K2602" t="s">
        <v>2681</v>
      </c>
      <c r="L2602">
        <v>0</v>
      </c>
      <c r="N2602" t="str">
        <f t="shared" si="163"/>
        <v>ELETRICISTA DE MANUTENCAO ELETROELETRONICA</v>
      </c>
      <c r="O2602" t="s">
        <v>2681</v>
      </c>
      <c r="P2602">
        <v>0</v>
      </c>
    </row>
    <row r="2603" spans="1:16">
      <c r="A2603" t="str">
        <f t="shared" ref="A2603:A2641" si="164">MID(B2603,8,100)</f>
        <v>INSTALADOR DE SISTEMAS ELETROELETRONICOS DE SEGURANCA</v>
      </c>
      <c r="B2603" t="s">
        <v>2682</v>
      </c>
      <c r="C2603">
        <v>0</v>
      </c>
      <c r="D2603">
        <v>0</v>
      </c>
      <c r="E2603">
        <v>0</v>
      </c>
      <c r="F2603">
        <v>0</v>
      </c>
      <c r="G2603">
        <v>0</v>
      </c>
      <c r="J2603" t="str">
        <f t="shared" ref="J2603:J2641" si="165">MID(K2603,8,100)</f>
        <v>INSTALADOR DE SISTEMAS ELETROELETRONICOS DE SEGURANCA</v>
      </c>
      <c r="K2603" t="s">
        <v>2682</v>
      </c>
      <c r="L2603">
        <v>0</v>
      </c>
      <c r="N2603" t="str">
        <f t="shared" ref="N2603:N2641" si="166">MID(O2603,8,100)</f>
        <v>INSTALADOR DE SISTEMAS ELETROELETRONICOS DE SEGURANCA</v>
      </c>
      <c r="O2603" t="s">
        <v>2682</v>
      </c>
      <c r="P2603">
        <v>0</v>
      </c>
    </row>
    <row r="2604" spans="1:16">
      <c r="A2604" t="str">
        <f t="shared" si="164"/>
        <v>MANTENEDOR DE SISTEMAS ELETROELETRONICOS DE SEGURANCA</v>
      </c>
      <c r="B2604" t="s">
        <v>2683</v>
      </c>
      <c r="C2604">
        <v>0</v>
      </c>
      <c r="D2604">
        <v>0</v>
      </c>
      <c r="E2604">
        <v>0</v>
      </c>
      <c r="F2604">
        <v>0</v>
      </c>
      <c r="G2604">
        <v>0</v>
      </c>
      <c r="J2604" t="str">
        <f t="shared" si="165"/>
        <v>MANTENEDOR DE SISTEMAS ELETROELETRONICOS DE SEGURANCA</v>
      </c>
      <c r="K2604" t="s">
        <v>2683</v>
      </c>
      <c r="L2604">
        <v>0</v>
      </c>
      <c r="N2604" t="str">
        <f t="shared" si="166"/>
        <v>MANTENEDOR DE SISTEMAS ELETROELETRONICOS DE SEGURANCA</v>
      </c>
      <c r="O2604" t="s">
        <v>2683</v>
      </c>
      <c r="P2604">
        <v>0</v>
      </c>
    </row>
    <row r="2605" spans="1:16">
      <c r="A2605" t="str">
        <f t="shared" si="164"/>
        <v>ELETRICISTA DE INSTALACOES (AERONAVES)</v>
      </c>
      <c r="B2605" t="s">
        <v>2684</v>
      </c>
      <c r="C2605">
        <v>0</v>
      </c>
      <c r="D2605">
        <v>0</v>
      </c>
      <c r="E2605">
        <v>0</v>
      </c>
      <c r="F2605">
        <v>0</v>
      </c>
      <c r="G2605">
        <v>0</v>
      </c>
      <c r="J2605" t="str">
        <f t="shared" si="165"/>
        <v>ELETRICISTA DE INSTALACOES (AERONAVES)</v>
      </c>
      <c r="K2605" t="s">
        <v>2684</v>
      </c>
      <c r="L2605">
        <v>0</v>
      </c>
      <c r="N2605" t="str">
        <f t="shared" si="166"/>
        <v>ELETRICISTA DE INSTALACOES (AERONAVES)</v>
      </c>
      <c r="O2605" t="s">
        <v>2684</v>
      </c>
      <c r="P2605">
        <v>0</v>
      </c>
    </row>
    <row r="2606" spans="1:16">
      <c r="A2606" t="str">
        <f t="shared" si="164"/>
        <v>ELETRICISTA DE INSTALACOES (EMBARCACOES)</v>
      </c>
      <c r="B2606" t="s">
        <v>2685</v>
      </c>
      <c r="C2606">
        <v>0</v>
      </c>
      <c r="D2606">
        <v>0</v>
      </c>
      <c r="E2606">
        <v>0</v>
      </c>
      <c r="F2606">
        <v>0</v>
      </c>
      <c r="G2606">
        <v>0</v>
      </c>
      <c r="J2606" t="str">
        <f t="shared" si="165"/>
        <v>ELETRICISTA DE INSTALACOES (EMBARCACOES)</v>
      </c>
      <c r="K2606" t="s">
        <v>2685</v>
      </c>
      <c r="L2606">
        <v>0</v>
      </c>
      <c r="N2606" t="str">
        <f t="shared" si="166"/>
        <v>ELETRICISTA DE INSTALACOES (EMBARCACOES)</v>
      </c>
      <c r="O2606" t="s">
        <v>2685</v>
      </c>
      <c r="P2606">
        <v>0</v>
      </c>
    </row>
    <row r="2607" spans="1:16">
      <c r="A2607" t="str">
        <f t="shared" si="164"/>
        <v>ELETRICISTA DE INSTALACOES (VEICULOS AUTOMOTORES E MAQUINAS OPERATRIZES, EXCETO AERONAVES E EMBARCAC</v>
      </c>
      <c r="B2607" t="s">
        <v>2686</v>
      </c>
      <c r="C2607">
        <v>0</v>
      </c>
      <c r="D2607">
        <v>0</v>
      </c>
      <c r="E2607">
        <v>0</v>
      </c>
      <c r="F2607">
        <v>0</v>
      </c>
      <c r="G2607">
        <v>0</v>
      </c>
      <c r="J2607" t="str">
        <f t="shared" si="165"/>
        <v>ELETRICISTA DE INSTALACOES (VEICULOS AUTOMOTORES E MAQUINAS OPERATRIZES, EXCETO AERONAVES E EMBARCAC</v>
      </c>
      <c r="K2607" t="s">
        <v>2686</v>
      </c>
      <c r="L2607">
        <v>0</v>
      </c>
      <c r="N2607" t="str">
        <f t="shared" si="166"/>
        <v>ELETRICISTA DE INSTALACOES (VEICULOS AUTOMOTORES E MAQUINAS OPERATRIZES, EXCETO AERONAVES E EMBARCAC</v>
      </c>
      <c r="O2607" t="s">
        <v>2686</v>
      </c>
      <c r="P2607">
        <v>0</v>
      </c>
    </row>
    <row r="2608" spans="1:16">
      <c r="A2608" t="str">
        <f t="shared" si="164"/>
        <v>ELETROMECANICO DE MANUTENCAO DE ELEVADORES</v>
      </c>
      <c r="B2608" t="s">
        <v>2687</v>
      </c>
      <c r="C2608">
        <v>0</v>
      </c>
      <c r="D2608">
        <v>0</v>
      </c>
      <c r="E2608">
        <v>0</v>
      </c>
      <c r="F2608">
        <v>0</v>
      </c>
      <c r="G2608">
        <v>0</v>
      </c>
      <c r="J2608" t="str">
        <f t="shared" si="165"/>
        <v>ELETROMECANICO DE MANUTENCAO DE ELEVADORES</v>
      </c>
      <c r="K2608" t="s">
        <v>2687</v>
      </c>
      <c r="L2608">
        <v>0</v>
      </c>
      <c r="N2608" t="str">
        <f t="shared" si="166"/>
        <v>ELETROMECANICO DE MANUTENCAO DE ELEVADORES</v>
      </c>
      <c r="O2608" t="s">
        <v>2687</v>
      </c>
      <c r="P2608">
        <v>0</v>
      </c>
    </row>
    <row r="2609" spans="1:16">
      <c r="A2609" t="str">
        <f t="shared" si="164"/>
        <v>ELETROMECANICO DE MANUTENCAO DE ESCADAS ROLANTES</v>
      </c>
      <c r="B2609" t="s">
        <v>2688</v>
      </c>
      <c r="C2609">
        <v>0</v>
      </c>
      <c r="D2609">
        <v>0</v>
      </c>
      <c r="E2609">
        <v>0</v>
      </c>
      <c r="F2609">
        <v>0</v>
      </c>
      <c r="G2609">
        <v>0</v>
      </c>
      <c r="J2609" t="str">
        <f t="shared" si="165"/>
        <v>ELETROMECANICO DE MANUTENCAO DE ESCADAS ROLANTES</v>
      </c>
      <c r="K2609" t="s">
        <v>2688</v>
      </c>
      <c r="L2609">
        <v>0</v>
      </c>
      <c r="N2609" t="str">
        <f t="shared" si="166"/>
        <v>ELETROMECANICO DE MANUTENCAO DE ESCADAS ROLANTES</v>
      </c>
      <c r="O2609" t="s">
        <v>2688</v>
      </c>
      <c r="P2609">
        <v>0</v>
      </c>
    </row>
    <row r="2610" spans="1:16">
      <c r="A2610" t="str">
        <f t="shared" si="164"/>
        <v>ELETROMECANICO DE MANUTENCAO DE PORTAS AUTOMATICAS</v>
      </c>
      <c r="B2610" t="s">
        <v>2689</v>
      </c>
      <c r="C2610">
        <v>0</v>
      </c>
      <c r="D2610">
        <v>0</v>
      </c>
      <c r="E2610">
        <v>0</v>
      </c>
      <c r="F2610">
        <v>0</v>
      </c>
      <c r="G2610">
        <v>0</v>
      </c>
      <c r="J2610" t="str">
        <f t="shared" si="165"/>
        <v>ELETROMECANICO DE MANUTENCAO DE PORTAS AUTOMATICAS</v>
      </c>
      <c r="K2610" t="s">
        <v>2689</v>
      </c>
      <c r="L2610">
        <v>0</v>
      </c>
      <c r="N2610" t="str">
        <f t="shared" si="166"/>
        <v>ELETROMECANICO DE MANUTENCAO DE PORTAS AUTOMATICAS</v>
      </c>
      <c r="O2610" t="s">
        <v>2689</v>
      </c>
      <c r="P2610">
        <v>0</v>
      </c>
    </row>
    <row r="2611" spans="1:16">
      <c r="A2611" t="str">
        <f t="shared" si="164"/>
        <v>MECANICO DE MANUTENCAO DE INSTALACOES MECANICAS DE EDIFICIOS</v>
      </c>
      <c r="B2611" t="s">
        <v>2690</v>
      </c>
      <c r="C2611">
        <v>0</v>
      </c>
      <c r="D2611">
        <v>0</v>
      </c>
      <c r="E2611">
        <v>0</v>
      </c>
      <c r="F2611">
        <v>0</v>
      </c>
      <c r="G2611">
        <v>0</v>
      </c>
      <c r="J2611" t="str">
        <f t="shared" si="165"/>
        <v>MECANICO DE MANUTENCAO DE INSTALACOES MECANICAS DE EDIFICIOS</v>
      </c>
      <c r="K2611" t="s">
        <v>2690</v>
      </c>
      <c r="L2611">
        <v>0</v>
      </c>
      <c r="N2611" t="str">
        <f t="shared" si="166"/>
        <v>MECANICO DE MANUTENCAO DE INSTALACOES MECANICAS DE EDIFICIOS</v>
      </c>
      <c r="O2611" t="s">
        <v>2690</v>
      </c>
      <c r="P2611">
        <v>0</v>
      </c>
    </row>
    <row r="2612" spans="1:16">
      <c r="A2612" t="str">
        <f t="shared" si="164"/>
        <v>OPERADOR ELETROMECANICO</v>
      </c>
      <c r="B2612" t="s">
        <v>2691</v>
      </c>
      <c r="C2612">
        <v>0</v>
      </c>
      <c r="D2612">
        <v>0</v>
      </c>
      <c r="E2612">
        <v>0</v>
      </c>
      <c r="F2612">
        <v>0</v>
      </c>
      <c r="G2612">
        <v>0</v>
      </c>
      <c r="J2612" t="str">
        <f t="shared" si="165"/>
        <v>OPERADOR ELETROMECANICO</v>
      </c>
      <c r="K2612" t="s">
        <v>2691</v>
      </c>
      <c r="L2612">
        <v>0</v>
      </c>
      <c r="N2612" t="str">
        <f t="shared" si="166"/>
        <v>OPERADOR ELETROMECANICO</v>
      </c>
      <c r="O2612" t="s">
        <v>2691</v>
      </c>
      <c r="P2612">
        <v>0</v>
      </c>
    </row>
    <row r="2613" spans="1:16">
      <c r="A2613" t="str">
        <f t="shared" si="164"/>
        <v>REPARADOR DE APARELHOS ELETRODOMESTICOS (EXCETO IMAGEM E SOM)</v>
      </c>
      <c r="B2613" t="s">
        <v>2692</v>
      </c>
      <c r="C2613">
        <v>0</v>
      </c>
      <c r="D2613">
        <v>0</v>
      </c>
      <c r="E2613">
        <v>0</v>
      </c>
      <c r="F2613">
        <v>0</v>
      </c>
      <c r="G2613">
        <v>0</v>
      </c>
      <c r="J2613" t="str">
        <f t="shared" si="165"/>
        <v>REPARADOR DE APARELHOS ELETRODOMESTICOS (EXCETO IMAGEM E SOM)</v>
      </c>
      <c r="K2613" t="s">
        <v>2692</v>
      </c>
      <c r="L2613">
        <v>0</v>
      </c>
      <c r="N2613" t="str">
        <f t="shared" si="166"/>
        <v>REPARADOR DE APARELHOS ELETRODOMESTICOS (EXCETO IMAGEM E SOM)</v>
      </c>
      <c r="O2613" t="s">
        <v>2692</v>
      </c>
      <c r="P2613">
        <v>0</v>
      </c>
    </row>
    <row r="2614" spans="1:16">
      <c r="A2614" t="str">
        <f t="shared" si="164"/>
        <v>REPARADOR DE RADIO, TV E SOM</v>
      </c>
      <c r="B2614" t="s">
        <v>2693</v>
      </c>
      <c r="C2614">
        <v>0</v>
      </c>
      <c r="D2614">
        <v>0</v>
      </c>
      <c r="E2614">
        <v>0</v>
      </c>
      <c r="F2614">
        <v>0</v>
      </c>
      <c r="G2614">
        <v>0</v>
      </c>
      <c r="J2614" t="str">
        <f t="shared" si="165"/>
        <v>REPARADOR DE RADIO, TV E SOM</v>
      </c>
      <c r="K2614" t="s">
        <v>2693</v>
      </c>
      <c r="L2614">
        <v>0</v>
      </c>
      <c r="N2614" t="str">
        <f t="shared" si="166"/>
        <v>REPARADOR DE RADIO, TV E SOM</v>
      </c>
      <c r="O2614" t="s">
        <v>2693</v>
      </c>
      <c r="P2614">
        <v>0</v>
      </c>
    </row>
    <row r="2615" spans="1:16">
      <c r="A2615" t="str">
        <f t="shared" si="164"/>
        <v>REPARADOR DE EQUIPAMENTOS DE ESCRITORIO</v>
      </c>
      <c r="B2615" t="s">
        <v>2694</v>
      </c>
      <c r="C2615">
        <v>0</v>
      </c>
      <c r="D2615">
        <v>0</v>
      </c>
      <c r="E2615">
        <v>0</v>
      </c>
      <c r="F2615">
        <v>0</v>
      </c>
      <c r="G2615">
        <v>0</v>
      </c>
      <c r="J2615" t="str">
        <f t="shared" si="165"/>
        <v>REPARADOR DE EQUIPAMENTOS DE ESCRITORIO</v>
      </c>
      <c r="K2615" t="s">
        <v>2694</v>
      </c>
      <c r="L2615">
        <v>0</v>
      </c>
      <c r="N2615" t="str">
        <f t="shared" si="166"/>
        <v>REPARADOR DE EQUIPAMENTOS DE ESCRITORIO</v>
      </c>
      <c r="O2615" t="s">
        <v>2694</v>
      </c>
      <c r="P2615">
        <v>0</v>
      </c>
    </row>
    <row r="2616" spans="1:16">
      <c r="A2616" t="str">
        <f t="shared" si="164"/>
        <v>CONSERVADOR DE VIA PERMANENTE (TRILHOS)</v>
      </c>
      <c r="B2616" t="s">
        <v>2695</v>
      </c>
      <c r="C2616">
        <v>0</v>
      </c>
      <c r="D2616">
        <v>0</v>
      </c>
      <c r="E2616">
        <v>0</v>
      </c>
      <c r="F2616">
        <v>0</v>
      </c>
      <c r="G2616">
        <v>0</v>
      </c>
      <c r="J2616" t="str">
        <f t="shared" si="165"/>
        <v>CONSERVADOR DE VIA PERMANENTE (TRILHOS)</v>
      </c>
      <c r="K2616" t="s">
        <v>2695</v>
      </c>
      <c r="L2616">
        <v>0</v>
      </c>
      <c r="N2616" t="str">
        <f t="shared" si="166"/>
        <v>CONSERVADOR DE VIA PERMANENTE (TRILHOS)</v>
      </c>
      <c r="O2616" t="s">
        <v>2695</v>
      </c>
      <c r="P2616">
        <v>0</v>
      </c>
    </row>
    <row r="2617" spans="1:16">
      <c r="A2617" t="str">
        <f t="shared" si="164"/>
        <v>INSPETOR DE VIA PERMANENTE (TRILHOS)</v>
      </c>
      <c r="B2617" t="s">
        <v>2696</v>
      </c>
      <c r="C2617">
        <v>0</v>
      </c>
      <c r="D2617">
        <v>0</v>
      </c>
      <c r="E2617">
        <v>0</v>
      </c>
      <c r="F2617">
        <v>0</v>
      </c>
      <c r="G2617">
        <v>0</v>
      </c>
      <c r="J2617" t="str">
        <f t="shared" si="165"/>
        <v>INSPETOR DE VIA PERMANENTE (TRILHOS)</v>
      </c>
      <c r="K2617" t="s">
        <v>2696</v>
      </c>
      <c r="L2617">
        <v>0</v>
      </c>
      <c r="N2617" t="str">
        <f t="shared" si="166"/>
        <v>INSPETOR DE VIA PERMANENTE (TRILHOS)</v>
      </c>
      <c r="O2617" t="s">
        <v>2696</v>
      </c>
      <c r="P2617">
        <v>0</v>
      </c>
    </row>
    <row r="2618" spans="1:16">
      <c r="A2618" t="str">
        <f t="shared" si="164"/>
        <v>OPERADOR DE MAQUINAS ESPECIAIS EM CONSERVACAO DE VIA PERMANENTE (TRILHOS)</v>
      </c>
      <c r="B2618" t="s">
        <v>2697</v>
      </c>
      <c r="C2618">
        <v>0</v>
      </c>
      <c r="D2618">
        <v>0</v>
      </c>
      <c r="E2618">
        <v>0</v>
      </c>
      <c r="F2618">
        <v>0</v>
      </c>
      <c r="G2618">
        <v>0</v>
      </c>
      <c r="J2618" t="str">
        <f t="shared" si="165"/>
        <v>OPERADOR DE MAQUINAS ESPECIAIS EM CONSERVACAO DE VIA PERMANENTE (TRILHOS)</v>
      </c>
      <c r="K2618" t="s">
        <v>2697</v>
      </c>
      <c r="L2618">
        <v>0</v>
      </c>
      <c r="N2618" t="str">
        <f t="shared" si="166"/>
        <v>OPERADOR DE MAQUINAS ESPECIAIS EM CONSERVACAO DE VIA PERMANENTE (TRILHOS)</v>
      </c>
      <c r="O2618" t="s">
        <v>2697</v>
      </c>
      <c r="P2618">
        <v>0</v>
      </c>
    </row>
    <row r="2619" spans="1:16">
      <c r="A2619" t="str">
        <f t="shared" si="164"/>
        <v>SOLDADOR ALUMINOTERMICO EM CONSERVACAO DE TRILHOS</v>
      </c>
      <c r="B2619" t="s">
        <v>2698</v>
      </c>
      <c r="C2619">
        <v>0</v>
      </c>
      <c r="D2619">
        <v>0</v>
      </c>
      <c r="E2619">
        <v>0</v>
      </c>
      <c r="F2619">
        <v>0</v>
      </c>
      <c r="G2619">
        <v>0</v>
      </c>
      <c r="J2619" t="str">
        <f t="shared" si="165"/>
        <v>SOLDADOR ALUMINOTERMICO EM CONSERVACAO DE TRILHOS</v>
      </c>
      <c r="K2619" t="s">
        <v>2698</v>
      </c>
      <c r="L2619">
        <v>0</v>
      </c>
      <c r="N2619" t="str">
        <f t="shared" si="166"/>
        <v>SOLDADOR ALUMINOTERMICO EM CONSERVACAO DE TRILHOS</v>
      </c>
      <c r="O2619" t="s">
        <v>2698</v>
      </c>
      <c r="P2619">
        <v>0</v>
      </c>
    </row>
    <row r="2620" spans="1:16">
      <c r="A2620" t="str">
        <f t="shared" si="164"/>
        <v>MANTENEDOR DE EQUIPAMENTOS DE PARQUES DE DIVERSOES E SIMILARES</v>
      </c>
      <c r="B2620" t="s">
        <v>2699</v>
      </c>
      <c r="C2620">
        <v>0</v>
      </c>
      <c r="D2620">
        <v>0</v>
      </c>
      <c r="E2620">
        <v>0</v>
      </c>
      <c r="F2620">
        <v>0</v>
      </c>
      <c r="G2620">
        <v>0</v>
      </c>
      <c r="J2620" t="str">
        <f t="shared" si="165"/>
        <v>MANTENEDOR DE EQUIPAMENTOS DE PARQUES DE DIVERSOES E SIMILARES</v>
      </c>
      <c r="K2620" t="s">
        <v>2699</v>
      </c>
      <c r="L2620">
        <v>0</v>
      </c>
      <c r="N2620" t="str">
        <f t="shared" si="166"/>
        <v>MANTENEDOR DE EQUIPAMENTOS DE PARQUES DE DIVERSOES E SIMILARES</v>
      </c>
      <c r="O2620" t="s">
        <v>2699</v>
      </c>
      <c r="P2620">
        <v>0</v>
      </c>
    </row>
    <row r="2621" spans="1:16">
      <c r="A2621" t="str">
        <f t="shared" si="164"/>
        <v>FUNILEIRO DE VEICULOS (REPARACAO)</v>
      </c>
      <c r="B2621" t="s">
        <v>2700</v>
      </c>
      <c r="C2621">
        <v>0</v>
      </c>
      <c r="D2621">
        <v>0</v>
      </c>
      <c r="E2621">
        <v>0</v>
      </c>
      <c r="F2621">
        <v>0</v>
      </c>
      <c r="G2621">
        <v>0</v>
      </c>
      <c r="J2621" t="str">
        <f t="shared" si="165"/>
        <v>FUNILEIRO DE VEICULOS (REPARACAO)</v>
      </c>
      <c r="K2621" t="s">
        <v>2700</v>
      </c>
      <c r="L2621">
        <v>0</v>
      </c>
      <c r="N2621" t="str">
        <f t="shared" si="166"/>
        <v>FUNILEIRO DE VEICULOS (REPARACAO)</v>
      </c>
      <c r="O2621" t="s">
        <v>2700</v>
      </c>
      <c r="P2621">
        <v>0</v>
      </c>
    </row>
    <row r="2622" spans="1:16">
      <c r="A2622" t="str">
        <f t="shared" si="164"/>
        <v>MONTADOR DE VEICULOS (REPARACAO)</v>
      </c>
      <c r="B2622" t="s">
        <v>2701</v>
      </c>
      <c r="C2622">
        <v>0</v>
      </c>
      <c r="D2622">
        <v>0</v>
      </c>
      <c r="E2622">
        <v>0</v>
      </c>
      <c r="F2622">
        <v>0</v>
      </c>
      <c r="G2622">
        <v>0</v>
      </c>
      <c r="J2622" t="str">
        <f t="shared" si="165"/>
        <v>MONTADOR DE VEICULOS (REPARACAO)</v>
      </c>
      <c r="K2622" t="s">
        <v>2701</v>
      </c>
      <c r="L2622">
        <v>0</v>
      </c>
      <c r="N2622" t="str">
        <f t="shared" si="166"/>
        <v>MONTADOR DE VEICULOS (REPARACAO)</v>
      </c>
      <c r="O2622" t="s">
        <v>2701</v>
      </c>
      <c r="P2622">
        <v>0</v>
      </c>
    </row>
    <row r="2623" spans="1:16">
      <c r="A2623" t="str">
        <f t="shared" si="164"/>
        <v>PINTOR DE VEICULOS (REPARACAO)</v>
      </c>
      <c r="B2623" t="s">
        <v>2702</v>
      </c>
      <c r="C2623">
        <v>0</v>
      </c>
      <c r="D2623">
        <v>0</v>
      </c>
      <c r="E2623">
        <v>0</v>
      </c>
      <c r="F2623">
        <v>0</v>
      </c>
      <c r="G2623">
        <v>0</v>
      </c>
      <c r="J2623" t="str">
        <f t="shared" si="165"/>
        <v>PINTOR DE VEICULOS (REPARACAO)</v>
      </c>
      <c r="K2623" t="s">
        <v>2702</v>
      </c>
      <c r="L2623">
        <v>0</v>
      </c>
      <c r="N2623" t="str">
        <f t="shared" si="166"/>
        <v>PINTOR DE VEICULOS (REPARACAO)</v>
      </c>
      <c r="O2623" t="s">
        <v>2702</v>
      </c>
      <c r="P2623">
        <v>0</v>
      </c>
    </row>
    <row r="2624" spans="1:16">
      <c r="A2624" t="str">
        <f t="shared" si="164"/>
        <v>TRABALHADOR DA MANUTENCAO DE EDIFICACOES</v>
      </c>
      <c r="B2624" t="s">
        <v>2703</v>
      </c>
      <c r="C2624">
        <v>0</v>
      </c>
      <c r="D2624">
        <v>0</v>
      </c>
      <c r="E2624">
        <v>0</v>
      </c>
      <c r="F2624">
        <v>0</v>
      </c>
      <c r="G2624">
        <v>0</v>
      </c>
      <c r="J2624" t="str">
        <f t="shared" si="165"/>
        <v>TRABALHADOR DA MANUTENCAO DE EDIFICACOES</v>
      </c>
      <c r="K2624" t="s">
        <v>2703</v>
      </c>
      <c r="L2624">
        <v>0</v>
      </c>
      <c r="N2624" t="str">
        <f t="shared" si="166"/>
        <v>TRABALHADOR DA MANUTENCAO DE EDIFICACOES</v>
      </c>
      <c r="O2624" t="s">
        <v>2703</v>
      </c>
      <c r="P2624">
        <v>0</v>
      </c>
    </row>
    <row r="2625" spans="1:16">
      <c r="A2625" t="str">
        <f t="shared" si="164"/>
        <v>CONSERVADOR DE FACHADAS</v>
      </c>
      <c r="B2625" t="s">
        <v>2704</v>
      </c>
      <c r="C2625">
        <v>0</v>
      </c>
      <c r="D2625">
        <v>0</v>
      </c>
      <c r="E2625">
        <v>0</v>
      </c>
      <c r="F2625">
        <v>0</v>
      </c>
      <c r="G2625">
        <v>0</v>
      </c>
      <c r="J2625" t="str">
        <f t="shared" si="165"/>
        <v>CONSERVADOR DE FACHADAS</v>
      </c>
      <c r="K2625" t="s">
        <v>2704</v>
      </c>
      <c r="L2625">
        <v>0</v>
      </c>
      <c r="N2625" t="str">
        <f t="shared" si="166"/>
        <v>CONSERVADOR DE FACHADAS</v>
      </c>
      <c r="O2625" t="s">
        <v>2704</v>
      </c>
      <c r="P2625">
        <v>0</v>
      </c>
    </row>
    <row r="2626" spans="1:16">
      <c r="A2626" t="str">
        <f t="shared" si="164"/>
        <v>LIMPADOR DE FACHADAS</v>
      </c>
      <c r="B2626" t="s">
        <v>2705</v>
      </c>
      <c r="C2626">
        <v>0</v>
      </c>
      <c r="D2626">
        <v>0</v>
      </c>
      <c r="E2626">
        <v>0</v>
      </c>
      <c r="F2626">
        <v>0</v>
      </c>
      <c r="G2626">
        <v>0</v>
      </c>
      <c r="J2626" t="str">
        <f t="shared" si="165"/>
        <v>LIMPADOR DE FACHADAS</v>
      </c>
      <c r="K2626" t="s">
        <v>2705</v>
      </c>
      <c r="L2626">
        <v>0</v>
      </c>
      <c r="N2626" t="str">
        <f t="shared" si="166"/>
        <v>LIMPADOR DE FACHADAS</v>
      </c>
      <c r="O2626" t="s">
        <v>2705</v>
      </c>
      <c r="P2626">
        <v>0</v>
      </c>
    </row>
    <row r="2627" spans="1:16">
      <c r="A2627" t="str">
        <f t="shared" si="164"/>
        <v>ALINHADOR DE PNEUS</v>
      </c>
      <c r="B2627" t="s">
        <v>2706</v>
      </c>
      <c r="C2627">
        <v>0</v>
      </c>
      <c r="D2627">
        <v>0</v>
      </c>
      <c r="E2627">
        <v>0</v>
      </c>
      <c r="F2627">
        <v>0</v>
      </c>
      <c r="G2627">
        <v>0</v>
      </c>
      <c r="J2627" t="str">
        <f t="shared" si="165"/>
        <v>ALINHADOR DE PNEUS</v>
      </c>
      <c r="K2627" t="s">
        <v>2706</v>
      </c>
      <c r="L2627">
        <v>0</v>
      </c>
      <c r="N2627" t="str">
        <f t="shared" si="166"/>
        <v>ALINHADOR DE PNEUS</v>
      </c>
      <c r="O2627" t="s">
        <v>2706</v>
      </c>
      <c r="P2627">
        <v>0</v>
      </c>
    </row>
    <row r="2628" spans="1:16">
      <c r="A2628" t="str">
        <f t="shared" si="164"/>
        <v>BALANCEADOR</v>
      </c>
      <c r="B2628" t="s">
        <v>2707</v>
      </c>
      <c r="C2628">
        <v>0</v>
      </c>
      <c r="D2628">
        <v>0</v>
      </c>
      <c r="E2628">
        <v>0</v>
      </c>
      <c r="F2628">
        <v>0</v>
      </c>
      <c r="G2628">
        <v>0</v>
      </c>
      <c r="J2628" t="str">
        <f t="shared" si="165"/>
        <v>BALANCEADOR</v>
      </c>
      <c r="K2628" t="s">
        <v>2707</v>
      </c>
      <c r="L2628">
        <v>0</v>
      </c>
      <c r="N2628" t="str">
        <f t="shared" si="166"/>
        <v>BALANCEADOR</v>
      </c>
      <c r="O2628" t="s">
        <v>2707</v>
      </c>
      <c r="P2628">
        <v>0</v>
      </c>
    </row>
    <row r="2629" spans="1:16">
      <c r="A2629" t="str">
        <f t="shared" si="164"/>
        <v>BORRACHEIRO</v>
      </c>
      <c r="B2629" t="s">
        <v>2708</v>
      </c>
      <c r="C2629">
        <v>0</v>
      </c>
      <c r="D2629">
        <v>0</v>
      </c>
      <c r="E2629">
        <v>0</v>
      </c>
      <c r="F2629">
        <v>0</v>
      </c>
      <c r="G2629">
        <v>0</v>
      </c>
      <c r="J2629" t="str">
        <f t="shared" si="165"/>
        <v>BORRACHEIRO</v>
      </c>
      <c r="K2629" t="s">
        <v>2708</v>
      </c>
      <c r="L2629">
        <v>0</v>
      </c>
      <c r="N2629" t="str">
        <f t="shared" si="166"/>
        <v>BORRACHEIRO</v>
      </c>
      <c r="O2629" t="s">
        <v>2708</v>
      </c>
      <c r="P2629">
        <v>0</v>
      </c>
    </row>
    <row r="2630" spans="1:16">
      <c r="A2630" t="str">
        <f t="shared" si="164"/>
        <v>LAVADOR DE PECAS</v>
      </c>
      <c r="B2630" t="s">
        <v>2709</v>
      </c>
      <c r="C2630">
        <v>0</v>
      </c>
      <c r="D2630">
        <v>0</v>
      </c>
      <c r="E2630">
        <v>0</v>
      </c>
      <c r="F2630">
        <v>0</v>
      </c>
      <c r="G2630">
        <v>0</v>
      </c>
      <c r="J2630" t="str">
        <f t="shared" si="165"/>
        <v>LAVADOR DE PECAS</v>
      </c>
      <c r="K2630" t="s">
        <v>2709</v>
      </c>
      <c r="L2630">
        <v>0</v>
      </c>
      <c r="N2630" t="str">
        <f t="shared" si="166"/>
        <v>LAVADOR DE PECAS</v>
      </c>
      <c r="O2630" t="s">
        <v>2709</v>
      </c>
      <c r="P2630">
        <v>0</v>
      </c>
    </row>
    <row r="2631" spans="1:16">
      <c r="A2631" t="str">
        <f t="shared" si="164"/>
        <v>ENCARREGADO GERAL DE OPERACOES DE CONSERVACAO DE VIAS PERMANENTES (EXCETO TRILHOS)</v>
      </c>
      <c r="B2631" t="s">
        <v>2710</v>
      </c>
      <c r="C2631">
        <v>0</v>
      </c>
      <c r="D2631">
        <v>0</v>
      </c>
      <c r="E2631">
        <v>0</v>
      </c>
      <c r="F2631">
        <v>0</v>
      </c>
      <c r="G2631">
        <v>0</v>
      </c>
      <c r="J2631" t="str">
        <f t="shared" si="165"/>
        <v>ENCARREGADO GERAL DE OPERACOES DE CONSERVACAO DE VIAS PERMANENTES (EXCETO TRILHOS)</v>
      </c>
      <c r="K2631" t="s">
        <v>2710</v>
      </c>
      <c r="L2631">
        <v>0</v>
      </c>
      <c r="N2631" t="str">
        <f t="shared" si="166"/>
        <v>ENCARREGADO GERAL DE OPERACOES DE CONSERVACAO DE VIAS PERMANENTES (EXCETO TRILHOS)</v>
      </c>
      <c r="O2631" t="s">
        <v>2710</v>
      </c>
      <c r="P2631">
        <v>0</v>
      </c>
    </row>
    <row r="2632" spans="1:16">
      <c r="A2632" t="str">
        <f t="shared" si="164"/>
        <v>ENCARREGADO DE EQUIPE DE CONSERVACAO DE VIAS PERMANENTES (EXCETO TRILHOS)</v>
      </c>
      <c r="B2632" t="s">
        <v>2711</v>
      </c>
      <c r="C2632">
        <v>0</v>
      </c>
      <c r="D2632">
        <v>0</v>
      </c>
      <c r="E2632">
        <v>0</v>
      </c>
      <c r="F2632">
        <v>0</v>
      </c>
      <c r="G2632">
        <v>0</v>
      </c>
      <c r="J2632" t="str">
        <f t="shared" si="165"/>
        <v>ENCARREGADO DE EQUIPE DE CONSERVACAO DE VIAS PERMANENTES (EXCETO TRILHOS)</v>
      </c>
      <c r="K2632" t="s">
        <v>2711</v>
      </c>
      <c r="L2632">
        <v>0</v>
      </c>
      <c r="N2632" t="str">
        <f t="shared" si="166"/>
        <v>ENCARREGADO DE EQUIPE DE CONSERVACAO DE VIAS PERMANENTES (EXCETO TRILHOS)</v>
      </c>
      <c r="O2632" t="s">
        <v>2711</v>
      </c>
      <c r="P2632">
        <v>0</v>
      </c>
    </row>
    <row r="2633" spans="1:16">
      <c r="A2633" t="str">
        <f t="shared" si="164"/>
        <v>OPERADOR DE CEIFADEIRA NA CONSERVACAO DE VIAS PERMANENTES</v>
      </c>
      <c r="B2633" t="s">
        <v>2712</v>
      </c>
      <c r="C2633">
        <v>0</v>
      </c>
      <c r="D2633">
        <v>0</v>
      </c>
      <c r="E2633">
        <v>0</v>
      </c>
      <c r="F2633">
        <v>0</v>
      </c>
      <c r="G2633">
        <v>0</v>
      </c>
      <c r="J2633" t="str">
        <f t="shared" si="165"/>
        <v>OPERADOR DE CEIFADEIRA NA CONSERVACAO DE VIAS PERMANENTES</v>
      </c>
      <c r="K2633" t="s">
        <v>2712</v>
      </c>
      <c r="L2633">
        <v>0</v>
      </c>
      <c r="N2633" t="str">
        <f t="shared" si="166"/>
        <v>OPERADOR DE CEIFADEIRA NA CONSERVACAO DE VIAS PERMANENTES</v>
      </c>
      <c r="O2633" t="s">
        <v>2712</v>
      </c>
      <c r="P2633">
        <v>0</v>
      </c>
    </row>
    <row r="2634" spans="1:16">
      <c r="A2634" t="str">
        <f t="shared" si="164"/>
        <v>PEDREIRO DE CONSERVACAO DE VIAS PERMANENTES (EXCETO TRILHOS)</v>
      </c>
      <c r="B2634" t="s">
        <v>2713</v>
      </c>
      <c r="C2634">
        <v>0</v>
      </c>
      <c r="D2634">
        <v>0</v>
      </c>
      <c r="E2634">
        <v>0</v>
      </c>
      <c r="F2634">
        <v>0</v>
      </c>
      <c r="G2634">
        <v>0</v>
      </c>
      <c r="J2634" t="str">
        <f t="shared" si="165"/>
        <v>PEDREIRO DE CONSERVACAO DE VIAS PERMANENTES (EXCETO TRILHOS)</v>
      </c>
      <c r="K2634" t="s">
        <v>2713</v>
      </c>
      <c r="L2634">
        <v>0</v>
      </c>
      <c r="N2634" t="str">
        <f t="shared" si="166"/>
        <v>PEDREIRO DE CONSERVACAO DE VIAS PERMANENTES (EXCETO TRILHOS)</v>
      </c>
      <c r="O2634" t="s">
        <v>2713</v>
      </c>
      <c r="P2634">
        <v>0</v>
      </c>
    </row>
    <row r="2635" spans="1:16">
      <c r="A2635" t="str">
        <f t="shared" si="164"/>
        <v>AUXILIAR GERAL DE CONSERVACAO DE VIAS PERMANENTES (EXCETO TRILHOS)</v>
      </c>
      <c r="B2635" t="s">
        <v>2714</v>
      </c>
      <c r="C2635">
        <v>0</v>
      </c>
      <c r="D2635">
        <v>0</v>
      </c>
      <c r="E2635">
        <v>0</v>
      </c>
      <c r="F2635">
        <v>0</v>
      </c>
      <c r="G2635">
        <v>0</v>
      </c>
      <c r="J2635" t="str">
        <f t="shared" si="165"/>
        <v>AUXILIAR GERAL DE CONSERVACAO DE VIAS PERMANENTES (EXCETO TRILHOS)</v>
      </c>
      <c r="K2635" t="s">
        <v>2714</v>
      </c>
      <c r="L2635">
        <v>0</v>
      </c>
      <c r="N2635" t="str">
        <f t="shared" si="166"/>
        <v>AUXILIAR GERAL DE CONSERVACAO DE VIAS PERMANENTES (EXCETO TRILHOS)</v>
      </c>
      <c r="O2635" t="s">
        <v>2714</v>
      </c>
      <c r="P2635">
        <v>0</v>
      </c>
    </row>
    <row r="2636" spans="1:16">
      <c r="A2636" t="str">
        <f t="shared" si="164"/>
        <v>ESTUDANTE</v>
      </c>
      <c r="B2636" t="s">
        <v>2715</v>
      </c>
      <c r="C2636">
        <v>0</v>
      </c>
      <c r="D2636">
        <v>0</v>
      </c>
      <c r="E2636">
        <v>1</v>
      </c>
      <c r="F2636">
        <v>1</v>
      </c>
      <c r="G2636">
        <v>2</v>
      </c>
      <c r="J2636" t="str">
        <f t="shared" si="165"/>
        <v>ESTUDANTE</v>
      </c>
      <c r="K2636" t="s">
        <v>2715</v>
      </c>
      <c r="L2636">
        <v>1</v>
      </c>
      <c r="N2636" t="str">
        <f t="shared" si="166"/>
        <v>ESTUDANTE</v>
      </c>
      <c r="O2636" t="s">
        <v>2715</v>
      </c>
      <c r="P2636">
        <v>1</v>
      </c>
    </row>
    <row r="2637" spans="1:16">
      <c r="A2637" t="str">
        <f t="shared" si="164"/>
        <v>DONA DE CASA</v>
      </c>
      <c r="B2637" t="s">
        <v>2716</v>
      </c>
      <c r="C2637">
        <v>0</v>
      </c>
      <c r="D2637">
        <v>0</v>
      </c>
      <c r="E2637">
        <v>0</v>
      </c>
      <c r="F2637">
        <v>0</v>
      </c>
      <c r="G2637">
        <v>0</v>
      </c>
      <c r="J2637" t="str">
        <f t="shared" si="165"/>
        <v>DONA DE CASA</v>
      </c>
      <c r="K2637" t="s">
        <v>2716</v>
      </c>
      <c r="L2637">
        <v>0</v>
      </c>
      <c r="N2637" t="str">
        <f t="shared" si="166"/>
        <v>DONA DE CASA</v>
      </c>
      <c r="O2637" t="s">
        <v>2716</v>
      </c>
      <c r="P2637">
        <v>0</v>
      </c>
    </row>
    <row r="2638" spans="1:16">
      <c r="A2638" t="str">
        <f t="shared" si="164"/>
        <v>APOSENTADO/PENSIONISTA</v>
      </c>
      <c r="B2638" t="s">
        <v>2717</v>
      </c>
      <c r="C2638">
        <v>0</v>
      </c>
      <c r="D2638">
        <v>0</v>
      </c>
      <c r="E2638">
        <v>0</v>
      </c>
      <c r="F2638">
        <v>0</v>
      </c>
      <c r="G2638">
        <v>0</v>
      </c>
      <c r="J2638" t="str">
        <f t="shared" si="165"/>
        <v>APOSENTADO/PENSIONISTA</v>
      </c>
      <c r="K2638" t="s">
        <v>2717</v>
      </c>
      <c r="L2638">
        <v>0</v>
      </c>
      <c r="N2638" t="str">
        <f t="shared" si="166"/>
        <v>APOSENTADO/PENSIONISTA</v>
      </c>
      <c r="O2638" t="s">
        <v>2717</v>
      </c>
      <c r="P2638">
        <v>0</v>
      </c>
    </row>
    <row r="2639" spans="1:16">
      <c r="A2639" t="str">
        <f t="shared" si="164"/>
        <v>DESEMPREGADO CRONICO OU CUJA HABITACAO HABITUAL NAO FOI POSSIVEL OBTER</v>
      </c>
      <c r="B2639" t="s">
        <v>2718</v>
      </c>
      <c r="C2639">
        <v>0</v>
      </c>
      <c r="D2639">
        <v>0</v>
      </c>
      <c r="E2639">
        <v>0</v>
      </c>
      <c r="F2639">
        <v>0</v>
      </c>
      <c r="G2639">
        <v>0</v>
      </c>
      <c r="J2639" t="str">
        <f t="shared" si="165"/>
        <v>DESEMPREGADO CRONICO OU CUJA HABITACAO HABITUAL NAO FOI POSSIVEL OBTER</v>
      </c>
      <c r="K2639" t="s">
        <v>2718</v>
      </c>
      <c r="L2639">
        <v>0</v>
      </c>
      <c r="N2639" t="str">
        <f t="shared" si="166"/>
        <v>DESEMPREGADO CRONICO OU CUJA HABITACAO HABITUAL NAO FOI POSSIVEL OBTER</v>
      </c>
      <c r="O2639" t="s">
        <v>2718</v>
      </c>
      <c r="P2639">
        <v>0</v>
      </c>
    </row>
    <row r="2640" spans="1:16">
      <c r="A2640" t="str">
        <f t="shared" si="164"/>
        <v>PRESIDIARIO ( PESSOAS CONFINADAS EM INSTITUICOES PENAIS, INCLUSIVE MENORES DE IDADE )</v>
      </c>
      <c r="B2640" t="s">
        <v>2719</v>
      </c>
      <c r="C2640">
        <v>0</v>
      </c>
      <c r="D2640">
        <v>0</v>
      </c>
      <c r="E2640">
        <v>0</v>
      </c>
      <c r="F2640">
        <v>0</v>
      </c>
      <c r="G2640">
        <v>0</v>
      </c>
      <c r="J2640" t="str">
        <f t="shared" si="165"/>
        <v>PRESIDIARIO ( PESSOAS CONFINADAS EM INSTITUICOES PENAIS, INCLUSIVE MENORES DE IDADE )</v>
      </c>
      <c r="K2640" t="s">
        <v>2719</v>
      </c>
      <c r="L2640">
        <v>0</v>
      </c>
      <c r="N2640" t="str">
        <f t="shared" si="166"/>
        <v>PRESIDIARIO ( PESSOAS CONFINADAS EM INSTITUICOES PENAIS, INCLUSIVE MENORES DE IDADE )</v>
      </c>
      <c r="O2640" t="s">
        <v>2719</v>
      </c>
      <c r="P2640">
        <v>0</v>
      </c>
    </row>
    <row r="2641" spans="1:16">
      <c r="A2641" t="str">
        <f t="shared" si="164"/>
        <v/>
      </c>
      <c r="B2641" t="s">
        <v>36</v>
      </c>
      <c r="C2641">
        <v>0</v>
      </c>
      <c r="D2641">
        <v>0</v>
      </c>
      <c r="E2641">
        <v>245</v>
      </c>
      <c r="F2641">
        <v>450</v>
      </c>
      <c r="G2641">
        <v>695</v>
      </c>
      <c r="J2641" t="str">
        <f t="shared" si="165"/>
        <v/>
      </c>
      <c r="K2641" t="s">
        <v>36</v>
      </c>
      <c r="L2641">
        <v>245</v>
      </c>
      <c r="N2641" t="str">
        <f t="shared" si="166"/>
        <v/>
      </c>
      <c r="O2641" t="s">
        <v>36</v>
      </c>
      <c r="P2641">
        <v>450</v>
      </c>
    </row>
  </sheetData>
  <sortState ref="AD9:AF30">
    <sortCondition descending="1" ref="AF9:AF30"/>
  </sortState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>
  <sheetPr codeName="Plan10"/>
  <dimension ref="A1:I622"/>
  <sheetViews>
    <sheetView topLeftCell="A16" workbookViewId="0">
      <selection activeCell="H32" sqref="H32"/>
    </sheetView>
  </sheetViews>
  <sheetFormatPr defaultRowHeight="15.75"/>
  <cols>
    <col min="1" max="1" width="26" customWidth="1"/>
    <col min="2" max="2" width="12.25" bestFit="1" customWidth="1"/>
    <col min="3" max="3" width="14.125" customWidth="1"/>
    <col min="4" max="4" width="21" customWidth="1"/>
    <col min="5" max="5" width="27.375" customWidth="1"/>
    <col min="6" max="6" width="16.75" customWidth="1"/>
  </cols>
  <sheetData>
    <row r="1" spans="1:7" ht="15.75" customHeight="1">
      <c r="A1" s="98" t="s">
        <v>42</v>
      </c>
      <c r="B1" s="98"/>
      <c r="C1" s="98"/>
      <c r="D1" s="98"/>
      <c r="E1" s="32"/>
    </row>
    <row r="2" spans="1:7" ht="15.75" customHeight="1">
      <c r="A2" s="28" t="s">
        <v>138</v>
      </c>
      <c r="B2" s="33"/>
      <c r="C2" s="33"/>
      <c r="D2" s="33"/>
      <c r="E2" s="33"/>
    </row>
    <row r="3" spans="1:7" ht="15.75" customHeight="1">
      <c r="A3" s="28" t="s">
        <v>139</v>
      </c>
      <c r="B3" s="45">
        <v>44047</v>
      </c>
      <c r="C3" s="45"/>
      <c r="D3" s="24"/>
      <c r="E3" s="24"/>
    </row>
    <row r="4" spans="1:7" ht="15.75" customHeight="1">
      <c r="A4" s="76"/>
      <c r="B4" s="29"/>
      <c r="C4" s="29"/>
      <c r="D4" s="30"/>
      <c r="E4" s="30"/>
      <c r="F4" s="78"/>
      <c r="G4" s="78"/>
    </row>
    <row r="5" spans="1:7" ht="15.75" customHeight="1">
      <c r="A5" t="s">
        <v>37</v>
      </c>
      <c r="C5" s="29"/>
      <c r="D5" s="30"/>
      <c r="E5" t="s">
        <v>37</v>
      </c>
      <c r="G5" s="78"/>
    </row>
    <row r="6" spans="1:7" ht="15.75" customHeight="1">
      <c r="A6" t="s">
        <v>4794</v>
      </c>
      <c r="C6" s="29"/>
      <c r="D6" s="30"/>
      <c r="E6" t="s">
        <v>4763</v>
      </c>
      <c r="G6" s="78"/>
    </row>
    <row r="7" spans="1:7" ht="15.75" customHeight="1">
      <c r="A7" t="s">
        <v>38</v>
      </c>
      <c r="C7" s="29"/>
      <c r="D7" s="30"/>
      <c r="E7" t="s">
        <v>38</v>
      </c>
      <c r="G7" s="78"/>
    </row>
    <row r="8" spans="1:7" ht="15.75" customHeight="1">
      <c r="A8" t="s">
        <v>4795</v>
      </c>
      <c r="B8" t="s">
        <v>29</v>
      </c>
      <c r="C8" s="29"/>
      <c r="D8" s="30"/>
      <c r="E8" t="s">
        <v>4764</v>
      </c>
      <c r="F8" t="s">
        <v>29</v>
      </c>
      <c r="G8" s="78"/>
    </row>
    <row r="9" spans="1:7" ht="15.75" customHeight="1">
      <c r="A9" t="s">
        <v>4765</v>
      </c>
      <c r="B9" t="s">
        <v>4766</v>
      </c>
      <c r="C9" s="29"/>
      <c r="D9" s="30"/>
      <c r="E9" t="s">
        <v>4765</v>
      </c>
      <c r="F9" t="s">
        <v>4766</v>
      </c>
      <c r="G9" s="78"/>
    </row>
    <row r="10" spans="1:7" ht="15.75" customHeight="1">
      <c r="A10" t="s">
        <v>4767</v>
      </c>
      <c r="B10" t="s">
        <v>4766</v>
      </c>
      <c r="C10" s="29"/>
      <c r="D10" s="30"/>
      <c r="E10" t="s">
        <v>4767</v>
      </c>
      <c r="F10" t="s">
        <v>4766</v>
      </c>
      <c r="G10" s="78"/>
    </row>
    <row r="11" spans="1:7" ht="15.75" customHeight="1">
      <c r="A11" t="s">
        <v>4768</v>
      </c>
      <c r="B11" t="s">
        <v>4766</v>
      </c>
      <c r="C11" s="29"/>
      <c r="D11" s="30"/>
      <c r="E11" t="s">
        <v>4768</v>
      </c>
      <c r="F11" t="s">
        <v>4766</v>
      </c>
      <c r="G11" s="78"/>
    </row>
    <row r="12" spans="1:7" ht="15.75" customHeight="1">
      <c r="A12" t="s">
        <v>4769</v>
      </c>
      <c r="B12" t="s">
        <v>4766</v>
      </c>
      <c r="C12" s="29"/>
      <c r="D12" s="30"/>
      <c r="E12" t="s">
        <v>4769</v>
      </c>
      <c r="F12" t="s">
        <v>4766</v>
      </c>
      <c r="G12" s="78"/>
    </row>
    <row r="13" spans="1:7" ht="15.75" customHeight="1">
      <c r="A13" t="s">
        <v>4770</v>
      </c>
      <c r="B13" t="s">
        <v>4766</v>
      </c>
      <c r="C13" s="29"/>
      <c r="D13" s="30"/>
      <c r="E13" t="s">
        <v>4770</v>
      </c>
      <c r="F13" t="s">
        <v>4766</v>
      </c>
      <c r="G13" s="78"/>
    </row>
    <row r="14" spans="1:7" ht="15.75" customHeight="1">
      <c r="A14" t="s">
        <v>4771</v>
      </c>
      <c r="B14" t="s">
        <v>4766</v>
      </c>
      <c r="C14" s="29"/>
      <c r="D14" s="30"/>
      <c r="E14" t="s">
        <v>4771</v>
      </c>
      <c r="F14" t="s">
        <v>4766</v>
      </c>
      <c r="G14" s="78"/>
    </row>
    <row r="15" spans="1:7" ht="15.75" customHeight="1">
      <c r="A15" t="s">
        <v>4772</v>
      </c>
      <c r="B15" t="s">
        <v>4766</v>
      </c>
      <c r="C15" s="29"/>
      <c r="D15" s="30"/>
      <c r="E15" t="s">
        <v>4772</v>
      </c>
      <c r="F15" t="s">
        <v>4766</v>
      </c>
      <c r="G15" s="78"/>
    </row>
    <row r="16" spans="1:7" ht="15.75" customHeight="1">
      <c r="A16" t="s">
        <v>4773</v>
      </c>
      <c r="B16" t="s">
        <v>4766</v>
      </c>
      <c r="C16" s="29"/>
      <c r="D16" s="30"/>
      <c r="E16" t="s">
        <v>4773</v>
      </c>
      <c r="F16">
        <v>1</v>
      </c>
      <c r="G16" s="78"/>
    </row>
    <row r="17" spans="1:7" ht="15.75" customHeight="1">
      <c r="A17" t="s">
        <v>4774</v>
      </c>
      <c r="B17" t="s">
        <v>4766</v>
      </c>
      <c r="C17" s="29"/>
      <c r="D17" s="30"/>
      <c r="E17" t="s">
        <v>4774</v>
      </c>
      <c r="F17" t="s">
        <v>4766</v>
      </c>
      <c r="G17" s="78"/>
    </row>
    <row r="18" spans="1:7" ht="15.75" customHeight="1">
      <c r="A18" t="s">
        <v>4775</v>
      </c>
      <c r="B18" t="s">
        <v>4766</v>
      </c>
      <c r="C18" s="29"/>
      <c r="D18" s="30"/>
      <c r="E18" t="s">
        <v>4775</v>
      </c>
      <c r="F18">
        <v>2</v>
      </c>
      <c r="G18" s="78"/>
    </row>
    <row r="19" spans="1:7" ht="15.75" customHeight="1">
      <c r="A19" t="s">
        <v>4776</v>
      </c>
      <c r="B19" t="s">
        <v>4766</v>
      </c>
      <c r="C19" s="29"/>
      <c r="D19" s="30"/>
      <c r="E19" t="s">
        <v>4776</v>
      </c>
      <c r="F19">
        <v>1</v>
      </c>
      <c r="G19" s="78"/>
    </row>
    <row r="20" spans="1:7" ht="15.75" customHeight="1">
      <c r="A20" t="s">
        <v>4777</v>
      </c>
      <c r="B20" t="s">
        <v>4766</v>
      </c>
      <c r="C20" s="29"/>
      <c r="D20" s="30"/>
      <c r="E20" t="s">
        <v>4777</v>
      </c>
      <c r="F20">
        <v>1</v>
      </c>
      <c r="G20" s="78"/>
    </row>
    <row r="21" spans="1:7" ht="15.75" customHeight="1">
      <c r="A21" t="s">
        <v>4778</v>
      </c>
      <c r="B21" t="s">
        <v>4766</v>
      </c>
      <c r="C21" s="29"/>
      <c r="D21" s="30"/>
      <c r="E21" t="s">
        <v>4778</v>
      </c>
      <c r="F21">
        <v>1</v>
      </c>
      <c r="G21" s="78"/>
    </row>
    <row r="22" spans="1:7" ht="15.75" customHeight="1">
      <c r="A22" t="s">
        <v>4779</v>
      </c>
      <c r="B22" t="s">
        <v>4766</v>
      </c>
      <c r="C22" s="29"/>
      <c r="D22" s="30"/>
      <c r="E22" t="s">
        <v>4779</v>
      </c>
      <c r="F22" t="s">
        <v>4766</v>
      </c>
      <c r="G22" s="78"/>
    </row>
    <row r="23" spans="1:7" ht="15.75" customHeight="1">
      <c r="A23" t="s">
        <v>4780</v>
      </c>
      <c r="B23" t="s">
        <v>4766</v>
      </c>
      <c r="C23" s="29"/>
      <c r="D23" s="30"/>
      <c r="E23" t="s">
        <v>4780</v>
      </c>
      <c r="F23">
        <v>2</v>
      </c>
      <c r="G23" s="78"/>
    </row>
    <row r="24" spans="1:7" ht="15.75" customHeight="1">
      <c r="A24" t="s">
        <v>4781</v>
      </c>
      <c r="B24" t="s">
        <v>4766</v>
      </c>
      <c r="C24" s="29"/>
      <c r="D24" s="30"/>
      <c r="E24" t="s">
        <v>4781</v>
      </c>
      <c r="F24">
        <v>3</v>
      </c>
      <c r="G24" s="78"/>
    </row>
    <row r="25" spans="1:7" ht="15.75" customHeight="1">
      <c r="A25" t="s">
        <v>4782</v>
      </c>
      <c r="B25">
        <v>695</v>
      </c>
      <c r="C25" s="29"/>
      <c r="D25" s="30"/>
      <c r="E25" t="s">
        <v>4782</v>
      </c>
      <c r="F25">
        <v>681</v>
      </c>
      <c r="G25" s="78"/>
    </row>
    <row r="26" spans="1:7" ht="15.75" customHeight="1">
      <c r="A26" t="s">
        <v>4783</v>
      </c>
      <c r="B26" t="s">
        <v>4766</v>
      </c>
      <c r="C26" s="29"/>
      <c r="D26" s="30"/>
      <c r="E26" t="s">
        <v>4783</v>
      </c>
      <c r="F26" t="s">
        <v>4766</v>
      </c>
      <c r="G26" s="78"/>
    </row>
    <row r="27" spans="1:7" ht="15.75" customHeight="1">
      <c r="A27" t="s">
        <v>4784</v>
      </c>
      <c r="B27" t="s">
        <v>4766</v>
      </c>
      <c r="C27" s="29"/>
      <c r="D27" s="30"/>
      <c r="E27" t="s">
        <v>4784</v>
      </c>
      <c r="F27" t="s">
        <v>4766</v>
      </c>
      <c r="G27" s="78"/>
    </row>
    <row r="28" spans="1:7" ht="15.75" customHeight="1">
      <c r="A28" t="s">
        <v>4785</v>
      </c>
      <c r="B28" t="s">
        <v>4766</v>
      </c>
      <c r="C28" s="29"/>
      <c r="D28" s="30"/>
      <c r="E28" t="s">
        <v>4785</v>
      </c>
      <c r="F28" t="s">
        <v>4766</v>
      </c>
      <c r="G28" s="78"/>
    </row>
    <row r="29" spans="1:7" ht="15.75" customHeight="1">
      <c r="A29" t="s">
        <v>4786</v>
      </c>
      <c r="B29" t="s">
        <v>4766</v>
      </c>
      <c r="C29" s="29"/>
      <c r="D29" s="30"/>
      <c r="E29" t="s">
        <v>4786</v>
      </c>
      <c r="F29">
        <v>1</v>
      </c>
      <c r="G29" s="78"/>
    </row>
    <row r="30" spans="1:7" ht="15.75" customHeight="1">
      <c r="A30" t="s">
        <v>4787</v>
      </c>
      <c r="B30" t="s">
        <v>4766</v>
      </c>
      <c r="C30" s="29"/>
      <c r="D30" s="30"/>
      <c r="E30" t="s">
        <v>4787</v>
      </c>
      <c r="F30">
        <v>2</v>
      </c>
      <c r="G30" s="78"/>
    </row>
    <row r="31" spans="1:7" ht="15.75" customHeight="1">
      <c r="A31" t="s">
        <v>4788</v>
      </c>
      <c r="B31" t="s">
        <v>4766</v>
      </c>
      <c r="C31" s="29"/>
      <c r="D31" s="30"/>
      <c r="E31" t="s">
        <v>4788</v>
      </c>
      <c r="F31" t="s">
        <v>4766</v>
      </c>
      <c r="G31" s="78"/>
    </row>
    <row r="32" spans="1:7" ht="15.75" customHeight="1">
      <c r="A32" t="s">
        <v>4789</v>
      </c>
      <c r="B32" t="s">
        <v>4766</v>
      </c>
      <c r="C32" s="29"/>
      <c r="D32" s="30"/>
      <c r="E32" t="s">
        <v>4789</v>
      </c>
      <c r="F32" t="s">
        <v>4766</v>
      </c>
      <c r="G32" s="78"/>
    </row>
    <row r="33" spans="1:7" ht="15.75" customHeight="1">
      <c r="A33" t="s">
        <v>4790</v>
      </c>
      <c r="B33" t="s">
        <v>4766</v>
      </c>
      <c r="C33" s="29"/>
      <c r="D33" s="30"/>
      <c r="E33" t="s">
        <v>4790</v>
      </c>
      <c r="F33" t="s">
        <v>4766</v>
      </c>
      <c r="G33" s="78"/>
    </row>
    <row r="34" spans="1:7" ht="15.75" customHeight="1">
      <c r="A34" t="s">
        <v>4791</v>
      </c>
      <c r="B34" t="s">
        <v>4766</v>
      </c>
      <c r="C34" s="29"/>
      <c r="D34" s="30"/>
      <c r="E34" t="s">
        <v>4791</v>
      </c>
      <c r="F34" t="s">
        <v>4766</v>
      </c>
      <c r="G34" s="78"/>
    </row>
    <row r="35" spans="1:7" ht="15.75" customHeight="1">
      <c r="A35" t="s">
        <v>4792</v>
      </c>
      <c r="B35" t="s">
        <v>4766</v>
      </c>
      <c r="C35" s="29"/>
      <c r="D35" s="30"/>
      <c r="E35" t="s">
        <v>4792</v>
      </c>
      <c r="F35" t="s">
        <v>4766</v>
      </c>
      <c r="G35" s="78"/>
    </row>
    <row r="36" spans="1:7" ht="15.75" customHeight="1">
      <c r="A36" t="s">
        <v>4793</v>
      </c>
      <c r="B36" t="s">
        <v>4766</v>
      </c>
      <c r="C36" s="29"/>
      <c r="D36" s="30"/>
      <c r="E36" t="s">
        <v>4793</v>
      </c>
      <c r="F36" t="s">
        <v>4766</v>
      </c>
      <c r="G36" s="78"/>
    </row>
    <row r="37" spans="1:7" ht="15.75" customHeight="1">
      <c r="A37" t="s">
        <v>36</v>
      </c>
      <c r="B37">
        <v>695</v>
      </c>
      <c r="C37" s="29"/>
      <c r="D37" s="30"/>
      <c r="E37" t="s">
        <v>36</v>
      </c>
      <c r="F37">
        <v>695</v>
      </c>
      <c r="G37" s="78"/>
    </row>
    <row r="38" spans="1:7" ht="15.75" customHeight="1">
      <c r="C38" s="29"/>
      <c r="D38" s="30"/>
      <c r="G38" s="78"/>
    </row>
    <row r="39" spans="1:7" ht="15.75" customHeight="1">
      <c r="C39" s="29"/>
      <c r="D39" s="30"/>
      <c r="G39" s="78"/>
    </row>
    <row r="40" spans="1:7" ht="15.75" customHeight="1">
      <c r="A40" s="76"/>
      <c r="B40" s="29"/>
      <c r="C40" s="29"/>
      <c r="D40" s="30"/>
      <c r="E40" s="30"/>
      <c r="F40" s="78"/>
      <c r="G40" s="78"/>
    </row>
    <row r="41" spans="1:7" ht="15.75" customHeight="1">
      <c r="A41" s="76"/>
      <c r="B41" s="29"/>
      <c r="C41" s="29"/>
      <c r="D41" s="30"/>
      <c r="E41" s="30"/>
    </row>
    <row r="42" spans="1:7" ht="15.75" customHeight="1">
      <c r="A42" s="11" t="s">
        <v>37</v>
      </c>
      <c r="D42" s="30"/>
      <c r="E42" t="s">
        <v>37</v>
      </c>
    </row>
    <row r="43" spans="1:7" ht="15.75" customHeight="1">
      <c r="A43" s="11" t="s">
        <v>4714</v>
      </c>
      <c r="D43" s="30"/>
      <c r="E43" s="11" t="s">
        <v>4712</v>
      </c>
    </row>
    <row r="44" spans="1:7">
      <c r="A44">
        <v>2020</v>
      </c>
      <c r="D44" s="30"/>
      <c r="E44">
        <v>2020</v>
      </c>
    </row>
    <row r="45" spans="1:7">
      <c r="A45" s="10" t="s">
        <v>2725</v>
      </c>
      <c r="B45" s="31" t="s">
        <v>29</v>
      </c>
      <c r="C45" s="34" t="s">
        <v>28</v>
      </c>
      <c r="D45" s="20"/>
      <c r="E45" s="10" t="s">
        <v>2735</v>
      </c>
      <c r="F45" s="31" t="s">
        <v>29</v>
      </c>
      <c r="G45" s="31" t="s">
        <v>28</v>
      </c>
    </row>
    <row r="46" spans="1:7">
      <c r="A46" t="s">
        <v>41</v>
      </c>
      <c r="B46">
        <v>287</v>
      </c>
      <c r="C46" s="22">
        <f>B46*100/695</f>
        <v>41.294964028776981</v>
      </c>
      <c r="E46" t="s">
        <v>141</v>
      </c>
      <c r="F46">
        <v>450</v>
      </c>
      <c r="G46" s="18">
        <f>F46*100/695</f>
        <v>64.748201438848923</v>
      </c>
    </row>
    <row r="47" spans="1:7">
      <c r="A47" t="s">
        <v>2729</v>
      </c>
      <c r="B47">
        <v>255</v>
      </c>
      <c r="C47" s="22">
        <f>B47*100/695</f>
        <v>36.690647482014391</v>
      </c>
      <c r="E47" t="s">
        <v>140</v>
      </c>
      <c r="F47">
        <v>245</v>
      </c>
      <c r="G47" s="18">
        <f>F47*100/695</f>
        <v>35.251798561151077</v>
      </c>
    </row>
    <row r="48" spans="1:7">
      <c r="A48" t="s">
        <v>40</v>
      </c>
      <c r="B48">
        <v>112</v>
      </c>
      <c r="C48" s="22">
        <f>B48*100/695</f>
        <v>16.115107913669064</v>
      </c>
      <c r="D48" s="3"/>
      <c r="E48" t="s">
        <v>2736</v>
      </c>
      <c r="F48">
        <v>0</v>
      </c>
      <c r="G48" s="18">
        <f>F48*100/695</f>
        <v>0</v>
      </c>
    </row>
    <row r="49" spans="1:9">
      <c r="A49" t="s">
        <v>39</v>
      </c>
      <c r="B49">
        <v>41</v>
      </c>
      <c r="C49" s="22">
        <f>B49*100/695</f>
        <v>5.8992805755395681</v>
      </c>
      <c r="E49" t="s">
        <v>2737</v>
      </c>
      <c r="F49">
        <v>0</v>
      </c>
      <c r="G49" s="18">
        <f>F49*100/695</f>
        <v>0</v>
      </c>
    </row>
    <row r="50" spans="1:9">
      <c r="A50" s="11" t="s">
        <v>45</v>
      </c>
      <c r="B50">
        <v>0</v>
      </c>
      <c r="C50" s="3"/>
      <c r="D50" s="27"/>
      <c r="E50" t="s">
        <v>36</v>
      </c>
      <c r="F50">
        <v>695</v>
      </c>
      <c r="G50" s="18">
        <f>F50*100/695</f>
        <v>100</v>
      </c>
    </row>
    <row r="51" spans="1:9">
      <c r="A51" s="11" t="s">
        <v>2726</v>
      </c>
      <c r="B51">
        <v>0</v>
      </c>
      <c r="C51" s="22">
        <f t="shared" ref="C51:C58" si="0">B51*100/695</f>
        <v>0</v>
      </c>
      <c r="D51" s="19"/>
    </row>
    <row r="52" spans="1:9">
      <c r="A52" t="s">
        <v>2727</v>
      </c>
      <c r="B52">
        <v>0</v>
      </c>
      <c r="C52" s="22">
        <f t="shared" si="0"/>
        <v>0</v>
      </c>
      <c r="D52" s="20"/>
    </row>
    <row r="53" spans="1:9">
      <c r="A53" t="s">
        <v>2728</v>
      </c>
      <c r="B53">
        <v>0</v>
      </c>
      <c r="C53" s="22">
        <f t="shared" si="0"/>
        <v>0</v>
      </c>
      <c r="D53" s="20"/>
    </row>
    <row r="54" spans="1:9">
      <c r="A54" t="s">
        <v>2730</v>
      </c>
      <c r="B54">
        <v>0</v>
      </c>
      <c r="C54" s="22">
        <f t="shared" si="0"/>
        <v>0</v>
      </c>
      <c r="D54" s="3"/>
      <c r="I54" s="14"/>
    </row>
    <row r="55" spans="1:9">
      <c r="A55" t="s">
        <v>2731</v>
      </c>
      <c r="B55">
        <v>0</v>
      </c>
      <c r="C55" s="22">
        <f t="shared" si="0"/>
        <v>0</v>
      </c>
      <c r="D55" s="3"/>
      <c r="H55" s="14"/>
    </row>
    <row r="56" spans="1:9">
      <c r="A56" t="s">
        <v>2732</v>
      </c>
      <c r="B56">
        <v>0</v>
      </c>
      <c r="C56" s="22">
        <f t="shared" si="0"/>
        <v>0</v>
      </c>
      <c r="H56" s="14"/>
    </row>
    <row r="57" spans="1:9">
      <c r="A57" t="s">
        <v>2733</v>
      </c>
      <c r="B57">
        <v>0</v>
      </c>
      <c r="C57" s="22">
        <f t="shared" si="0"/>
        <v>0</v>
      </c>
      <c r="H57" s="14"/>
    </row>
    <row r="58" spans="1:9">
      <c r="A58" s="11" t="s">
        <v>2734</v>
      </c>
      <c r="B58" s="11">
        <v>0</v>
      </c>
      <c r="C58" s="22">
        <f t="shared" si="0"/>
        <v>0</v>
      </c>
    </row>
    <row r="59" spans="1:9">
      <c r="A59" t="s">
        <v>36</v>
      </c>
      <c r="B59">
        <v>695</v>
      </c>
      <c r="C59" s="22">
        <f>B59*100/695</f>
        <v>100</v>
      </c>
    </row>
    <row r="63" spans="1:9">
      <c r="A63" t="s">
        <v>37</v>
      </c>
      <c r="D63" s="22"/>
      <c r="E63" t="s">
        <v>37</v>
      </c>
    </row>
    <row r="64" spans="1:9">
      <c r="A64" t="s">
        <v>2723</v>
      </c>
      <c r="D64" s="22"/>
      <c r="E64" s="97" t="s">
        <v>4715</v>
      </c>
      <c r="F64" s="97"/>
      <c r="G64" s="97"/>
    </row>
    <row r="65" spans="1:7">
      <c r="A65">
        <v>2020</v>
      </c>
      <c r="E65" s="46" t="s">
        <v>4717</v>
      </c>
      <c r="F65" s="46"/>
      <c r="G65" s="46"/>
    </row>
    <row r="66" spans="1:7">
      <c r="A66" s="10" t="s">
        <v>2738</v>
      </c>
      <c r="B66" s="10" t="s">
        <v>29</v>
      </c>
      <c r="C66" s="31" t="s">
        <v>28</v>
      </c>
      <c r="E66" s="39" t="s">
        <v>4716</v>
      </c>
      <c r="F66" s="36" t="s">
        <v>29</v>
      </c>
      <c r="G66" t="s">
        <v>28</v>
      </c>
    </row>
    <row r="67" spans="1:7">
      <c r="A67" t="s">
        <v>32</v>
      </c>
      <c r="B67">
        <v>294</v>
      </c>
      <c r="C67" s="18">
        <f t="shared" ref="C67:C74" si="1">B67*100/695</f>
        <v>42.302158273381295</v>
      </c>
      <c r="E67" s="37" t="s">
        <v>136</v>
      </c>
      <c r="F67" s="38">
        <v>284</v>
      </c>
      <c r="G67" s="21">
        <f t="shared" ref="G67:G72" si="2">F67*100/695</f>
        <v>40.863309352517987</v>
      </c>
    </row>
    <row r="68" spans="1:7">
      <c r="A68" t="s">
        <v>33</v>
      </c>
      <c r="B68">
        <v>184</v>
      </c>
      <c r="C68" s="18">
        <f t="shared" si="1"/>
        <v>26.474820143884891</v>
      </c>
      <c r="E68" s="37" t="s">
        <v>4720</v>
      </c>
      <c r="F68" s="38">
        <v>284</v>
      </c>
      <c r="G68" s="21">
        <f t="shared" si="2"/>
        <v>40.863309352517987</v>
      </c>
    </row>
    <row r="69" spans="1:7">
      <c r="A69" t="s">
        <v>31</v>
      </c>
      <c r="B69">
        <v>124</v>
      </c>
      <c r="C69" s="18">
        <f t="shared" si="1"/>
        <v>17.841726618705035</v>
      </c>
      <c r="E69" s="37" t="s">
        <v>45</v>
      </c>
      <c r="F69" s="38">
        <v>122</v>
      </c>
      <c r="G69" s="21">
        <f t="shared" si="2"/>
        <v>17.553956834532375</v>
      </c>
    </row>
    <row r="70" spans="1:7">
      <c r="A70" t="s">
        <v>34</v>
      </c>
      <c r="B70">
        <v>71</v>
      </c>
      <c r="C70" s="18">
        <f t="shared" si="1"/>
        <v>10.215827338129497</v>
      </c>
      <c r="E70" s="37" t="s">
        <v>4719</v>
      </c>
      <c r="F70" s="38">
        <v>3</v>
      </c>
      <c r="G70" s="21">
        <f t="shared" si="2"/>
        <v>0.43165467625899279</v>
      </c>
    </row>
    <row r="71" spans="1:7">
      <c r="A71" t="s">
        <v>35</v>
      </c>
      <c r="B71">
        <v>10</v>
      </c>
      <c r="C71" s="18">
        <f t="shared" si="1"/>
        <v>1.4388489208633093</v>
      </c>
      <c r="E71" s="37" t="s">
        <v>4718</v>
      </c>
      <c r="F71" s="38">
        <v>2</v>
      </c>
      <c r="G71" s="21">
        <f t="shared" si="2"/>
        <v>0.28776978417266186</v>
      </c>
    </row>
    <row r="72" spans="1:7">
      <c r="A72" t="s">
        <v>2739</v>
      </c>
      <c r="B72">
        <v>5</v>
      </c>
      <c r="C72" s="18">
        <f t="shared" si="1"/>
        <v>0.71942446043165464</v>
      </c>
      <c r="E72" s="37" t="s">
        <v>36</v>
      </c>
      <c r="F72" s="38">
        <v>695</v>
      </c>
      <c r="G72" s="21">
        <f t="shared" si="2"/>
        <v>100</v>
      </c>
    </row>
    <row r="73" spans="1:7">
      <c r="A73" t="s">
        <v>30</v>
      </c>
      <c r="B73">
        <v>4</v>
      </c>
      <c r="C73" s="18">
        <f t="shared" si="1"/>
        <v>0.57553956834532372</v>
      </c>
    </row>
    <row r="74" spans="1:7">
      <c r="A74" t="s">
        <v>2743</v>
      </c>
      <c r="B74">
        <v>2</v>
      </c>
      <c r="C74" s="18">
        <f t="shared" si="1"/>
        <v>0.28776978417266186</v>
      </c>
    </row>
    <row r="75" spans="1:7">
      <c r="A75" t="s">
        <v>2744</v>
      </c>
      <c r="B75">
        <v>1</v>
      </c>
      <c r="C75" s="18">
        <f t="shared" ref="C75:C80" si="3">B75*100/695</f>
        <v>0.14388489208633093</v>
      </c>
    </row>
    <row r="76" spans="1:7">
      <c r="A76" t="s">
        <v>2740</v>
      </c>
      <c r="B76">
        <v>0</v>
      </c>
      <c r="C76" s="18">
        <f t="shared" si="3"/>
        <v>0</v>
      </c>
    </row>
    <row r="77" spans="1:7">
      <c r="A77" t="s">
        <v>2741</v>
      </c>
      <c r="B77">
        <v>0</v>
      </c>
      <c r="C77" s="18">
        <f t="shared" si="3"/>
        <v>0</v>
      </c>
    </row>
    <row r="78" spans="1:7">
      <c r="A78" t="s">
        <v>2742</v>
      </c>
      <c r="B78">
        <v>0</v>
      </c>
      <c r="C78" s="18">
        <f t="shared" si="3"/>
        <v>0</v>
      </c>
    </row>
    <row r="79" spans="1:7">
      <c r="A79" t="s">
        <v>2745</v>
      </c>
      <c r="B79">
        <v>0</v>
      </c>
      <c r="C79" s="18">
        <f t="shared" si="3"/>
        <v>0</v>
      </c>
    </row>
    <row r="80" spans="1:7">
      <c r="A80" t="s">
        <v>36</v>
      </c>
      <c r="B80">
        <v>695</v>
      </c>
      <c r="C80" s="18">
        <f t="shared" si="3"/>
        <v>100</v>
      </c>
    </row>
    <row r="85" spans="1:7">
      <c r="A85" t="s">
        <v>37</v>
      </c>
      <c r="E85" s="9" t="s">
        <v>43</v>
      </c>
      <c r="F85" s="11"/>
    </row>
    <row r="86" spans="1:7">
      <c r="A86" t="s">
        <v>4754</v>
      </c>
      <c r="B86" s="9"/>
      <c r="C86" s="9"/>
      <c r="E86" s="9" t="s">
        <v>2724</v>
      </c>
      <c r="F86" s="11"/>
    </row>
    <row r="87" spans="1:7">
      <c r="A87" s="9">
        <v>2020</v>
      </c>
      <c r="B87" s="9"/>
      <c r="C87" s="9"/>
      <c r="E87">
        <v>2020</v>
      </c>
    </row>
    <row r="88" spans="1:7">
      <c r="A88" s="12" t="s">
        <v>44</v>
      </c>
      <c r="B88" s="31" t="s">
        <v>29</v>
      </c>
      <c r="C88" s="17" t="s">
        <v>28</v>
      </c>
      <c r="E88" s="12" t="s">
        <v>2721</v>
      </c>
      <c r="F88" s="31" t="s">
        <v>29</v>
      </c>
      <c r="G88" s="31" t="s">
        <v>28</v>
      </c>
    </row>
    <row r="89" spans="1:7">
      <c r="A89" s="71" t="s">
        <v>45</v>
      </c>
      <c r="B89" s="71">
        <v>341</v>
      </c>
      <c r="C89" s="21">
        <f t="shared" ref="C89:C99" si="4">B89*100/695</f>
        <v>49.064748201438846</v>
      </c>
      <c r="E89" s="35" t="s">
        <v>49</v>
      </c>
      <c r="F89" s="9">
        <v>270</v>
      </c>
      <c r="G89" s="21">
        <f t="shared" ref="G89:G95" si="5">F89*100/695</f>
        <v>38.848920863309353</v>
      </c>
    </row>
    <row r="90" spans="1:7">
      <c r="A90" t="s">
        <v>55</v>
      </c>
      <c r="B90">
        <v>202</v>
      </c>
      <c r="C90" s="21">
        <f t="shared" si="4"/>
        <v>29.064748201438849</v>
      </c>
      <c r="E90" s="35" t="s">
        <v>45</v>
      </c>
      <c r="F90" s="9">
        <v>246</v>
      </c>
      <c r="G90" s="21">
        <f t="shared" si="5"/>
        <v>35.39568345323741</v>
      </c>
    </row>
    <row r="91" spans="1:7">
      <c r="A91" s="71" t="s">
        <v>53</v>
      </c>
      <c r="B91" s="71">
        <v>101</v>
      </c>
      <c r="C91" s="21">
        <f t="shared" si="4"/>
        <v>14.532374100719425</v>
      </c>
      <c r="E91" s="35" t="s">
        <v>46</v>
      </c>
      <c r="F91" s="9">
        <v>86</v>
      </c>
      <c r="G91" s="21">
        <f t="shared" si="5"/>
        <v>12.37410071942446</v>
      </c>
    </row>
    <row r="92" spans="1:7">
      <c r="A92" t="s">
        <v>54</v>
      </c>
      <c r="B92">
        <v>15</v>
      </c>
      <c r="C92" s="21">
        <f t="shared" si="4"/>
        <v>2.1582733812949639</v>
      </c>
      <c r="E92" s="35" t="s">
        <v>47</v>
      </c>
      <c r="F92" s="9">
        <v>58</v>
      </c>
      <c r="G92" s="21">
        <f t="shared" si="5"/>
        <v>8.3453237410071939</v>
      </c>
    </row>
    <row r="93" spans="1:7">
      <c r="A93" s="71" t="s">
        <v>51</v>
      </c>
      <c r="B93" s="71">
        <v>14</v>
      </c>
      <c r="C93" s="21">
        <f t="shared" si="4"/>
        <v>2.014388489208633</v>
      </c>
      <c r="E93" s="35" t="s">
        <v>48</v>
      </c>
      <c r="F93" s="9">
        <v>33</v>
      </c>
      <c r="G93" s="21">
        <f t="shared" si="5"/>
        <v>4.7482014388489207</v>
      </c>
    </row>
    <row r="94" spans="1:7">
      <c r="A94" s="71" t="s">
        <v>52</v>
      </c>
      <c r="B94" s="71">
        <v>6</v>
      </c>
      <c r="C94" s="21">
        <f t="shared" si="4"/>
        <v>0.86330935251798557</v>
      </c>
      <c r="E94" s="35" t="s">
        <v>2746</v>
      </c>
      <c r="F94" s="9">
        <v>2</v>
      </c>
      <c r="G94" s="21">
        <f t="shared" si="5"/>
        <v>0.28776978417266186</v>
      </c>
    </row>
    <row r="95" spans="1:7">
      <c r="A95" s="71" t="s">
        <v>2749</v>
      </c>
      <c r="B95" s="71">
        <v>5</v>
      </c>
      <c r="C95" s="21">
        <f t="shared" si="4"/>
        <v>0.71942446043165464</v>
      </c>
      <c r="E95" s="9" t="s">
        <v>36</v>
      </c>
      <c r="F95">
        <v>695</v>
      </c>
      <c r="G95" s="21">
        <f t="shared" si="5"/>
        <v>100</v>
      </c>
    </row>
    <row r="96" spans="1:7">
      <c r="A96" t="s">
        <v>137</v>
      </c>
      <c r="B96">
        <v>5</v>
      </c>
      <c r="C96" s="21">
        <f t="shared" si="4"/>
        <v>0.71942446043165464</v>
      </c>
    </row>
    <row r="97" spans="1:7">
      <c r="A97" s="71" t="s">
        <v>50</v>
      </c>
      <c r="B97" s="71">
        <v>3</v>
      </c>
      <c r="C97" s="21">
        <f t="shared" si="4"/>
        <v>0.43165467625899279</v>
      </c>
    </row>
    <row r="98" spans="1:7">
      <c r="A98" s="71" t="s">
        <v>2747</v>
      </c>
      <c r="B98" s="71">
        <v>2</v>
      </c>
      <c r="C98" s="21">
        <f t="shared" si="4"/>
        <v>0.28776978417266186</v>
      </c>
    </row>
    <row r="99" spans="1:7">
      <c r="A99" s="71" t="s">
        <v>2748</v>
      </c>
      <c r="B99" s="71">
        <v>1</v>
      </c>
      <c r="C99" s="21">
        <f t="shared" si="4"/>
        <v>0.14388489208633093</v>
      </c>
    </row>
    <row r="100" spans="1:7">
      <c r="A100" t="s">
        <v>36</v>
      </c>
      <c r="B100">
        <v>695</v>
      </c>
      <c r="C100" s="21">
        <f>B100*100/695</f>
        <v>100</v>
      </c>
    </row>
    <row r="101" spans="1:7">
      <c r="B101" s="9"/>
      <c r="C101" s="47"/>
    </row>
    <row r="102" spans="1:7">
      <c r="B102" s="9"/>
      <c r="C102" s="47"/>
    </row>
    <row r="103" spans="1:7">
      <c r="B103" s="9"/>
      <c r="C103" s="21"/>
    </row>
    <row r="104" spans="1:7">
      <c r="B104" s="9"/>
      <c r="C104" s="21"/>
    </row>
    <row r="105" spans="1:7">
      <c r="B105" s="9"/>
      <c r="C105" s="21"/>
    </row>
    <row r="106" spans="1:7">
      <c r="A106" t="s">
        <v>37</v>
      </c>
      <c r="E106" t="s">
        <v>37</v>
      </c>
    </row>
    <row r="107" spans="1:7">
      <c r="A107" s="10" t="s">
        <v>4709</v>
      </c>
      <c r="E107" s="97" t="s">
        <v>4715</v>
      </c>
      <c r="F107" s="97"/>
      <c r="G107" s="97"/>
    </row>
    <row r="108" spans="1:7">
      <c r="A108">
        <v>2020</v>
      </c>
      <c r="E108" s="56" t="s">
        <v>4748</v>
      </c>
      <c r="F108" s="46"/>
      <c r="G108" s="46"/>
    </row>
    <row r="109" spans="1:7">
      <c r="A109" s="10" t="s">
        <v>2752</v>
      </c>
      <c r="B109" s="31" t="s">
        <v>29</v>
      </c>
      <c r="C109" s="31" t="s">
        <v>28</v>
      </c>
      <c r="E109" s="39" t="s">
        <v>4716</v>
      </c>
      <c r="F109" s="55" t="s">
        <v>29</v>
      </c>
      <c r="G109" s="31" t="s">
        <v>28</v>
      </c>
    </row>
    <row r="110" spans="1:7">
      <c r="A110" t="s">
        <v>132</v>
      </c>
      <c r="B110">
        <v>427</v>
      </c>
      <c r="C110" s="21">
        <f t="shared" ref="C110:C118" si="6">B110*100/695</f>
        <v>61.438848920863308</v>
      </c>
      <c r="E110" s="37" t="s">
        <v>136</v>
      </c>
      <c r="F110" s="38">
        <v>284</v>
      </c>
      <c r="G110" s="21">
        <f t="shared" ref="G110:G115" si="7">F110*100/695</f>
        <v>40.863309352517987</v>
      </c>
    </row>
    <row r="111" spans="1:7">
      <c r="A111" t="s">
        <v>45</v>
      </c>
      <c r="B111">
        <v>149</v>
      </c>
      <c r="C111" s="21">
        <f t="shared" si="6"/>
        <v>21.438848920863311</v>
      </c>
      <c r="E111" s="37" t="s">
        <v>4720</v>
      </c>
      <c r="F111" s="38">
        <v>284</v>
      </c>
      <c r="G111" s="21">
        <f t="shared" si="7"/>
        <v>40.863309352517987</v>
      </c>
    </row>
    <row r="112" spans="1:7">
      <c r="A112" t="s">
        <v>133</v>
      </c>
      <c r="B112">
        <v>97</v>
      </c>
      <c r="C112" s="21">
        <f t="shared" si="6"/>
        <v>13.956834532374101</v>
      </c>
      <c r="E112" s="37" t="s">
        <v>45</v>
      </c>
      <c r="F112" s="38">
        <v>122</v>
      </c>
      <c r="G112" s="21">
        <f t="shared" si="7"/>
        <v>17.553956834532375</v>
      </c>
    </row>
    <row r="113" spans="1:7">
      <c r="A113" t="s">
        <v>134</v>
      </c>
      <c r="B113">
        <v>19</v>
      </c>
      <c r="C113" s="21">
        <f t="shared" si="6"/>
        <v>2.7338129496402876</v>
      </c>
      <c r="E113" s="37" t="s">
        <v>4719</v>
      </c>
      <c r="F113" s="38">
        <v>3</v>
      </c>
      <c r="G113" s="21">
        <f t="shared" si="7"/>
        <v>0.43165467625899279</v>
      </c>
    </row>
    <row r="114" spans="1:7">
      <c r="A114" t="s">
        <v>2753</v>
      </c>
      <c r="B114">
        <v>2</v>
      </c>
      <c r="C114" s="21">
        <f t="shared" si="6"/>
        <v>0.28776978417266186</v>
      </c>
      <c r="E114" s="37" t="s">
        <v>4718</v>
      </c>
      <c r="F114" s="38">
        <v>2</v>
      </c>
      <c r="G114" s="21">
        <f t="shared" si="7"/>
        <v>0.28776978417266186</v>
      </c>
    </row>
    <row r="115" spans="1:7">
      <c r="A115" t="s">
        <v>2756</v>
      </c>
      <c r="B115">
        <v>1</v>
      </c>
      <c r="C115" s="21">
        <f t="shared" si="6"/>
        <v>0.14388489208633093</v>
      </c>
      <c r="E115" s="53" t="s">
        <v>36</v>
      </c>
      <c r="F115" s="54">
        <v>695</v>
      </c>
      <c r="G115" s="50">
        <f t="shared" si="7"/>
        <v>100</v>
      </c>
    </row>
    <row r="116" spans="1:7">
      <c r="A116" t="s">
        <v>2754</v>
      </c>
      <c r="B116">
        <v>0</v>
      </c>
      <c r="C116" s="21">
        <f t="shared" si="6"/>
        <v>0</v>
      </c>
    </row>
    <row r="117" spans="1:7">
      <c r="A117" t="s">
        <v>2755</v>
      </c>
      <c r="B117">
        <v>0</v>
      </c>
      <c r="C117" s="21">
        <f t="shared" si="6"/>
        <v>0</v>
      </c>
    </row>
    <row r="118" spans="1:7">
      <c r="A118" s="10" t="s">
        <v>36</v>
      </c>
      <c r="B118" s="10">
        <v>695</v>
      </c>
      <c r="C118" s="50">
        <f t="shared" si="6"/>
        <v>100</v>
      </c>
    </row>
    <row r="120" spans="1:7">
      <c r="C120" s="21"/>
    </row>
    <row r="122" spans="1:7">
      <c r="A122" t="s">
        <v>37</v>
      </c>
      <c r="E122" t="s">
        <v>37</v>
      </c>
    </row>
    <row r="123" spans="1:7">
      <c r="A123" t="s">
        <v>4713</v>
      </c>
      <c r="E123" s="11" t="s">
        <v>4721</v>
      </c>
    </row>
    <row r="124" spans="1:7">
      <c r="A124">
        <v>2020</v>
      </c>
      <c r="E124">
        <v>2020</v>
      </c>
    </row>
    <row r="125" spans="1:7">
      <c r="A125" s="10" t="s">
        <v>2758</v>
      </c>
      <c r="B125" s="31" t="s">
        <v>29</v>
      </c>
      <c r="C125" s="31" t="s">
        <v>28</v>
      </c>
      <c r="E125" s="10" t="s">
        <v>2750</v>
      </c>
      <c r="F125" s="10" t="s">
        <v>29</v>
      </c>
      <c r="G125" s="31" t="s">
        <v>28</v>
      </c>
    </row>
    <row r="126" spans="1:7">
      <c r="A126" t="s">
        <v>71</v>
      </c>
      <c r="B126" s="5">
        <v>371</v>
      </c>
      <c r="C126" s="21">
        <f t="shared" ref="C126:C139" si="8">B126*100/695</f>
        <v>53.381294964028775</v>
      </c>
      <c r="E126" t="s">
        <v>130</v>
      </c>
      <c r="F126">
        <v>352</v>
      </c>
      <c r="G126" s="21">
        <f>F126*100/695</f>
        <v>50.647482014388487</v>
      </c>
    </row>
    <row r="127" spans="1:7">
      <c r="A127" t="s">
        <v>74</v>
      </c>
      <c r="B127" s="5">
        <v>76</v>
      </c>
      <c r="C127" s="21">
        <f t="shared" si="8"/>
        <v>10.935251798561151</v>
      </c>
      <c r="E127" t="s">
        <v>45</v>
      </c>
      <c r="F127">
        <v>274</v>
      </c>
      <c r="G127" s="21">
        <f>F127*100/695</f>
        <v>39.424460431654673</v>
      </c>
    </row>
    <row r="128" spans="1:7">
      <c r="A128" t="s">
        <v>73</v>
      </c>
      <c r="B128" s="5">
        <v>47</v>
      </c>
      <c r="C128" s="21">
        <f t="shared" si="8"/>
        <v>6.7625899280575537</v>
      </c>
      <c r="E128" t="s">
        <v>2751</v>
      </c>
      <c r="F128">
        <v>55</v>
      </c>
      <c r="G128" s="21">
        <f>F128*100/695</f>
        <v>7.9136690647482011</v>
      </c>
    </row>
    <row r="129" spans="1:7">
      <c r="A129" t="s">
        <v>76</v>
      </c>
      <c r="B129" s="5">
        <v>40</v>
      </c>
      <c r="C129" s="21">
        <f t="shared" si="8"/>
        <v>5.7553956834532372</v>
      </c>
      <c r="E129" t="s">
        <v>131</v>
      </c>
      <c r="F129">
        <v>14</v>
      </c>
      <c r="G129" s="21">
        <f>F129*100/695</f>
        <v>2.014388489208633</v>
      </c>
    </row>
    <row r="130" spans="1:7">
      <c r="A130" t="s">
        <v>78</v>
      </c>
      <c r="B130" s="5">
        <v>37</v>
      </c>
      <c r="C130" s="21">
        <f t="shared" si="8"/>
        <v>5.3237410071942444</v>
      </c>
      <c r="E130" t="s">
        <v>36</v>
      </c>
      <c r="F130">
        <v>695</v>
      </c>
      <c r="G130" s="21">
        <f>F130*100/695</f>
        <v>100</v>
      </c>
    </row>
    <row r="131" spans="1:7">
      <c r="A131" t="s">
        <v>77</v>
      </c>
      <c r="B131" s="5">
        <v>32</v>
      </c>
      <c r="C131" s="21">
        <f t="shared" si="8"/>
        <v>4.6043165467625897</v>
      </c>
    </row>
    <row r="132" spans="1:7">
      <c r="A132" t="s">
        <v>45</v>
      </c>
      <c r="B132" s="5">
        <v>30</v>
      </c>
      <c r="C132" s="21">
        <f t="shared" si="8"/>
        <v>4.3165467625899279</v>
      </c>
    </row>
    <row r="133" spans="1:7">
      <c r="A133" t="s">
        <v>75</v>
      </c>
      <c r="B133" s="5">
        <v>28</v>
      </c>
      <c r="C133" s="21">
        <f t="shared" si="8"/>
        <v>4.028776978417266</v>
      </c>
    </row>
    <row r="134" spans="1:7">
      <c r="A134" t="s">
        <v>72</v>
      </c>
      <c r="B134" s="5">
        <v>24</v>
      </c>
      <c r="C134" s="21">
        <f t="shared" si="8"/>
        <v>3.4532374100719423</v>
      </c>
    </row>
    <row r="135" spans="1:7">
      <c r="A135" t="s">
        <v>2762</v>
      </c>
      <c r="B135" s="5">
        <v>9</v>
      </c>
      <c r="C135" s="21">
        <f t="shared" si="8"/>
        <v>1.2949640287769784</v>
      </c>
    </row>
    <row r="136" spans="1:7">
      <c r="A136" t="s">
        <v>2761</v>
      </c>
      <c r="B136" s="5">
        <v>1</v>
      </c>
      <c r="C136" s="21">
        <f t="shared" si="8"/>
        <v>0.14388489208633093</v>
      </c>
    </row>
    <row r="137" spans="1:7">
      <c r="A137" t="s">
        <v>2759</v>
      </c>
      <c r="B137" s="5">
        <v>0</v>
      </c>
      <c r="C137" s="21">
        <f t="shared" si="8"/>
        <v>0</v>
      </c>
    </row>
    <row r="138" spans="1:7">
      <c r="A138" t="s">
        <v>2760</v>
      </c>
      <c r="B138" s="5">
        <v>0</v>
      </c>
      <c r="C138" s="21">
        <f t="shared" si="8"/>
        <v>0</v>
      </c>
    </row>
    <row r="139" spans="1:7">
      <c r="A139" t="s">
        <v>36</v>
      </c>
      <c r="B139" s="5">
        <v>695</v>
      </c>
      <c r="C139" s="21">
        <f t="shared" si="8"/>
        <v>100</v>
      </c>
    </row>
    <row r="142" spans="1:7">
      <c r="A142" t="s">
        <v>37</v>
      </c>
    </row>
    <row r="143" spans="1:7">
      <c r="A143" s="11" t="s">
        <v>4710</v>
      </c>
    </row>
    <row r="144" spans="1:7">
      <c r="A144">
        <v>2020</v>
      </c>
    </row>
    <row r="145" spans="1:3">
      <c r="A145" s="43" t="s">
        <v>2757</v>
      </c>
      <c r="B145" s="44" t="s">
        <v>29</v>
      </c>
      <c r="C145" s="31" t="s">
        <v>28</v>
      </c>
    </row>
    <row r="146" spans="1:3">
      <c r="A146" s="42" t="s">
        <v>136</v>
      </c>
      <c r="B146" s="42">
        <v>404</v>
      </c>
      <c r="C146" s="21">
        <f>B146*100/695</f>
        <v>58.129496402877699</v>
      </c>
    </row>
    <row r="147" spans="1:3">
      <c r="A147" s="42" t="s">
        <v>45</v>
      </c>
      <c r="B147" s="42">
        <v>147</v>
      </c>
      <c r="C147" s="21">
        <f>B147*100/695</f>
        <v>21.151079136690647</v>
      </c>
    </row>
    <row r="148" spans="1:3">
      <c r="A148" s="42" t="s">
        <v>135</v>
      </c>
      <c r="B148" s="42">
        <v>72</v>
      </c>
      <c r="C148" s="21">
        <f>B148*100/695</f>
        <v>10.359712230215827</v>
      </c>
    </row>
    <row r="149" spans="1:3">
      <c r="A149" s="42" t="s">
        <v>137</v>
      </c>
      <c r="B149" s="42">
        <v>72</v>
      </c>
      <c r="C149" s="21">
        <f>B149*100/695</f>
        <v>10.359712230215827</v>
      </c>
    </row>
    <row r="150" spans="1:3">
      <c r="A150" s="42" t="s">
        <v>36</v>
      </c>
      <c r="B150" s="42">
        <v>695</v>
      </c>
      <c r="C150" s="21">
        <f>B150*100/695</f>
        <v>100</v>
      </c>
    </row>
    <row r="568" ht="15.75" customHeight="1"/>
    <row r="590" spans="4:4">
      <c r="D590" s="10"/>
    </row>
    <row r="596" spans="5:8">
      <c r="E596" s="10"/>
      <c r="F596" s="10"/>
    </row>
    <row r="601" spans="5:8">
      <c r="H601" s="10"/>
    </row>
    <row r="602" spans="5:8" ht="14.25" customHeight="1"/>
    <row r="612" spans="1:8">
      <c r="G612" s="10"/>
    </row>
    <row r="622" spans="1:8" s="10" customFormat="1">
      <c r="A622"/>
      <c r="B622"/>
      <c r="C622"/>
      <c r="D622"/>
      <c r="E622"/>
      <c r="F622"/>
      <c r="G622"/>
      <c r="H622"/>
    </row>
  </sheetData>
  <sortState ref="A5:E13">
    <sortCondition descending="1" ref="B11:B23"/>
  </sortState>
  <mergeCells count="3">
    <mergeCell ref="A1:D1"/>
    <mergeCell ref="E64:G64"/>
    <mergeCell ref="E107:G10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Plan17"/>
  <dimension ref="A2:I894"/>
  <sheetViews>
    <sheetView topLeftCell="A483" workbookViewId="0">
      <selection activeCell="C496" sqref="C496"/>
    </sheetView>
  </sheetViews>
  <sheetFormatPr defaultRowHeight="15.75"/>
  <cols>
    <col min="1" max="1" width="17.125" customWidth="1"/>
    <col min="2" max="2" width="50.125" bestFit="1" customWidth="1"/>
    <col min="3" max="3" width="15.375" customWidth="1"/>
    <col min="6" max="6" width="16.5" customWidth="1"/>
    <col min="7" max="7" width="34.625" customWidth="1"/>
    <col min="8" max="8" width="16" customWidth="1"/>
  </cols>
  <sheetData>
    <row r="2" spans="2:9">
      <c r="B2" s="11" t="s">
        <v>37</v>
      </c>
      <c r="G2" s="11" t="s">
        <v>37</v>
      </c>
    </row>
    <row r="3" spans="2:9">
      <c r="B3" s="11" t="s">
        <v>4722</v>
      </c>
      <c r="G3" s="11" t="s">
        <v>4711</v>
      </c>
    </row>
    <row r="4" spans="2:9">
      <c r="B4">
        <v>2020</v>
      </c>
      <c r="C4">
        <f>LARGE(C6:C460,1)</f>
        <v>389</v>
      </c>
      <c r="D4" s="40">
        <f>PERCENTRANK(C6:C460,389,1)</f>
        <v>1</v>
      </c>
      <c r="G4">
        <v>2020</v>
      </c>
      <c r="H4" s="10"/>
    </row>
    <row r="5" spans="2:9">
      <c r="B5" s="10" t="s">
        <v>2763</v>
      </c>
      <c r="C5" s="31" t="s">
        <v>29</v>
      </c>
      <c r="D5" s="31" t="s">
        <v>28</v>
      </c>
      <c r="G5" s="10" t="s">
        <v>3219</v>
      </c>
      <c r="H5" s="31" t="s">
        <v>29</v>
      </c>
      <c r="I5" s="31" t="s">
        <v>28</v>
      </c>
    </row>
    <row r="6" spans="2:9">
      <c r="B6" t="s">
        <v>2764</v>
      </c>
      <c r="C6">
        <v>84</v>
      </c>
      <c r="D6" s="21">
        <f t="shared" ref="D6:D69" si="0">C6*100/695</f>
        <v>12.086330935251798</v>
      </c>
      <c r="G6" t="s">
        <v>2764</v>
      </c>
      <c r="H6">
        <v>86</v>
      </c>
      <c r="I6" s="21">
        <f>H6*100/681</f>
        <v>12.62848751835536</v>
      </c>
    </row>
    <row r="7" spans="2:9">
      <c r="B7" t="s">
        <v>2765</v>
      </c>
      <c r="C7">
        <v>29</v>
      </c>
      <c r="D7" s="21">
        <f t="shared" si="0"/>
        <v>4.1726618705035969</v>
      </c>
      <c r="G7" t="s">
        <v>2765</v>
      </c>
      <c r="H7">
        <v>31</v>
      </c>
      <c r="I7" s="21">
        <f t="shared" ref="I7:I70" si="1">H7*100/681</f>
        <v>4.5521292217327458</v>
      </c>
    </row>
    <row r="8" spans="2:9">
      <c r="B8" t="s">
        <v>2774</v>
      </c>
      <c r="C8">
        <v>24</v>
      </c>
      <c r="D8" s="21">
        <f t="shared" si="0"/>
        <v>3.4532374100719423</v>
      </c>
      <c r="G8" t="s">
        <v>2766</v>
      </c>
      <c r="H8">
        <v>0</v>
      </c>
      <c r="I8" s="21">
        <f t="shared" si="1"/>
        <v>0</v>
      </c>
    </row>
    <row r="9" spans="2:9">
      <c r="B9" t="s">
        <v>2779</v>
      </c>
      <c r="C9">
        <v>5</v>
      </c>
      <c r="D9" s="21">
        <f t="shared" si="0"/>
        <v>0.71942446043165464</v>
      </c>
      <c r="G9" t="s">
        <v>2767</v>
      </c>
      <c r="H9">
        <v>0</v>
      </c>
      <c r="I9" s="21">
        <f t="shared" si="1"/>
        <v>0</v>
      </c>
    </row>
    <row r="10" spans="2:9">
      <c r="B10" t="s">
        <v>2766</v>
      </c>
      <c r="C10">
        <v>0</v>
      </c>
      <c r="D10" s="21">
        <f t="shared" si="0"/>
        <v>0</v>
      </c>
      <c r="G10" t="s">
        <v>2768</v>
      </c>
      <c r="H10">
        <v>0</v>
      </c>
      <c r="I10" s="21">
        <f t="shared" si="1"/>
        <v>0</v>
      </c>
    </row>
    <row r="11" spans="2:9">
      <c r="B11" t="s">
        <v>2767</v>
      </c>
      <c r="C11">
        <v>0</v>
      </c>
      <c r="D11" s="21">
        <f t="shared" si="0"/>
        <v>0</v>
      </c>
      <c r="G11" t="s">
        <v>2769</v>
      </c>
      <c r="H11">
        <v>0</v>
      </c>
      <c r="I11" s="21">
        <f t="shared" si="1"/>
        <v>0</v>
      </c>
    </row>
    <row r="12" spans="2:9">
      <c r="B12" t="s">
        <v>2768</v>
      </c>
      <c r="C12">
        <v>0</v>
      </c>
      <c r="D12" s="21">
        <f t="shared" si="0"/>
        <v>0</v>
      </c>
      <c r="G12" t="s">
        <v>2770</v>
      </c>
      <c r="H12">
        <v>0</v>
      </c>
      <c r="I12" s="21">
        <f t="shared" si="1"/>
        <v>0</v>
      </c>
    </row>
    <row r="13" spans="2:9">
      <c r="B13" t="s">
        <v>2769</v>
      </c>
      <c r="C13">
        <v>0</v>
      </c>
      <c r="D13" s="21">
        <f t="shared" si="0"/>
        <v>0</v>
      </c>
      <c r="G13" t="s">
        <v>2771</v>
      </c>
      <c r="H13">
        <v>0</v>
      </c>
      <c r="I13" s="21">
        <f t="shared" si="1"/>
        <v>0</v>
      </c>
    </row>
    <row r="14" spans="2:9">
      <c r="B14" t="s">
        <v>2770</v>
      </c>
      <c r="C14">
        <v>0</v>
      </c>
      <c r="D14" s="21">
        <f t="shared" si="0"/>
        <v>0</v>
      </c>
      <c r="G14" t="s">
        <v>2772</v>
      </c>
      <c r="H14">
        <v>0</v>
      </c>
      <c r="I14" s="21">
        <f t="shared" si="1"/>
        <v>0</v>
      </c>
    </row>
    <row r="15" spans="2:9">
      <c r="B15" t="s">
        <v>2771</v>
      </c>
      <c r="C15">
        <v>0</v>
      </c>
      <c r="D15" s="21">
        <f t="shared" si="0"/>
        <v>0</v>
      </c>
      <c r="G15" t="s">
        <v>2773</v>
      </c>
      <c r="H15">
        <v>0</v>
      </c>
      <c r="I15" s="21">
        <f t="shared" si="1"/>
        <v>0</v>
      </c>
    </row>
    <row r="16" spans="2:9">
      <c r="B16" t="s">
        <v>2772</v>
      </c>
      <c r="C16">
        <v>0</v>
      </c>
      <c r="D16" s="21">
        <f t="shared" si="0"/>
        <v>0</v>
      </c>
      <c r="G16" t="s">
        <v>2774</v>
      </c>
      <c r="H16">
        <v>27</v>
      </c>
      <c r="I16" s="21">
        <f t="shared" si="1"/>
        <v>3.9647577092511015</v>
      </c>
    </row>
    <row r="17" spans="2:9">
      <c r="B17" t="s">
        <v>2773</v>
      </c>
      <c r="C17">
        <v>0</v>
      </c>
      <c r="D17" s="21">
        <f t="shared" si="0"/>
        <v>0</v>
      </c>
      <c r="G17" t="s">
        <v>2775</v>
      </c>
      <c r="H17">
        <v>0</v>
      </c>
      <c r="I17" s="21">
        <f t="shared" si="1"/>
        <v>0</v>
      </c>
    </row>
    <row r="18" spans="2:9">
      <c r="B18" t="s">
        <v>2775</v>
      </c>
      <c r="C18">
        <v>0</v>
      </c>
      <c r="D18" s="21">
        <f t="shared" si="0"/>
        <v>0</v>
      </c>
      <c r="G18" t="s">
        <v>2776</v>
      </c>
      <c r="H18">
        <v>0</v>
      </c>
      <c r="I18" s="21">
        <f t="shared" si="1"/>
        <v>0</v>
      </c>
    </row>
    <row r="19" spans="2:9">
      <c r="B19" t="s">
        <v>2776</v>
      </c>
      <c r="C19">
        <v>0</v>
      </c>
      <c r="D19" s="21">
        <f t="shared" si="0"/>
        <v>0</v>
      </c>
      <c r="G19" t="s">
        <v>2777</v>
      </c>
      <c r="H19">
        <v>0</v>
      </c>
      <c r="I19" s="21">
        <f t="shared" si="1"/>
        <v>0</v>
      </c>
    </row>
    <row r="20" spans="2:9">
      <c r="B20" t="s">
        <v>2777</v>
      </c>
      <c r="C20">
        <v>0</v>
      </c>
      <c r="D20" s="21">
        <f t="shared" si="0"/>
        <v>0</v>
      </c>
      <c r="G20" t="s">
        <v>2778</v>
      </c>
      <c r="H20">
        <v>0</v>
      </c>
      <c r="I20" s="21">
        <f t="shared" si="1"/>
        <v>0</v>
      </c>
    </row>
    <row r="21" spans="2:9">
      <c r="B21" t="s">
        <v>2778</v>
      </c>
      <c r="C21">
        <v>0</v>
      </c>
      <c r="D21" s="21">
        <f t="shared" si="0"/>
        <v>0</v>
      </c>
      <c r="G21" t="s">
        <v>2779</v>
      </c>
      <c r="H21">
        <v>4</v>
      </c>
      <c r="I21" s="21">
        <f t="shared" si="1"/>
        <v>0.58737151248164465</v>
      </c>
    </row>
    <row r="22" spans="2:9">
      <c r="B22" t="s">
        <v>2780</v>
      </c>
      <c r="C22">
        <v>0</v>
      </c>
      <c r="D22" s="21">
        <f t="shared" si="0"/>
        <v>0</v>
      </c>
      <c r="E22" s="10"/>
      <c r="F22" s="10"/>
      <c r="G22" s="10" t="s">
        <v>2780</v>
      </c>
      <c r="H22">
        <v>0</v>
      </c>
      <c r="I22" s="21">
        <f t="shared" si="1"/>
        <v>0</v>
      </c>
    </row>
    <row r="23" spans="2:9">
      <c r="B23" t="s">
        <v>2781</v>
      </c>
      <c r="C23">
        <v>0</v>
      </c>
      <c r="D23" s="21">
        <f t="shared" si="0"/>
        <v>0</v>
      </c>
      <c r="G23" t="s">
        <v>2781</v>
      </c>
      <c r="H23">
        <v>0</v>
      </c>
      <c r="I23" s="21">
        <f t="shared" si="1"/>
        <v>0</v>
      </c>
    </row>
    <row r="24" spans="2:9">
      <c r="B24" t="s">
        <v>2782</v>
      </c>
      <c r="C24">
        <v>0</v>
      </c>
      <c r="D24" s="21">
        <f t="shared" si="0"/>
        <v>0</v>
      </c>
      <c r="G24" t="s">
        <v>2782</v>
      </c>
      <c r="H24">
        <v>0</v>
      </c>
      <c r="I24" s="21">
        <f t="shared" si="1"/>
        <v>0</v>
      </c>
    </row>
    <row r="25" spans="2:9">
      <c r="B25" t="s">
        <v>2783</v>
      </c>
      <c r="C25">
        <v>0</v>
      </c>
      <c r="D25" s="21">
        <f t="shared" si="0"/>
        <v>0</v>
      </c>
      <c r="G25" t="s">
        <v>2783</v>
      </c>
      <c r="H25">
        <v>0</v>
      </c>
      <c r="I25" s="21">
        <f t="shared" si="1"/>
        <v>0</v>
      </c>
    </row>
    <row r="26" spans="2:9">
      <c r="B26" t="s">
        <v>2784</v>
      </c>
      <c r="C26">
        <v>0</v>
      </c>
      <c r="D26" s="21">
        <f t="shared" si="0"/>
        <v>0</v>
      </c>
      <c r="G26" t="s">
        <v>2784</v>
      </c>
      <c r="H26">
        <v>0</v>
      </c>
      <c r="I26" s="21">
        <f t="shared" si="1"/>
        <v>0</v>
      </c>
    </row>
    <row r="27" spans="2:9">
      <c r="B27" t="s">
        <v>2785</v>
      </c>
      <c r="C27">
        <v>0</v>
      </c>
      <c r="D27" s="21">
        <f t="shared" si="0"/>
        <v>0</v>
      </c>
      <c r="G27" t="s">
        <v>2785</v>
      </c>
      <c r="H27">
        <v>0</v>
      </c>
      <c r="I27" s="21">
        <f t="shared" si="1"/>
        <v>0</v>
      </c>
    </row>
    <row r="28" spans="2:9">
      <c r="B28" t="s">
        <v>2786</v>
      </c>
      <c r="C28">
        <v>0</v>
      </c>
      <c r="D28" s="21">
        <f t="shared" si="0"/>
        <v>0</v>
      </c>
      <c r="G28" t="s">
        <v>2786</v>
      </c>
      <c r="H28">
        <v>0</v>
      </c>
      <c r="I28" s="21">
        <f t="shared" si="1"/>
        <v>0</v>
      </c>
    </row>
    <row r="29" spans="2:9">
      <c r="B29" t="s">
        <v>2787</v>
      </c>
      <c r="C29">
        <v>0</v>
      </c>
      <c r="D29" s="21">
        <f t="shared" si="0"/>
        <v>0</v>
      </c>
      <c r="G29" t="s">
        <v>2787</v>
      </c>
      <c r="H29">
        <v>0</v>
      </c>
      <c r="I29" s="21">
        <f t="shared" si="1"/>
        <v>0</v>
      </c>
    </row>
    <row r="30" spans="2:9">
      <c r="B30" t="s">
        <v>2788</v>
      </c>
      <c r="C30">
        <v>0</v>
      </c>
      <c r="D30" s="21">
        <f t="shared" si="0"/>
        <v>0</v>
      </c>
      <c r="G30" t="s">
        <v>2788</v>
      </c>
      <c r="H30">
        <v>0</v>
      </c>
      <c r="I30" s="21">
        <f t="shared" si="1"/>
        <v>0</v>
      </c>
    </row>
    <row r="31" spans="2:9">
      <c r="B31" t="s">
        <v>2789</v>
      </c>
      <c r="C31">
        <v>0</v>
      </c>
      <c r="D31" s="21">
        <f t="shared" si="0"/>
        <v>0</v>
      </c>
      <c r="G31" t="s">
        <v>2789</v>
      </c>
      <c r="H31">
        <v>0</v>
      </c>
      <c r="I31" s="21">
        <f t="shared" si="1"/>
        <v>0</v>
      </c>
    </row>
    <row r="32" spans="2:9">
      <c r="B32" t="s">
        <v>2790</v>
      </c>
      <c r="C32">
        <v>0</v>
      </c>
      <c r="D32" s="21">
        <f t="shared" si="0"/>
        <v>0</v>
      </c>
      <c r="G32" t="s">
        <v>2790</v>
      </c>
      <c r="H32">
        <v>0</v>
      </c>
      <c r="I32" s="21">
        <f t="shared" si="1"/>
        <v>0</v>
      </c>
    </row>
    <row r="33" spans="2:9">
      <c r="B33" t="s">
        <v>2791</v>
      </c>
      <c r="C33">
        <v>0</v>
      </c>
      <c r="D33" s="21">
        <f t="shared" si="0"/>
        <v>0</v>
      </c>
      <c r="E33" s="10"/>
      <c r="F33" s="10"/>
      <c r="G33" s="11" t="s">
        <v>2791</v>
      </c>
      <c r="H33">
        <v>0</v>
      </c>
      <c r="I33" s="21">
        <f t="shared" si="1"/>
        <v>0</v>
      </c>
    </row>
    <row r="34" spans="2:9">
      <c r="B34" t="s">
        <v>2792</v>
      </c>
      <c r="C34">
        <v>0</v>
      </c>
      <c r="D34" s="21">
        <f t="shared" si="0"/>
        <v>0</v>
      </c>
      <c r="G34" t="s">
        <v>2792</v>
      </c>
      <c r="H34">
        <v>0</v>
      </c>
      <c r="I34" s="21">
        <f t="shared" si="1"/>
        <v>0</v>
      </c>
    </row>
    <row r="35" spans="2:9">
      <c r="B35" t="s">
        <v>2793</v>
      </c>
      <c r="C35">
        <v>0</v>
      </c>
      <c r="D35" s="21">
        <f t="shared" si="0"/>
        <v>0</v>
      </c>
      <c r="G35" t="s">
        <v>2793</v>
      </c>
      <c r="H35">
        <v>0</v>
      </c>
      <c r="I35" s="21">
        <f t="shared" si="1"/>
        <v>0</v>
      </c>
    </row>
    <row r="36" spans="2:9">
      <c r="B36" t="s">
        <v>2794</v>
      </c>
      <c r="C36">
        <v>45</v>
      </c>
      <c r="D36" s="21">
        <f t="shared" si="0"/>
        <v>6.4748201438848918</v>
      </c>
      <c r="G36" t="s">
        <v>2794</v>
      </c>
      <c r="H36">
        <v>45</v>
      </c>
      <c r="I36" s="21">
        <f t="shared" si="1"/>
        <v>6.607929515418502</v>
      </c>
    </row>
    <row r="37" spans="2:9">
      <c r="B37" t="s">
        <v>2795</v>
      </c>
      <c r="C37">
        <v>0</v>
      </c>
      <c r="D37" s="21">
        <f t="shared" si="0"/>
        <v>0</v>
      </c>
      <c r="G37" t="s">
        <v>2795</v>
      </c>
      <c r="H37">
        <v>0</v>
      </c>
      <c r="I37" s="21">
        <f t="shared" si="1"/>
        <v>0</v>
      </c>
    </row>
    <row r="38" spans="2:9">
      <c r="B38" t="s">
        <v>2796</v>
      </c>
      <c r="C38">
        <v>9</v>
      </c>
      <c r="D38" s="21">
        <f t="shared" si="0"/>
        <v>1.2949640287769784</v>
      </c>
      <c r="G38" t="s">
        <v>2796</v>
      </c>
      <c r="H38">
        <v>8</v>
      </c>
      <c r="I38" s="21">
        <f t="shared" si="1"/>
        <v>1.1747430249632893</v>
      </c>
    </row>
    <row r="39" spans="2:9">
      <c r="B39" t="s">
        <v>2797</v>
      </c>
      <c r="C39">
        <v>7</v>
      </c>
      <c r="D39" s="21">
        <f t="shared" si="0"/>
        <v>1.0071942446043165</v>
      </c>
      <c r="G39" t="s">
        <v>2797</v>
      </c>
      <c r="H39">
        <v>7</v>
      </c>
      <c r="I39" s="21">
        <f t="shared" si="1"/>
        <v>1.0279001468428781</v>
      </c>
    </row>
    <row r="40" spans="2:9">
      <c r="B40" t="s">
        <v>2798</v>
      </c>
      <c r="C40">
        <v>17</v>
      </c>
      <c r="D40" s="21">
        <f t="shared" si="0"/>
        <v>2.4460431654676258</v>
      </c>
      <c r="G40" t="s">
        <v>2798</v>
      </c>
      <c r="H40">
        <v>17</v>
      </c>
      <c r="I40" s="21">
        <f t="shared" si="1"/>
        <v>2.4963289280469896</v>
      </c>
    </row>
    <row r="41" spans="2:9">
      <c r="B41" t="s">
        <v>2799</v>
      </c>
      <c r="C41">
        <v>0</v>
      </c>
      <c r="D41" s="21">
        <f t="shared" si="0"/>
        <v>0</v>
      </c>
      <c r="G41" t="s">
        <v>2799</v>
      </c>
      <c r="H41">
        <v>0</v>
      </c>
      <c r="I41" s="21">
        <f t="shared" si="1"/>
        <v>0</v>
      </c>
    </row>
    <row r="42" spans="2:9">
      <c r="B42" t="s">
        <v>2800</v>
      </c>
      <c r="C42">
        <v>8</v>
      </c>
      <c r="D42" s="21">
        <f t="shared" si="0"/>
        <v>1.1510791366906474</v>
      </c>
      <c r="E42" s="11"/>
      <c r="F42" s="11"/>
      <c r="G42" t="s">
        <v>2800</v>
      </c>
      <c r="H42">
        <v>9</v>
      </c>
      <c r="I42" s="21">
        <f t="shared" si="1"/>
        <v>1.3215859030837005</v>
      </c>
    </row>
    <row r="43" spans="2:9">
      <c r="B43" t="s">
        <v>2801</v>
      </c>
      <c r="C43">
        <v>0</v>
      </c>
      <c r="D43" s="21">
        <f t="shared" si="0"/>
        <v>0</v>
      </c>
      <c r="G43" t="s">
        <v>2801</v>
      </c>
      <c r="H43">
        <v>0</v>
      </c>
      <c r="I43" s="21">
        <f t="shared" si="1"/>
        <v>0</v>
      </c>
    </row>
    <row r="44" spans="2:9">
      <c r="B44" t="s">
        <v>2802</v>
      </c>
      <c r="C44">
        <v>0</v>
      </c>
      <c r="D44" s="21">
        <f t="shared" si="0"/>
        <v>0</v>
      </c>
      <c r="E44" s="10"/>
      <c r="F44" s="10"/>
      <c r="G44" t="s">
        <v>2802</v>
      </c>
      <c r="H44">
        <v>0</v>
      </c>
      <c r="I44" s="21">
        <f t="shared" si="1"/>
        <v>0</v>
      </c>
    </row>
    <row r="45" spans="2:9">
      <c r="B45" t="s">
        <v>2803</v>
      </c>
      <c r="C45">
        <v>0</v>
      </c>
      <c r="D45" s="21">
        <f t="shared" si="0"/>
        <v>0</v>
      </c>
      <c r="G45" t="s">
        <v>2803</v>
      </c>
      <c r="H45">
        <v>0</v>
      </c>
      <c r="I45" s="21">
        <f t="shared" si="1"/>
        <v>0</v>
      </c>
    </row>
    <row r="46" spans="2:9">
      <c r="B46" t="s">
        <v>2804</v>
      </c>
      <c r="C46">
        <v>4</v>
      </c>
      <c r="D46" s="21">
        <f t="shared" si="0"/>
        <v>0.57553956834532372</v>
      </c>
      <c r="G46" t="s">
        <v>2804</v>
      </c>
      <c r="H46">
        <v>4</v>
      </c>
      <c r="I46" s="21">
        <f t="shared" si="1"/>
        <v>0.58737151248164465</v>
      </c>
    </row>
    <row r="47" spans="2:9">
      <c r="B47" t="s">
        <v>2805</v>
      </c>
      <c r="C47">
        <v>0</v>
      </c>
      <c r="D47" s="21">
        <f t="shared" si="0"/>
        <v>0</v>
      </c>
      <c r="G47" t="s">
        <v>2805</v>
      </c>
      <c r="H47">
        <v>0</v>
      </c>
      <c r="I47" s="21">
        <f t="shared" si="1"/>
        <v>0</v>
      </c>
    </row>
    <row r="48" spans="2:9">
      <c r="B48" t="s">
        <v>2806</v>
      </c>
      <c r="C48">
        <v>0</v>
      </c>
      <c r="D48" s="21">
        <f t="shared" si="0"/>
        <v>0</v>
      </c>
      <c r="G48" t="s">
        <v>2806</v>
      </c>
      <c r="H48">
        <v>0</v>
      </c>
      <c r="I48" s="21">
        <f t="shared" si="1"/>
        <v>0</v>
      </c>
    </row>
    <row r="49" spans="2:9">
      <c r="B49" t="s">
        <v>2807</v>
      </c>
      <c r="C49">
        <v>0</v>
      </c>
      <c r="D49" s="21">
        <f t="shared" si="0"/>
        <v>0</v>
      </c>
      <c r="G49" t="s">
        <v>2807</v>
      </c>
      <c r="H49">
        <v>0</v>
      </c>
      <c r="I49" s="21">
        <f t="shared" si="1"/>
        <v>0</v>
      </c>
    </row>
    <row r="50" spans="2:9">
      <c r="B50" t="s">
        <v>2808</v>
      </c>
      <c r="C50">
        <v>0</v>
      </c>
      <c r="D50" s="21">
        <f t="shared" si="0"/>
        <v>0</v>
      </c>
      <c r="G50" t="s">
        <v>2808</v>
      </c>
      <c r="H50">
        <v>0</v>
      </c>
      <c r="I50" s="21">
        <f t="shared" si="1"/>
        <v>0</v>
      </c>
    </row>
    <row r="51" spans="2:9">
      <c r="B51" t="s">
        <v>2809</v>
      </c>
      <c r="C51">
        <v>3</v>
      </c>
      <c r="D51" s="21">
        <f t="shared" si="0"/>
        <v>0.43165467625899279</v>
      </c>
      <c r="G51" t="s">
        <v>2809</v>
      </c>
      <c r="H51">
        <v>3</v>
      </c>
      <c r="I51" s="21">
        <f t="shared" si="1"/>
        <v>0.44052863436123346</v>
      </c>
    </row>
    <row r="52" spans="2:9">
      <c r="B52" t="s">
        <v>2810</v>
      </c>
      <c r="C52">
        <v>0</v>
      </c>
      <c r="D52" s="21">
        <f t="shared" si="0"/>
        <v>0</v>
      </c>
      <c r="G52" t="s">
        <v>2810</v>
      </c>
      <c r="H52">
        <v>0</v>
      </c>
      <c r="I52" s="21">
        <f t="shared" si="1"/>
        <v>0</v>
      </c>
    </row>
    <row r="53" spans="2:9">
      <c r="B53" t="s">
        <v>2811</v>
      </c>
      <c r="C53">
        <v>1</v>
      </c>
      <c r="D53" s="21">
        <f t="shared" si="0"/>
        <v>0.14388489208633093</v>
      </c>
      <c r="G53" t="s">
        <v>2811</v>
      </c>
      <c r="H53">
        <v>1</v>
      </c>
      <c r="I53" s="21">
        <f t="shared" si="1"/>
        <v>0.14684287812041116</v>
      </c>
    </row>
    <row r="54" spans="2:9">
      <c r="B54" t="s">
        <v>2812</v>
      </c>
      <c r="C54">
        <v>0</v>
      </c>
      <c r="D54" s="21">
        <f t="shared" si="0"/>
        <v>0</v>
      </c>
      <c r="G54" t="s">
        <v>2812</v>
      </c>
      <c r="H54">
        <v>0</v>
      </c>
      <c r="I54" s="21">
        <f t="shared" si="1"/>
        <v>0</v>
      </c>
    </row>
    <row r="55" spans="2:9">
      <c r="B55" t="s">
        <v>2813</v>
      </c>
      <c r="C55">
        <v>1</v>
      </c>
      <c r="D55" s="21">
        <f t="shared" si="0"/>
        <v>0.14388489208633093</v>
      </c>
      <c r="G55" t="s">
        <v>2813</v>
      </c>
      <c r="H55">
        <v>1</v>
      </c>
      <c r="I55" s="21">
        <f t="shared" si="1"/>
        <v>0.14684287812041116</v>
      </c>
    </row>
    <row r="56" spans="2:9">
      <c r="B56" t="s">
        <v>2814</v>
      </c>
      <c r="C56">
        <v>0</v>
      </c>
      <c r="D56" s="21">
        <f t="shared" si="0"/>
        <v>0</v>
      </c>
      <c r="G56" t="s">
        <v>2814</v>
      </c>
      <c r="H56">
        <v>0</v>
      </c>
      <c r="I56" s="21">
        <f t="shared" si="1"/>
        <v>0</v>
      </c>
    </row>
    <row r="57" spans="2:9">
      <c r="B57" t="s">
        <v>2815</v>
      </c>
      <c r="C57">
        <v>0</v>
      </c>
      <c r="D57" s="21">
        <f t="shared" si="0"/>
        <v>0</v>
      </c>
      <c r="G57" t="s">
        <v>2815</v>
      </c>
      <c r="H57">
        <v>0</v>
      </c>
      <c r="I57" s="21">
        <f t="shared" si="1"/>
        <v>0</v>
      </c>
    </row>
    <row r="58" spans="2:9">
      <c r="B58" t="s">
        <v>2816</v>
      </c>
      <c r="C58">
        <v>0</v>
      </c>
      <c r="D58" s="21">
        <f t="shared" si="0"/>
        <v>0</v>
      </c>
      <c r="G58" t="s">
        <v>2816</v>
      </c>
      <c r="H58">
        <v>0</v>
      </c>
      <c r="I58" s="21">
        <f t="shared" si="1"/>
        <v>0</v>
      </c>
    </row>
    <row r="59" spans="2:9">
      <c r="B59" t="s">
        <v>2817</v>
      </c>
      <c r="C59">
        <v>0</v>
      </c>
      <c r="D59" s="21">
        <f t="shared" si="0"/>
        <v>0</v>
      </c>
      <c r="G59" t="s">
        <v>2817</v>
      </c>
      <c r="H59">
        <v>0</v>
      </c>
      <c r="I59" s="21">
        <f t="shared" si="1"/>
        <v>0</v>
      </c>
    </row>
    <row r="60" spans="2:9">
      <c r="B60" t="s">
        <v>2818</v>
      </c>
      <c r="C60">
        <v>1</v>
      </c>
      <c r="D60" s="21">
        <f t="shared" si="0"/>
        <v>0.14388489208633093</v>
      </c>
      <c r="G60" t="s">
        <v>2818</v>
      </c>
      <c r="H60">
        <v>1</v>
      </c>
      <c r="I60" s="21">
        <f t="shared" si="1"/>
        <v>0.14684287812041116</v>
      </c>
    </row>
    <row r="61" spans="2:9">
      <c r="B61" t="s">
        <v>2819</v>
      </c>
      <c r="C61">
        <v>0</v>
      </c>
      <c r="D61" s="21">
        <f t="shared" si="0"/>
        <v>0</v>
      </c>
      <c r="G61" t="s">
        <v>2819</v>
      </c>
      <c r="H61">
        <v>0</v>
      </c>
      <c r="I61" s="21">
        <f t="shared" si="1"/>
        <v>0</v>
      </c>
    </row>
    <row r="62" spans="2:9">
      <c r="B62" t="s">
        <v>2820</v>
      </c>
      <c r="C62">
        <v>0</v>
      </c>
      <c r="D62" s="21">
        <f t="shared" si="0"/>
        <v>0</v>
      </c>
      <c r="G62" t="s">
        <v>2820</v>
      </c>
      <c r="H62">
        <v>0</v>
      </c>
      <c r="I62" s="21">
        <f t="shared" si="1"/>
        <v>0</v>
      </c>
    </row>
    <row r="63" spans="2:9">
      <c r="B63" t="s">
        <v>2821</v>
      </c>
      <c r="C63">
        <v>7</v>
      </c>
      <c r="D63" s="21">
        <f t="shared" si="0"/>
        <v>1.0071942446043165</v>
      </c>
      <c r="G63" t="s">
        <v>2821</v>
      </c>
      <c r="H63">
        <v>7</v>
      </c>
      <c r="I63" s="21">
        <f t="shared" si="1"/>
        <v>1.0279001468428781</v>
      </c>
    </row>
    <row r="64" spans="2:9">
      <c r="B64" t="s">
        <v>2822</v>
      </c>
      <c r="C64">
        <v>0</v>
      </c>
      <c r="D64" s="21">
        <f t="shared" si="0"/>
        <v>0</v>
      </c>
      <c r="G64" t="s">
        <v>2822</v>
      </c>
      <c r="H64">
        <v>0</v>
      </c>
      <c r="I64" s="21">
        <f t="shared" si="1"/>
        <v>0</v>
      </c>
    </row>
    <row r="65" spans="2:9">
      <c r="B65" t="s">
        <v>2823</v>
      </c>
      <c r="C65">
        <v>0</v>
      </c>
      <c r="D65" s="21">
        <f t="shared" si="0"/>
        <v>0</v>
      </c>
      <c r="G65" t="s">
        <v>2823</v>
      </c>
      <c r="H65">
        <v>0</v>
      </c>
      <c r="I65" s="21">
        <f t="shared" si="1"/>
        <v>0</v>
      </c>
    </row>
    <row r="66" spans="2:9">
      <c r="B66" t="s">
        <v>2824</v>
      </c>
      <c r="C66">
        <v>0</v>
      </c>
      <c r="D66" s="21">
        <f t="shared" si="0"/>
        <v>0</v>
      </c>
      <c r="G66" t="s">
        <v>2824</v>
      </c>
      <c r="H66">
        <v>0</v>
      </c>
      <c r="I66" s="21">
        <f t="shared" si="1"/>
        <v>0</v>
      </c>
    </row>
    <row r="67" spans="2:9">
      <c r="B67" t="s">
        <v>2825</v>
      </c>
      <c r="C67">
        <v>0</v>
      </c>
      <c r="D67" s="21">
        <f t="shared" si="0"/>
        <v>0</v>
      </c>
      <c r="G67" t="s">
        <v>2825</v>
      </c>
      <c r="H67">
        <v>0</v>
      </c>
      <c r="I67" s="21">
        <f t="shared" si="1"/>
        <v>0</v>
      </c>
    </row>
    <row r="68" spans="2:9">
      <c r="B68" t="s">
        <v>2826</v>
      </c>
      <c r="C68">
        <v>0</v>
      </c>
      <c r="D68" s="21">
        <f t="shared" si="0"/>
        <v>0</v>
      </c>
      <c r="G68" t="s">
        <v>2826</v>
      </c>
      <c r="H68">
        <v>0</v>
      </c>
      <c r="I68" s="21">
        <f t="shared" si="1"/>
        <v>0</v>
      </c>
    </row>
    <row r="69" spans="2:9">
      <c r="B69" t="s">
        <v>2827</v>
      </c>
      <c r="C69">
        <v>7</v>
      </c>
      <c r="D69" s="21">
        <f t="shared" si="0"/>
        <v>1.0071942446043165</v>
      </c>
      <c r="G69" t="s">
        <v>2827</v>
      </c>
      <c r="H69">
        <v>7</v>
      </c>
      <c r="I69" s="21">
        <f t="shared" si="1"/>
        <v>1.0279001468428781</v>
      </c>
    </row>
    <row r="70" spans="2:9">
      <c r="B70" t="s">
        <v>2828</v>
      </c>
      <c r="C70">
        <v>0</v>
      </c>
      <c r="D70" s="21">
        <f t="shared" ref="D70:D133" si="2">C70*100/695</f>
        <v>0</v>
      </c>
      <c r="G70" t="s">
        <v>2828</v>
      </c>
      <c r="H70">
        <v>0</v>
      </c>
      <c r="I70" s="21">
        <f t="shared" si="1"/>
        <v>0</v>
      </c>
    </row>
    <row r="71" spans="2:9">
      <c r="B71" t="s">
        <v>2829</v>
      </c>
      <c r="C71">
        <v>0</v>
      </c>
      <c r="D71" s="21">
        <f t="shared" si="2"/>
        <v>0</v>
      </c>
      <c r="G71" t="s">
        <v>2829</v>
      </c>
      <c r="H71">
        <v>0</v>
      </c>
      <c r="I71" s="21">
        <f t="shared" ref="I71:I134" si="3">H71*100/681</f>
        <v>0</v>
      </c>
    </row>
    <row r="72" spans="2:9">
      <c r="B72" t="s">
        <v>2830</v>
      </c>
      <c r="C72">
        <v>0</v>
      </c>
      <c r="D72" s="21">
        <f t="shared" si="2"/>
        <v>0</v>
      </c>
      <c r="G72" t="s">
        <v>2830</v>
      </c>
      <c r="H72">
        <v>0</v>
      </c>
      <c r="I72" s="21">
        <f t="shared" si="3"/>
        <v>0</v>
      </c>
    </row>
    <row r="73" spans="2:9">
      <c r="B73" t="s">
        <v>2831</v>
      </c>
      <c r="C73">
        <v>0</v>
      </c>
      <c r="D73" s="21">
        <f t="shared" si="2"/>
        <v>0</v>
      </c>
      <c r="G73" t="s">
        <v>2831</v>
      </c>
      <c r="H73">
        <v>0</v>
      </c>
      <c r="I73" s="21">
        <f t="shared" si="3"/>
        <v>0</v>
      </c>
    </row>
    <row r="74" spans="2:9">
      <c r="B74" t="s">
        <v>2832</v>
      </c>
      <c r="C74">
        <v>0</v>
      </c>
      <c r="D74" s="21">
        <f t="shared" si="2"/>
        <v>0</v>
      </c>
      <c r="G74" t="s">
        <v>2832</v>
      </c>
      <c r="H74">
        <v>0</v>
      </c>
      <c r="I74" s="21">
        <f t="shared" si="3"/>
        <v>0</v>
      </c>
    </row>
    <row r="75" spans="2:9">
      <c r="B75" t="s">
        <v>2833</v>
      </c>
      <c r="C75">
        <v>0</v>
      </c>
      <c r="D75" s="21">
        <f t="shared" si="2"/>
        <v>0</v>
      </c>
      <c r="G75" t="s">
        <v>2833</v>
      </c>
      <c r="H75">
        <v>0</v>
      </c>
      <c r="I75" s="21">
        <f t="shared" si="3"/>
        <v>0</v>
      </c>
    </row>
    <row r="76" spans="2:9">
      <c r="B76" t="s">
        <v>2834</v>
      </c>
      <c r="C76">
        <v>0</v>
      </c>
      <c r="D76" s="21">
        <f t="shared" si="2"/>
        <v>0</v>
      </c>
      <c r="G76" t="s">
        <v>2834</v>
      </c>
      <c r="H76">
        <v>0</v>
      </c>
      <c r="I76" s="21">
        <f t="shared" si="3"/>
        <v>0</v>
      </c>
    </row>
    <row r="77" spans="2:9">
      <c r="B77" t="s">
        <v>2835</v>
      </c>
      <c r="C77">
        <v>0</v>
      </c>
      <c r="D77" s="21">
        <f t="shared" si="2"/>
        <v>0</v>
      </c>
      <c r="G77" t="s">
        <v>2835</v>
      </c>
      <c r="H77">
        <v>0</v>
      </c>
      <c r="I77" s="21">
        <f t="shared" si="3"/>
        <v>0</v>
      </c>
    </row>
    <row r="78" spans="2:9">
      <c r="B78" t="s">
        <v>2836</v>
      </c>
      <c r="C78">
        <v>0</v>
      </c>
      <c r="D78" s="21">
        <f t="shared" si="2"/>
        <v>0</v>
      </c>
      <c r="G78" t="s">
        <v>2836</v>
      </c>
      <c r="H78">
        <v>0</v>
      </c>
      <c r="I78" s="21">
        <f t="shared" si="3"/>
        <v>0</v>
      </c>
    </row>
    <row r="79" spans="2:9">
      <c r="B79" t="s">
        <v>2837</v>
      </c>
      <c r="C79">
        <v>0</v>
      </c>
      <c r="D79" s="21">
        <f t="shared" si="2"/>
        <v>0</v>
      </c>
      <c r="G79" t="s">
        <v>2837</v>
      </c>
      <c r="H79">
        <v>0</v>
      </c>
      <c r="I79" s="21">
        <f t="shared" si="3"/>
        <v>0</v>
      </c>
    </row>
    <row r="80" spans="2:9">
      <c r="B80" t="s">
        <v>2838</v>
      </c>
      <c r="C80">
        <v>0</v>
      </c>
      <c r="D80" s="21">
        <f t="shared" si="2"/>
        <v>0</v>
      </c>
      <c r="G80" t="s">
        <v>2838</v>
      </c>
      <c r="H80">
        <v>0</v>
      </c>
      <c r="I80" s="21">
        <f t="shared" si="3"/>
        <v>0</v>
      </c>
    </row>
    <row r="81" spans="2:9">
      <c r="B81" t="s">
        <v>2839</v>
      </c>
      <c r="C81">
        <v>0</v>
      </c>
      <c r="D81" s="21">
        <f t="shared" si="2"/>
        <v>0</v>
      </c>
      <c r="G81" t="s">
        <v>2839</v>
      </c>
      <c r="H81">
        <v>0</v>
      </c>
      <c r="I81" s="21">
        <f t="shared" si="3"/>
        <v>0</v>
      </c>
    </row>
    <row r="82" spans="2:9">
      <c r="B82" t="s">
        <v>2840</v>
      </c>
      <c r="C82">
        <v>0</v>
      </c>
      <c r="D82" s="21">
        <f t="shared" si="2"/>
        <v>0</v>
      </c>
      <c r="G82" t="s">
        <v>2840</v>
      </c>
      <c r="H82">
        <v>0</v>
      </c>
      <c r="I82" s="21">
        <f t="shared" si="3"/>
        <v>0</v>
      </c>
    </row>
    <row r="83" spans="2:9">
      <c r="B83" t="s">
        <v>2841</v>
      </c>
      <c r="C83">
        <v>95</v>
      </c>
      <c r="D83" s="21">
        <f t="shared" si="2"/>
        <v>13.669064748201439</v>
      </c>
      <c r="G83" t="s">
        <v>2841</v>
      </c>
      <c r="H83">
        <v>96</v>
      </c>
      <c r="I83" s="21">
        <f t="shared" si="3"/>
        <v>14.096916299559471</v>
      </c>
    </row>
    <row r="84" spans="2:9">
      <c r="B84" t="s">
        <v>2842</v>
      </c>
      <c r="C84">
        <v>0</v>
      </c>
      <c r="D84" s="21">
        <f t="shared" si="2"/>
        <v>0</v>
      </c>
      <c r="G84" t="s">
        <v>2842</v>
      </c>
      <c r="H84">
        <v>1</v>
      </c>
      <c r="I84" s="21">
        <f t="shared" si="3"/>
        <v>0.14684287812041116</v>
      </c>
    </row>
    <row r="85" spans="2:9">
      <c r="B85" t="s">
        <v>2843</v>
      </c>
      <c r="C85">
        <v>0</v>
      </c>
      <c r="D85" s="21">
        <f t="shared" si="2"/>
        <v>0</v>
      </c>
      <c r="G85" t="s">
        <v>2843</v>
      </c>
      <c r="H85">
        <v>0</v>
      </c>
      <c r="I85" s="21">
        <f t="shared" si="3"/>
        <v>0</v>
      </c>
    </row>
    <row r="86" spans="2:9">
      <c r="B86" t="s">
        <v>2844</v>
      </c>
      <c r="C86">
        <v>0</v>
      </c>
      <c r="D86" s="21">
        <f t="shared" si="2"/>
        <v>0</v>
      </c>
      <c r="G86" t="s">
        <v>2844</v>
      </c>
      <c r="H86">
        <v>0</v>
      </c>
      <c r="I86" s="21">
        <f t="shared" si="3"/>
        <v>0</v>
      </c>
    </row>
    <row r="87" spans="2:9">
      <c r="B87" t="s">
        <v>2845</v>
      </c>
      <c r="C87">
        <v>0</v>
      </c>
      <c r="D87" s="21">
        <f t="shared" si="2"/>
        <v>0</v>
      </c>
      <c r="G87" t="s">
        <v>2845</v>
      </c>
      <c r="H87">
        <v>0</v>
      </c>
      <c r="I87" s="21">
        <f t="shared" si="3"/>
        <v>0</v>
      </c>
    </row>
    <row r="88" spans="2:9">
      <c r="B88" t="s">
        <v>2846</v>
      </c>
      <c r="C88">
        <v>0</v>
      </c>
      <c r="D88" s="21">
        <f t="shared" si="2"/>
        <v>0</v>
      </c>
      <c r="G88" t="s">
        <v>2846</v>
      </c>
      <c r="H88">
        <v>0</v>
      </c>
      <c r="I88" s="21">
        <f t="shared" si="3"/>
        <v>0</v>
      </c>
    </row>
    <row r="89" spans="2:9">
      <c r="B89" t="s">
        <v>2847</v>
      </c>
      <c r="C89">
        <v>0</v>
      </c>
      <c r="D89" s="21">
        <f t="shared" si="2"/>
        <v>0</v>
      </c>
      <c r="G89" t="s">
        <v>2847</v>
      </c>
      <c r="H89">
        <v>0</v>
      </c>
      <c r="I89" s="21">
        <f t="shared" si="3"/>
        <v>0</v>
      </c>
    </row>
    <row r="90" spans="2:9">
      <c r="B90" t="s">
        <v>2848</v>
      </c>
      <c r="C90">
        <v>0</v>
      </c>
      <c r="D90" s="21">
        <f t="shared" si="2"/>
        <v>0</v>
      </c>
      <c r="G90" t="s">
        <v>2848</v>
      </c>
      <c r="H90">
        <v>0</v>
      </c>
      <c r="I90" s="21">
        <f t="shared" si="3"/>
        <v>0</v>
      </c>
    </row>
    <row r="91" spans="2:9">
      <c r="B91" t="s">
        <v>2849</v>
      </c>
      <c r="C91">
        <v>0</v>
      </c>
      <c r="D91" s="21">
        <f t="shared" si="2"/>
        <v>0</v>
      </c>
      <c r="G91" t="s">
        <v>2849</v>
      </c>
      <c r="H91">
        <v>0</v>
      </c>
      <c r="I91" s="21">
        <f t="shared" si="3"/>
        <v>0</v>
      </c>
    </row>
    <row r="92" spans="2:9">
      <c r="B92" t="s">
        <v>2850</v>
      </c>
      <c r="C92">
        <v>0</v>
      </c>
      <c r="D92" s="21">
        <f t="shared" si="2"/>
        <v>0</v>
      </c>
      <c r="G92" t="s">
        <v>2850</v>
      </c>
      <c r="H92">
        <v>0</v>
      </c>
      <c r="I92" s="21">
        <f t="shared" si="3"/>
        <v>0</v>
      </c>
    </row>
    <row r="93" spans="2:9">
      <c r="B93" t="s">
        <v>2851</v>
      </c>
      <c r="C93">
        <v>0</v>
      </c>
      <c r="D93" s="21">
        <f t="shared" si="2"/>
        <v>0</v>
      </c>
      <c r="G93" t="s">
        <v>2851</v>
      </c>
      <c r="H93">
        <v>0</v>
      </c>
      <c r="I93" s="21">
        <f t="shared" si="3"/>
        <v>0</v>
      </c>
    </row>
    <row r="94" spans="2:9">
      <c r="B94" t="s">
        <v>2852</v>
      </c>
      <c r="C94">
        <v>0</v>
      </c>
      <c r="D94" s="21">
        <f t="shared" si="2"/>
        <v>0</v>
      </c>
      <c r="G94" t="s">
        <v>2852</v>
      </c>
      <c r="H94">
        <v>0</v>
      </c>
      <c r="I94" s="21">
        <f t="shared" si="3"/>
        <v>0</v>
      </c>
    </row>
    <row r="95" spans="2:9">
      <c r="B95" t="s">
        <v>2853</v>
      </c>
      <c r="C95">
        <v>0</v>
      </c>
      <c r="D95" s="21">
        <f t="shared" si="2"/>
        <v>0</v>
      </c>
      <c r="G95" t="s">
        <v>2853</v>
      </c>
      <c r="H95">
        <v>0</v>
      </c>
      <c r="I95" s="21">
        <f t="shared" si="3"/>
        <v>0</v>
      </c>
    </row>
    <row r="96" spans="2:9">
      <c r="B96" t="s">
        <v>2854</v>
      </c>
      <c r="C96">
        <v>0</v>
      </c>
      <c r="D96" s="21">
        <f t="shared" si="2"/>
        <v>0</v>
      </c>
      <c r="G96" t="s">
        <v>2854</v>
      </c>
      <c r="H96">
        <v>0</v>
      </c>
      <c r="I96" s="21">
        <f t="shared" si="3"/>
        <v>0</v>
      </c>
    </row>
    <row r="97" spans="2:9">
      <c r="B97" t="s">
        <v>2855</v>
      </c>
      <c r="C97">
        <v>0</v>
      </c>
      <c r="D97" s="21">
        <f t="shared" si="2"/>
        <v>0</v>
      </c>
      <c r="G97" t="s">
        <v>2855</v>
      </c>
      <c r="H97">
        <v>0</v>
      </c>
      <c r="I97" s="21">
        <f t="shared" si="3"/>
        <v>0</v>
      </c>
    </row>
    <row r="98" spans="2:9">
      <c r="B98" t="s">
        <v>2856</v>
      </c>
      <c r="C98">
        <v>0</v>
      </c>
      <c r="D98" s="21">
        <f t="shared" si="2"/>
        <v>0</v>
      </c>
      <c r="G98" t="s">
        <v>2856</v>
      </c>
      <c r="H98">
        <v>0</v>
      </c>
      <c r="I98" s="21">
        <f t="shared" si="3"/>
        <v>0</v>
      </c>
    </row>
    <row r="99" spans="2:9">
      <c r="B99" t="s">
        <v>2857</v>
      </c>
      <c r="C99">
        <v>0</v>
      </c>
      <c r="D99" s="21">
        <f t="shared" si="2"/>
        <v>0</v>
      </c>
      <c r="G99" t="s">
        <v>2857</v>
      </c>
      <c r="H99">
        <v>0</v>
      </c>
      <c r="I99" s="21">
        <f t="shared" si="3"/>
        <v>0</v>
      </c>
    </row>
    <row r="100" spans="2:9">
      <c r="B100" t="s">
        <v>2858</v>
      </c>
      <c r="C100">
        <v>0</v>
      </c>
      <c r="D100" s="21">
        <f t="shared" si="2"/>
        <v>0</v>
      </c>
      <c r="G100" t="s">
        <v>2858</v>
      </c>
      <c r="H100">
        <v>0</v>
      </c>
      <c r="I100" s="21">
        <f t="shared" si="3"/>
        <v>0</v>
      </c>
    </row>
    <row r="101" spans="2:9">
      <c r="B101" t="s">
        <v>2859</v>
      </c>
      <c r="C101">
        <v>0</v>
      </c>
      <c r="D101" s="21">
        <f t="shared" si="2"/>
        <v>0</v>
      </c>
      <c r="G101" t="s">
        <v>2859</v>
      </c>
      <c r="H101">
        <v>0</v>
      </c>
      <c r="I101" s="21">
        <f t="shared" si="3"/>
        <v>0</v>
      </c>
    </row>
    <row r="102" spans="2:9">
      <c r="B102" t="s">
        <v>2860</v>
      </c>
      <c r="C102">
        <v>0</v>
      </c>
      <c r="D102" s="21">
        <f t="shared" si="2"/>
        <v>0</v>
      </c>
      <c r="G102" t="s">
        <v>2860</v>
      </c>
      <c r="H102">
        <v>0</v>
      </c>
      <c r="I102" s="21">
        <f t="shared" si="3"/>
        <v>0</v>
      </c>
    </row>
    <row r="103" spans="2:9">
      <c r="B103" t="s">
        <v>2861</v>
      </c>
      <c r="C103">
        <v>0</v>
      </c>
      <c r="D103" s="21">
        <f t="shared" si="2"/>
        <v>0</v>
      </c>
      <c r="G103" t="s">
        <v>2861</v>
      </c>
      <c r="H103">
        <v>1</v>
      </c>
      <c r="I103" s="21">
        <f t="shared" si="3"/>
        <v>0.14684287812041116</v>
      </c>
    </row>
    <row r="104" spans="2:9">
      <c r="B104" t="s">
        <v>2862</v>
      </c>
      <c r="C104">
        <v>95</v>
      </c>
      <c r="D104" s="21">
        <f t="shared" si="2"/>
        <v>13.669064748201439</v>
      </c>
      <c r="G104" t="s">
        <v>2862</v>
      </c>
      <c r="H104">
        <v>95</v>
      </c>
      <c r="I104" s="21">
        <f t="shared" si="3"/>
        <v>13.950073421439059</v>
      </c>
    </row>
    <row r="105" spans="2:9">
      <c r="B105" t="s">
        <v>2863</v>
      </c>
      <c r="C105">
        <v>0</v>
      </c>
      <c r="D105" s="21">
        <f t="shared" si="2"/>
        <v>0</v>
      </c>
      <c r="G105" t="s">
        <v>2863</v>
      </c>
      <c r="H105">
        <v>0</v>
      </c>
      <c r="I105" s="21">
        <f t="shared" si="3"/>
        <v>0</v>
      </c>
    </row>
    <row r="106" spans="2:9">
      <c r="B106" t="s">
        <v>2864</v>
      </c>
      <c r="C106">
        <v>12</v>
      </c>
      <c r="D106" s="21">
        <f t="shared" si="2"/>
        <v>1.7266187050359711</v>
      </c>
      <c r="G106" t="s">
        <v>2864</v>
      </c>
      <c r="H106">
        <v>12</v>
      </c>
      <c r="I106" s="21">
        <f t="shared" si="3"/>
        <v>1.7621145374449338</v>
      </c>
    </row>
    <row r="107" spans="2:9">
      <c r="B107" t="s">
        <v>2865</v>
      </c>
      <c r="C107">
        <v>7</v>
      </c>
      <c r="D107" s="21">
        <f t="shared" si="2"/>
        <v>1.0071942446043165</v>
      </c>
      <c r="G107" t="s">
        <v>2865</v>
      </c>
      <c r="H107">
        <v>7</v>
      </c>
      <c r="I107" s="21">
        <f t="shared" si="3"/>
        <v>1.0279001468428781</v>
      </c>
    </row>
    <row r="108" spans="2:9">
      <c r="B108" t="s">
        <v>2866</v>
      </c>
      <c r="C108">
        <v>23</v>
      </c>
      <c r="D108" s="21">
        <f t="shared" si="2"/>
        <v>3.3093525179856114</v>
      </c>
      <c r="G108" t="s">
        <v>2866</v>
      </c>
      <c r="H108">
        <v>23</v>
      </c>
      <c r="I108" s="21">
        <f t="shared" si="3"/>
        <v>3.3773861967694567</v>
      </c>
    </row>
    <row r="109" spans="2:9">
      <c r="B109" t="s">
        <v>2867</v>
      </c>
      <c r="C109">
        <v>10</v>
      </c>
      <c r="D109" s="21">
        <f t="shared" si="2"/>
        <v>1.4388489208633093</v>
      </c>
      <c r="G109" t="s">
        <v>2867</v>
      </c>
      <c r="H109">
        <v>10</v>
      </c>
      <c r="I109" s="21">
        <f t="shared" si="3"/>
        <v>1.4684287812041117</v>
      </c>
    </row>
    <row r="110" spans="2:9">
      <c r="B110" t="s">
        <v>2868</v>
      </c>
      <c r="C110">
        <v>7</v>
      </c>
      <c r="D110" s="21">
        <f t="shared" si="2"/>
        <v>1.0071942446043165</v>
      </c>
      <c r="G110" t="s">
        <v>2868</v>
      </c>
      <c r="H110">
        <v>8</v>
      </c>
      <c r="I110" s="21">
        <f t="shared" si="3"/>
        <v>1.1747430249632893</v>
      </c>
    </row>
    <row r="111" spans="2:9">
      <c r="B111" t="s">
        <v>2869</v>
      </c>
      <c r="C111">
        <v>2</v>
      </c>
      <c r="D111" s="21">
        <f t="shared" si="2"/>
        <v>0.28776978417266186</v>
      </c>
      <c r="G111" t="s">
        <v>2869</v>
      </c>
      <c r="H111">
        <v>2</v>
      </c>
      <c r="I111" s="21">
        <f t="shared" si="3"/>
        <v>0.29368575624082233</v>
      </c>
    </row>
    <row r="112" spans="2:9">
      <c r="B112" t="s">
        <v>2870</v>
      </c>
      <c r="C112">
        <v>7</v>
      </c>
      <c r="D112" s="21">
        <f t="shared" si="2"/>
        <v>1.0071942446043165</v>
      </c>
      <c r="G112" t="s">
        <v>2870</v>
      </c>
      <c r="H112">
        <v>7</v>
      </c>
      <c r="I112" s="21">
        <f t="shared" si="3"/>
        <v>1.0279001468428781</v>
      </c>
    </row>
    <row r="113" spans="2:9">
      <c r="B113" t="s">
        <v>2871</v>
      </c>
      <c r="C113">
        <v>0</v>
      </c>
      <c r="D113" s="21">
        <f t="shared" si="2"/>
        <v>0</v>
      </c>
      <c r="G113" t="s">
        <v>2871</v>
      </c>
      <c r="H113">
        <v>0</v>
      </c>
      <c r="I113" s="21">
        <f t="shared" si="3"/>
        <v>0</v>
      </c>
    </row>
    <row r="114" spans="2:9">
      <c r="B114" t="s">
        <v>2872</v>
      </c>
      <c r="C114">
        <v>0</v>
      </c>
      <c r="D114" s="21">
        <f t="shared" si="2"/>
        <v>0</v>
      </c>
      <c r="G114" t="s">
        <v>2872</v>
      </c>
      <c r="H114">
        <v>0</v>
      </c>
      <c r="I114" s="21">
        <f t="shared" si="3"/>
        <v>0</v>
      </c>
    </row>
    <row r="115" spans="2:9">
      <c r="B115" t="s">
        <v>2873</v>
      </c>
      <c r="C115">
        <v>7</v>
      </c>
      <c r="D115" s="21">
        <f t="shared" si="2"/>
        <v>1.0071942446043165</v>
      </c>
      <c r="G115" t="s">
        <v>2873</v>
      </c>
      <c r="H115">
        <v>7</v>
      </c>
      <c r="I115" s="21">
        <f t="shared" si="3"/>
        <v>1.0279001468428781</v>
      </c>
    </row>
    <row r="116" spans="2:9">
      <c r="B116" t="s">
        <v>2874</v>
      </c>
      <c r="C116">
        <v>0</v>
      </c>
      <c r="D116" s="21">
        <f t="shared" si="2"/>
        <v>0</v>
      </c>
      <c r="G116" t="s">
        <v>2874</v>
      </c>
      <c r="H116">
        <v>0</v>
      </c>
      <c r="I116" s="21">
        <f t="shared" si="3"/>
        <v>0</v>
      </c>
    </row>
    <row r="117" spans="2:9">
      <c r="B117" t="s">
        <v>2875</v>
      </c>
      <c r="C117">
        <v>0</v>
      </c>
      <c r="D117" s="21">
        <f t="shared" si="2"/>
        <v>0</v>
      </c>
      <c r="G117" t="s">
        <v>2875</v>
      </c>
      <c r="H117">
        <v>0</v>
      </c>
      <c r="I117" s="21">
        <f t="shared" si="3"/>
        <v>0</v>
      </c>
    </row>
    <row r="118" spans="2:9">
      <c r="B118" t="s">
        <v>2876</v>
      </c>
      <c r="C118">
        <v>7</v>
      </c>
      <c r="D118" s="21">
        <f t="shared" si="2"/>
        <v>1.0071942446043165</v>
      </c>
      <c r="G118" t="s">
        <v>2876</v>
      </c>
      <c r="H118">
        <v>6</v>
      </c>
      <c r="I118" s="21">
        <f t="shared" si="3"/>
        <v>0.88105726872246692</v>
      </c>
    </row>
    <row r="119" spans="2:9">
      <c r="B119" t="s">
        <v>2877</v>
      </c>
      <c r="C119">
        <v>0</v>
      </c>
      <c r="D119" s="21">
        <f t="shared" si="2"/>
        <v>0</v>
      </c>
      <c r="G119" t="s">
        <v>2877</v>
      </c>
      <c r="H119">
        <v>0</v>
      </c>
      <c r="I119" s="21">
        <f t="shared" si="3"/>
        <v>0</v>
      </c>
    </row>
    <row r="120" spans="2:9">
      <c r="B120" t="s">
        <v>2878</v>
      </c>
      <c r="C120">
        <v>13</v>
      </c>
      <c r="D120" s="21">
        <f t="shared" si="2"/>
        <v>1.8705035971223021</v>
      </c>
      <c r="G120" t="s">
        <v>2878</v>
      </c>
      <c r="H120">
        <v>13</v>
      </c>
      <c r="I120" s="21">
        <f t="shared" si="3"/>
        <v>1.908957415565345</v>
      </c>
    </row>
    <row r="121" spans="2:9">
      <c r="B121" t="s">
        <v>2879</v>
      </c>
      <c r="C121">
        <v>0</v>
      </c>
      <c r="D121" s="21">
        <f t="shared" si="2"/>
        <v>0</v>
      </c>
      <c r="G121" t="s">
        <v>2879</v>
      </c>
      <c r="H121">
        <v>0</v>
      </c>
      <c r="I121" s="21">
        <f t="shared" si="3"/>
        <v>0</v>
      </c>
    </row>
    <row r="122" spans="2:9">
      <c r="B122" t="s">
        <v>2880</v>
      </c>
      <c r="C122">
        <v>0</v>
      </c>
      <c r="D122" s="21">
        <f t="shared" si="2"/>
        <v>0</v>
      </c>
      <c r="G122" t="s">
        <v>2880</v>
      </c>
      <c r="H122">
        <v>0</v>
      </c>
      <c r="I122" s="21">
        <f t="shared" si="3"/>
        <v>0</v>
      </c>
    </row>
    <row r="123" spans="2:9">
      <c r="B123" t="s">
        <v>2881</v>
      </c>
      <c r="C123">
        <v>0</v>
      </c>
      <c r="D123" s="21">
        <f t="shared" si="2"/>
        <v>0</v>
      </c>
      <c r="G123" t="s">
        <v>2881</v>
      </c>
      <c r="H123">
        <v>0</v>
      </c>
      <c r="I123" s="21">
        <f t="shared" si="3"/>
        <v>0</v>
      </c>
    </row>
    <row r="124" spans="2:9">
      <c r="B124" t="s">
        <v>2882</v>
      </c>
      <c r="C124">
        <v>6</v>
      </c>
      <c r="D124" s="21">
        <f t="shared" si="2"/>
        <v>0.86330935251798557</v>
      </c>
      <c r="G124" t="s">
        <v>2882</v>
      </c>
      <c r="H124">
        <v>6</v>
      </c>
      <c r="I124" s="21">
        <f t="shared" si="3"/>
        <v>0.88105726872246692</v>
      </c>
    </row>
    <row r="125" spans="2:9">
      <c r="B125" t="s">
        <v>2883</v>
      </c>
      <c r="C125">
        <v>3</v>
      </c>
      <c r="D125" s="21">
        <f t="shared" si="2"/>
        <v>0.43165467625899279</v>
      </c>
      <c r="G125" t="s">
        <v>2883</v>
      </c>
      <c r="H125">
        <v>3</v>
      </c>
      <c r="I125" s="21">
        <f t="shared" si="3"/>
        <v>0.44052863436123346</v>
      </c>
    </row>
    <row r="126" spans="2:9">
      <c r="B126" t="s">
        <v>2884</v>
      </c>
      <c r="C126">
        <v>0</v>
      </c>
      <c r="D126" s="21">
        <f t="shared" si="2"/>
        <v>0</v>
      </c>
      <c r="G126" t="s">
        <v>2884</v>
      </c>
      <c r="H126">
        <v>0</v>
      </c>
      <c r="I126" s="21">
        <f t="shared" si="3"/>
        <v>0</v>
      </c>
    </row>
    <row r="127" spans="2:9">
      <c r="B127" t="s">
        <v>2885</v>
      </c>
      <c r="C127">
        <v>0</v>
      </c>
      <c r="D127" s="21">
        <f t="shared" si="2"/>
        <v>0</v>
      </c>
      <c r="G127" t="s">
        <v>2885</v>
      </c>
      <c r="H127">
        <v>0</v>
      </c>
      <c r="I127" s="21">
        <f t="shared" si="3"/>
        <v>0</v>
      </c>
    </row>
    <row r="128" spans="2:9">
      <c r="B128" t="s">
        <v>2886</v>
      </c>
      <c r="C128">
        <v>0</v>
      </c>
      <c r="D128" s="21">
        <f t="shared" si="2"/>
        <v>0</v>
      </c>
      <c r="G128" t="s">
        <v>2886</v>
      </c>
      <c r="H128">
        <v>0</v>
      </c>
      <c r="I128" s="21">
        <f t="shared" si="3"/>
        <v>0</v>
      </c>
    </row>
    <row r="129" spans="2:9">
      <c r="B129" t="s">
        <v>2887</v>
      </c>
      <c r="C129">
        <v>0</v>
      </c>
      <c r="D129" s="21">
        <f t="shared" si="2"/>
        <v>0</v>
      </c>
      <c r="G129" t="s">
        <v>2887</v>
      </c>
      <c r="H129">
        <v>0</v>
      </c>
      <c r="I129" s="21">
        <f t="shared" si="3"/>
        <v>0</v>
      </c>
    </row>
    <row r="130" spans="2:9">
      <c r="B130" t="s">
        <v>2888</v>
      </c>
      <c r="C130">
        <v>0</v>
      </c>
      <c r="D130" s="21">
        <f t="shared" si="2"/>
        <v>0</v>
      </c>
      <c r="G130" t="s">
        <v>2888</v>
      </c>
      <c r="H130">
        <v>0</v>
      </c>
      <c r="I130" s="21">
        <f t="shared" si="3"/>
        <v>0</v>
      </c>
    </row>
    <row r="131" spans="2:9">
      <c r="B131" t="s">
        <v>2889</v>
      </c>
      <c r="C131">
        <v>0</v>
      </c>
      <c r="D131" s="21">
        <f t="shared" si="2"/>
        <v>0</v>
      </c>
      <c r="G131" t="s">
        <v>2889</v>
      </c>
      <c r="H131">
        <v>0</v>
      </c>
      <c r="I131" s="21">
        <f t="shared" si="3"/>
        <v>0</v>
      </c>
    </row>
    <row r="132" spans="2:9">
      <c r="B132" t="s">
        <v>2890</v>
      </c>
      <c r="C132">
        <v>3</v>
      </c>
      <c r="D132" s="21">
        <f t="shared" si="2"/>
        <v>0.43165467625899279</v>
      </c>
      <c r="G132" t="s">
        <v>2890</v>
      </c>
      <c r="H132">
        <v>3</v>
      </c>
      <c r="I132" s="21">
        <f t="shared" si="3"/>
        <v>0.44052863436123346</v>
      </c>
    </row>
    <row r="133" spans="2:9">
      <c r="B133" t="s">
        <v>2891</v>
      </c>
      <c r="C133">
        <v>0</v>
      </c>
      <c r="D133" s="21">
        <f t="shared" si="2"/>
        <v>0</v>
      </c>
      <c r="G133" t="s">
        <v>2891</v>
      </c>
      <c r="H133">
        <v>0</v>
      </c>
      <c r="I133" s="21">
        <f t="shared" si="3"/>
        <v>0</v>
      </c>
    </row>
    <row r="134" spans="2:9">
      <c r="B134" t="s">
        <v>2892</v>
      </c>
      <c r="C134">
        <v>3</v>
      </c>
      <c r="D134" s="21">
        <f t="shared" ref="D134:D197" si="4">C134*100/695</f>
        <v>0.43165467625899279</v>
      </c>
      <c r="G134" t="s">
        <v>2892</v>
      </c>
      <c r="H134">
        <v>3</v>
      </c>
      <c r="I134" s="21">
        <f t="shared" si="3"/>
        <v>0.44052863436123346</v>
      </c>
    </row>
    <row r="135" spans="2:9">
      <c r="B135" t="s">
        <v>2893</v>
      </c>
      <c r="C135">
        <v>0</v>
      </c>
      <c r="D135" s="21">
        <f t="shared" si="4"/>
        <v>0</v>
      </c>
      <c r="G135" t="s">
        <v>2893</v>
      </c>
      <c r="H135">
        <v>0</v>
      </c>
      <c r="I135" s="21">
        <f t="shared" ref="I135:I198" si="5">H135*100/681</f>
        <v>0</v>
      </c>
    </row>
    <row r="136" spans="2:9">
      <c r="B136" t="s">
        <v>2894</v>
      </c>
      <c r="C136">
        <v>0</v>
      </c>
      <c r="D136" s="21">
        <f t="shared" si="4"/>
        <v>0</v>
      </c>
      <c r="G136" t="s">
        <v>2894</v>
      </c>
      <c r="H136">
        <v>0</v>
      </c>
      <c r="I136" s="21">
        <f t="shared" si="5"/>
        <v>0</v>
      </c>
    </row>
    <row r="137" spans="2:9">
      <c r="B137" t="s">
        <v>2895</v>
      </c>
      <c r="C137">
        <v>0</v>
      </c>
      <c r="D137" s="21">
        <f t="shared" si="4"/>
        <v>0</v>
      </c>
      <c r="G137" t="s">
        <v>2895</v>
      </c>
      <c r="H137">
        <v>0</v>
      </c>
      <c r="I137" s="21">
        <f t="shared" si="5"/>
        <v>0</v>
      </c>
    </row>
    <row r="138" spans="2:9">
      <c r="B138" t="s">
        <v>2896</v>
      </c>
      <c r="C138">
        <v>0</v>
      </c>
      <c r="D138" s="21">
        <f t="shared" si="4"/>
        <v>0</v>
      </c>
      <c r="G138" t="s">
        <v>2896</v>
      </c>
      <c r="H138">
        <v>0</v>
      </c>
      <c r="I138" s="21">
        <f t="shared" si="5"/>
        <v>0</v>
      </c>
    </row>
    <row r="139" spans="2:9">
      <c r="B139" t="s">
        <v>2897</v>
      </c>
      <c r="C139">
        <v>0</v>
      </c>
      <c r="D139" s="21">
        <f t="shared" si="4"/>
        <v>0</v>
      </c>
      <c r="G139" t="s">
        <v>2897</v>
      </c>
      <c r="H139">
        <v>0</v>
      </c>
      <c r="I139" s="21">
        <f t="shared" si="5"/>
        <v>0</v>
      </c>
    </row>
    <row r="140" spans="2:9">
      <c r="B140" t="s">
        <v>2898</v>
      </c>
      <c r="C140">
        <v>0</v>
      </c>
      <c r="D140" s="21">
        <f t="shared" si="4"/>
        <v>0</v>
      </c>
      <c r="G140" t="s">
        <v>2898</v>
      </c>
      <c r="H140">
        <v>0</v>
      </c>
      <c r="I140" s="21">
        <f t="shared" si="5"/>
        <v>0</v>
      </c>
    </row>
    <row r="141" spans="2:9">
      <c r="B141" t="s">
        <v>2899</v>
      </c>
      <c r="C141">
        <v>0</v>
      </c>
      <c r="D141" s="21">
        <f t="shared" si="4"/>
        <v>0</v>
      </c>
      <c r="G141" t="s">
        <v>2899</v>
      </c>
      <c r="H141">
        <v>0</v>
      </c>
      <c r="I141" s="21">
        <f t="shared" si="5"/>
        <v>0</v>
      </c>
    </row>
    <row r="142" spans="2:9">
      <c r="B142" t="s">
        <v>2900</v>
      </c>
      <c r="C142">
        <v>0</v>
      </c>
      <c r="D142" s="21">
        <f t="shared" si="4"/>
        <v>0</v>
      </c>
      <c r="G142" t="s">
        <v>2900</v>
      </c>
      <c r="H142">
        <v>0</v>
      </c>
      <c r="I142" s="21">
        <f t="shared" si="5"/>
        <v>0</v>
      </c>
    </row>
    <row r="143" spans="2:9">
      <c r="B143" t="s">
        <v>2901</v>
      </c>
      <c r="C143">
        <v>0</v>
      </c>
      <c r="D143" s="21">
        <f t="shared" si="4"/>
        <v>0</v>
      </c>
      <c r="G143" t="s">
        <v>2901</v>
      </c>
      <c r="H143">
        <v>0</v>
      </c>
      <c r="I143" s="21">
        <f t="shared" si="5"/>
        <v>0</v>
      </c>
    </row>
    <row r="144" spans="2:9">
      <c r="B144" t="s">
        <v>2902</v>
      </c>
      <c r="C144">
        <v>0</v>
      </c>
      <c r="D144" s="21">
        <f t="shared" si="4"/>
        <v>0</v>
      </c>
      <c r="G144" t="s">
        <v>2902</v>
      </c>
      <c r="H144">
        <v>0</v>
      </c>
      <c r="I144" s="21">
        <f t="shared" si="5"/>
        <v>0</v>
      </c>
    </row>
    <row r="145" spans="2:9">
      <c r="B145" t="s">
        <v>2903</v>
      </c>
      <c r="C145">
        <v>3</v>
      </c>
      <c r="D145" s="21">
        <f t="shared" si="4"/>
        <v>0.43165467625899279</v>
      </c>
      <c r="G145" t="s">
        <v>2903</v>
      </c>
      <c r="H145">
        <v>3</v>
      </c>
      <c r="I145" s="21">
        <f t="shared" si="5"/>
        <v>0.44052863436123346</v>
      </c>
    </row>
    <row r="146" spans="2:9">
      <c r="B146" t="s">
        <v>2904</v>
      </c>
      <c r="C146">
        <v>0</v>
      </c>
      <c r="D146" s="21">
        <f t="shared" si="4"/>
        <v>0</v>
      </c>
      <c r="G146" t="s">
        <v>2904</v>
      </c>
      <c r="H146">
        <v>0</v>
      </c>
      <c r="I146" s="21">
        <f t="shared" si="5"/>
        <v>0</v>
      </c>
    </row>
    <row r="147" spans="2:9">
      <c r="B147" t="s">
        <v>2905</v>
      </c>
      <c r="C147">
        <v>0</v>
      </c>
      <c r="D147" s="21">
        <f t="shared" si="4"/>
        <v>0</v>
      </c>
      <c r="G147" t="s">
        <v>2905</v>
      </c>
      <c r="H147">
        <v>0</v>
      </c>
      <c r="I147" s="21">
        <f t="shared" si="5"/>
        <v>0</v>
      </c>
    </row>
    <row r="148" spans="2:9">
      <c r="B148" t="s">
        <v>2906</v>
      </c>
      <c r="C148">
        <v>389</v>
      </c>
      <c r="D148" s="21">
        <f t="shared" si="4"/>
        <v>55.97122302158273</v>
      </c>
      <c r="G148" t="s">
        <v>2906</v>
      </c>
      <c r="H148">
        <v>393</v>
      </c>
      <c r="I148" s="21">
        <f t="shared" si="5"/>
        <v>57.709251101321584</v>
      </c>
    </row>
    <row r="149" spans="2:9">
      <c r="B149" t="s">
        <v>2907</v>
      </c>
      <c r="C149">
        <v>23</v>
      </c>
      <c r="D149" s="21">
        <f t="shared" si="4"/>
        <v>3.3093525179856114</v>
      </c>
      <c r="G149" t="s">
        <v>2907</v>
      </c>
      <c r="H149">
        <v>25</v>
      </c>
      <c r="I149" s="21">
        <f t="shared" si="5"/>
        <v>3.6710719530102791</v>
      </c>
    </row>
    <row r="150" spans="2:9">
      <c r="B150" t="s">
        <v>2908</v>
      </c>
      <c r="C150">
        <v>0</v>
      </c>
      <c r="D150" s="21">
        <f t="shared" si="4"/>
        <v>0</v>
      </c>
      <c r="G150" t="s">
        <v>2908</v>
      </c>
      <c r="H150">
        <v>1</v>
      </c>
      <c r="I150" s="21">
        <f t="shared" si="5"/>
        <v>0.14684287812041116</v>
      </c>
    </row>
    <row r="151" spans="2:9">
      <c r="B151" t="s">
        <v>2909</v>
      </c>
      <c r="C151">
        <v>0</v>
      </c>
      <c r="D151" s="21">
        <f t="shared" si="4"/>
        <v>0</v>
      </c>
      <c r="G151" t="s">
        <v>2909</v>
      </c>
      <c r="H151">
        <v>0</v>
      </c>
      <c r="I151" s="21">
        <f t="shared" si="5"/>
        <v>0</v>
      </c>
    </row>
    <row r="152" spans="2:9">
      <c r="B152" t="s">
        <v>2910</v>
      </c>
      <c r="C152">
        <v>0</v>
      </c>
      <c r="D152" s="21">
        <f t="shared" si="4"/>
        <v>0</v>
      </c>
      <c r="G152" t="s">
        <v>2910</v>
      </c>
      <c r="H152">
        <v>0</v>
      </c>
      <c r="I152" s="21">
        <f t="shared" si="5"/>
        <v>0</v>
      </c>
    </row>
    <row r="153" spans="2:9">
      <c r="B153" t="s">
        <v>2911</v>
      </c>
      <c r="C153">
        <v>0</v>
      </c>
      <c r="D153" s="21">
        <f t="shared" si="4"/>
        <v>0</v>
      </c>
      <c r="G153" t="s">
        <v>2911</v>
      </c>
      <c r="H153">
        <v>0</v>
      </c>
      <c r="I153" s="21">
        <f t="shared" si="5"/>
        <v>0</v>
      </c>
    </row>
    <row r="154" spans="2:9">
      <c r="B154" t="s">
        <v>2912</v>
      </c>
      <c r="C154">
        <v>0</v>
      </c>
      <c r="D154" s="21">
        <f t="shared" si="4"/>
        <v>0</v>
      </c>
      <c r="G154" t="s">
        <v>2912</v>
      </c>
      <c r="H154">
        <v>0</v>
      </c>
      <c r="I154" s="21">
        <f t="shared" si="5"/>
        <v>0</v>
      </c>
    </row>
    <row r="155" spans="2:9">
      <c r="B155" t="s">
        <v>2913</v>
      </c>
      <c r="C155">
        <v>23</v>
      </c>
      <c r="D155" s="21">
        <f t="shared" si="4"/>
        <v>3.3093525179856114</v>
      </c>
      <c r="G155" t="s">
        <v>2913</v>
      </c>
      <c r="H155">
        <v>24</v>
      </c>
      <c r="I155" s="21">
        <f t="shared" si="5"/>
        <v>3.5242290748898677</v>
      </c>
    </row>
    <row r="156" spans="2:9">
      <c r="B156" t="s">
        <v>2914</v>
      </c>
      <c r="C156">
        <v>0</v>
      </c>
      <c r="D156" s="21">
        <f t="shared" si="4"/>
        <v>0</v>
      </c>
      <c r="G156" t="s">
        <v>2914</v>
      </c>
      <c r="H156">
        <v>4</v>
      </c>
      <c r="I156" s="21">
        <f t="shared" si="5"/>
        <v>0.58737151248164465</v>
      </c>
    </row>
    <row r="157" spans="2:9">
      <c r="B157" t="s">
        <v>2915</v>
      </c>
      <c r="C157">
        <v>0</v>
      </c>
      <c r="D157" s="21">
        <f t="shared" si="4"/>
        <v>0</v>
      </c>
      <c r="G157" t="s">
        <v>2915</v>
      </c>
      <c r="H157">
        <v>0</v>
      </c>
      <c r="I157" s="21">
        <f t="shared" si="5"/>
        <v>0</v>
      </c>
    </row>
    <row r="158" spans="2:9">
      <c r="B158" t="s">
        <v>2916</v>
      </c>
      <c r="C158">
        <v>0</v>
      </c>
      <c r="D158" s="21">
        <f t="shared" si="4"/>
        <v>0</v>
      </c>
      <c r="G158" t="s">
        <v>2916</v>
      </c>
      <c r="H158">
        <v>0</v>
      </c>
      <c r="I158" s="21">
        <f t="shared" si="5"/>
        <v>0</v>
      </c>
    </row>
    <row r="159" spans="2:9">
      <c r="B159" t="s">
        <v>2917</v>
      </c>
      <c r="C159">
        <v>0</v>
      </c>
      <c r="D159" s="21">
        <f t="shared" si="4"/>
        <v>0</v>
      </c>
      <c r="G159" t="s">
        <v>2917</v>
      </c>
      <c r="H159">
        <v>1</v>
      </c>
      <c r="I159" s="21">
        <f t="shared" si="5"/>
        <v>0.14684287812041116</v>
      </c>
    </row>
    <row r="160" spans="2:9">
      <c r="B160" t="s">
        <v>2918</v>
      </c>
      <c r="C160">
        <v>0</v>
      </c>
      <c r="D160" s="21">
        <f t="shared" si="4"/>
        <v>0</v>
      </c>
      <c r="G160" t="s">
        <v>2918</v>
      </c>
      <c r="H160">
        <v>1</v>
      </c>
      <c r="I160" s="21">
        <f t="shared" si="5"/>
        <v>0.14684287812041116</v>
      </c>
    </row>
    <row r="161" spans="2:9">
      <c r="B161" t="s">
        <v>2919</v>
      </c>
      <c r="C161">
        <v>0</v>
      </c>
      <c r="D161" s="21">
        <f t="shared" si="4"/>
        <v>0</v>
      </c>
      <c r="G161" t="s">
        <v>2919</v>
      </c>
      <c r="H161">
        <v>0</v>
      </c>
      <c r="I161" s="21">
        <f t="shared" si="5"/>
        <v>0</v>
      </c>
    </row>
    <row r="162" spans="2:9">
      <c r="B162" t="s">
        <v>2920</v>
      </c>
      <c r="C162">
        <v>0</v>
      </c>
      <c r="D162" s="21">
        <f t="shared" si="4"/>
        <v>0</v>
      </c>
      <c r="G162" t="s">
        <v>2920</v>
      </c>
      <c r="H162">
        <v>0</v>
      </c>
      <c r="I162" s="21">
        <f t="shared" si="5"/>
        <v>0</v>
      </c>
    </row>
    <row r="163" spans="2:9">
      <c r="B163" t="s">
        <v>2921</v>
      </c>
      <c r="C163">
        <v>0</v>
      </c>
      <c r="D163" s="21">
        <f t="shared" si="4"/>
        <v>0</v>
      </c>
      <c r="G163" t="s">
        <v>2921</v>
      </c>
      <c r="H163">
        <v>0</v>
      </c>
      <c r="I163" s="21">
        <f t="shared" si="5"/>
        <v>0</v>
      </c>
    </row>
    <row r="164" spans="2:9">
      <c r="B164" t="s">
        <v>2922</v>
      </c>
      <c r="C164">
        <v>0</v>
      </c>
      <c r="D164" s="21">
        <f t="shared" si="4"/>
        <v>0</v>
      </c>
      <c r="G164" t="s">
        <v>2922</v>
      </c>
      <c r="H164">
        <v>0</v>
      </c>
      <c r="I164" s="21">
        <f t="shared" si="5"/>
        <v>0</v>
      </c>
    </row>
    <row r="165" spans="2:9">
      <c r="B165" t="s">
        <v>2923</v>
      </c>
      <c r="C165">
        <v>0</v>
      </c>
      <c r="D165" s="21">
        <f t="shared" si="4"/>
        <v>0</v>
      </c>
      <c r="G165" t="s">
        <v>2923</v>
      </c>
      <c r="H165">
        <v>2</v>
      </c>
      <c r="I165" s="21">
        <f t="shared" si="5"/>
        <v>0.29368575624082233</v>
      </c>
    </row>
    <row r="166" spans="2:9">
      <c r="B166" t="s">
        <v>2924</v>
      </c>
      <c r="C166">
        <v>311</v>
      </c>
      <c r="D166" s="21">
        <f t="shared" si="4"/>
        <v>44.748201438848923</v>
      </c>
      <c r="G166" t="s">
        <v>2924</v>
      </c>
      <c r="H166">
        <v>312</v>
      </c>
      <c r="I166" s="21">
        <f t="shared" si="5"/>
        <v>45.814977973568283</v>
      </c>
    </row>
    <row r="167" spans="2:9">
      <c r="B167" t="s">
        <v>2925</v>
      </c>
      <c r="C167">
        <v>0</v>
      </c>
      <c r="D167" s="21">
        <f t="shared" si="4"/>
        <v>0</v>
      </c>
      <c r="G167" t="s">
        <v>2925</v>
      </c>
      <c r="H167">
        <v>0</v>
      </c>
      <c r="I167" s="21">
        <f t="shared" si="5"/>
        <v>0</v>
      </c>
    </row>
    <row r="168" spans="2:9">
      <c r="B168" t="s">
        <v>2926</v>
      </c>
      <c r="C168">
        <v>0</v>
      </c>
      <c r="D168" s="21">
        <f t="shared" si="4"/>
        <v>0</v>
      </c>
      <c r="G168" t="s">
        <v>2926</v>
      </c>
      <c r="H168">
        <v>0</v>
      </c>
      <c r="I168" s="21">
        <f t="shared" si="5"/>
        <v>0</v>
      </c>
    </row>
    <row r="169" spans="2:9">
      <c r="B169" t="s">
        <v>2927</v>
      </c>
      <c r="C169">
        <v>1</v>
      </c>
      <c r="D169" s="21">
        <f t="shared" si="4"/>
        <v>0.14388489208633093</v>
      </c>
      <c r="G169" t="s">
        <v>2927</v>
      </c>
      <c r="H169">
        <v>1</v>
      </c>
      <c r="I169" s="21">
        <f t="shared" si="5"/>
        <v>0.14684287812041116</v>
      </c>
    </row>
    <row r="170" spans="2:9">
      <c r="B170" t="s">
        <v>2928</v>
      </c>
      <c r="C170">
        <v>0</v>
      </c>
      <c r="D170" s="21">
        <f t="shared" si="4"/>
        <v>0</v>
      </c>
      <c r="G170" t="s">
        <v>2928</v>
      </c>
      <c r="H170">
        <v>0</v>
      </c>
      <c r="I170" s="21">
        <f t="shared" si="5"/>
        <v>0</v>
      </c>
    </row>
    <row r="171" spans="2:9">
      <c r="B171" t="s">
        <v>2929</v>
      </c>
      <c r="C171">
        <v>310</v>
      </c>
      <c r="D171" s="21">
        <f t="shared" si="4"/>
        <v>44.60431654676259</v>
      </c>
      <c r="G171" t="s">
        <v>2929</v>
      </c>
      <c r="H171">
        <v>311</v>
      </c>
      <c r="I171" s="21">
        <f t="shared" si="5"/>
        <v>45.668135095447873</v>
      </c>
    </row>
    <row r="172" spans="2:9">
      <c r="B172" t="s">
        <v>2930</v>
      </c>
      <c r="C172">
        <v>0</v>
      </c>
      <c r="D172" s="21">
        <f t="shared" si="4"/>
        <v>0</v>
      </c>
      <c r="G172" t="s">
        <v>2930</v>
      </c>
      <c r="H172">
        <v>0</v>
      </c>
      <c r="I172" s="21">
        <f t="shared" si="5"/>
        <v>0</v>
      </c>
    </row>
    <row r="173" spans="2:9">
      <c r="B173" t="s">
        <v>2931</v>
      </c>
      <c r="C173">
        <v>0</v>
      </c>
      <c r="D173" s="21">
        <f t="shared" si="4"/>
        <v>0</v>
      </c>
      <c r="G173" t="s">
        <v>2931</v>
      </c>
      <c r="H173">
        <v>0</v>
      </c>
      <c r="I173" s="21">
        <f t="shared" si="5"/>
        <v>0</v>
      </c>
    </row>
    <row r="174" spans="2:9">
      <c r="B174" t="s">
        <v>2932</v>
      </c>
      <c r="C174">
        <v>0</v>
      </c>
      <c r="D174" s="21">
        <f t="shared" si="4"/>
        <v>0</v>
      </c>
      <c r="G174" t="s">
        <v>2932</v>
      </c>
      <c r="H174">
        <v>0</v>
      </c>
      <c r="I174" s="21">
        <f t="shared" si="5"/>
        <v>0</v>
      </c>
    </row>
    <row r="175" spans="2:9">
      <c r="B175" t="s">
        <v>2933</v>
      </c>
      <c r="C175">
        <v>0</v>
      </c>
      <c r="D175" s="21">
        <f t="shared" si="4"/>
        <v>0</v>
      </c>
      <c r="G175" t="s">
        <v>2933</v>
      </c>
      <c r="H175">
        <v>0</v>
      </c>
      <c r="I175" s="21">
        <f t="shared" si="5"/>
        <v>0</v>
      </c>
    </row>
    <row r="176" spans="2:9">
      <c r="B176" t="s">
        <v>2934</v>
      </c>
      <c r="C176">
        <v>0</v>
      </c>
      <c r="D176" s="21">
        <f t="shared" si="4"/>
        <v>0</v>
      </c>
      <c r="G176" t="s">
        <v>2934</v>
      </c>
      <c r="H176">
        <v>0</v>
      </c>
      <c r="I176" s="21">
        <f t="shared" si="5"/>
        <v>0</v>
      </c>
    </row>
    <row r="177" spans="2:9">
      <c r="B177" t="s">
        <v>2935</v>
      </c>
      <c r="C177">
        <v>55</v>
      </c>
      <c r="D177" s="21">
        <f t="shared" si="4"/>
        <v>7.9136690647482011</v>
      </c>
      <c r="G177" t="s">
        <v>2935</v>
      </c>
      <c r="H177">
        <v>52</v>
      </c>
      <c r="I177" s="21">
        <f t="shared" si="5"/>
        <v>7.6358296622613802</v>
      </c>
    </row>
    <row r="178" spans="2:9">
      <c r="B178" t="s">
        <v>2936</v>
      </c>
      <c r="C178">
        <v>0</v>
      </c>
      <c r="D178" s="21">
        <f t="shared" si="4"/>
        <v>0</v>
      </c>
      <c r="G178" t="s">
        <v>2936</v>
      </c>
      <c r="H178">
        <v>0</v>
      </c>
      <c r="I178" s="21">
        <f t="shared" si="5"/>
        <v>0</v>
      </c>
    </row>
    <row r="179" spans="2:9">
      <c r="B179" t="s">
        <v>2937</v>
      </c>
      <c r="C179">
        <v>0</v>
      </c>
      <c r="D179" s="21">
        <f t="shared" si="4"/>
        <v>0</v>
      </c>
      <c r="G179" t="s">
        <v>2937</v>
      </c>
      <c r="H179">
        <v>0</v>
      </c>
      <c r="I179" s="21">
        <f t="shared" si="5"/>
        <v>0</v>
      </c>
    </row>
    <row r="180" spans="2:9">
      <c r="B180" t="s">
        <v>2938</v>
      </c>
      <c r="C180">
        <v>0</v>
      </c>
      <c r="D180" s="21">
        <f t="shared" si="4"/>
        <v>0</v>
      </c>
      <c r="G180" t="s">
        <v>2938</v>
      </c>
      <c r="H180">
        <v>0</v>
      </c>
      <c r="I180" s="21">
        <f t="shared" si="5"/>
        <v>0</v>
      </c>
    </row>
    <row r="181" spans="2:9">
      <c r="B181" t="s">
        <v>2939</v>
      </c>
      <c r="C181">
        <v>2</v>
      </c>
      <c r="D181" s="21">
        <f t="shared" si="4"/>
        <v>0.28776978417266186</v>
      </c>
      <c r="G181" t="s">
        <v>2939</v>
      </c>
      <c r="H181">
        <v>2</v>
      </c>
      <c r="I181" s="21">
        <f t="shared" si="5"/>
        <v>0.29368575624082233</v>
      </c>
    </row>
    <row r="182" spans="2:9">
      <c r="B182" t="s">
        <v>2940</v>
      </c>
      <c r="C182">
        <v>0</v>
      </c>
      <c r="D182" s="21">
        <f t="shared" si="4"/>
        <v>0</v>
      </c>
      <c r="G182" t="s">
        <v>2940</v>
      </c>
      <c r="H182">
        <v>1</v>
      </c>
      <c r="I182" s="21">
        <f t="shared" si="5"/>
        <v>0.14684287812041116</v>
      </c>
    </row>
    <row r="183" spans="2:9">
      <c r="B183" t="s">
        <v>2941</v>
      </c>
      <c r="C183">
        <v>0</v>
      </c>
      <c r="D183" s="21">
        <f t="shared" si="4"/>
        <v>0</v>
      </c>
      <c r="G183" t="s">
        <v>2941</v>
      </c>
      <c r="H183">
        <v>0</v>
      </c>
      <c r="I183" s="21">
        <f t="shared" si="5"/>
        <v>0</v>
      </c>
    </row>
    <row r="184" spans="2:9">
      <c r="B184" t="s">
        <v>2942</v>
      </c>
      <c r="C184">
        <v>0</v>
      </c>
      <c r="D184" s="21">
        <f t="shared" si="4"/>
        <v>0</v>
      </c>
      <c r="G184" t="s">
        <v>2942</v>
      </c>
      <c r="H184">
        <v>0</v>
      </c>
      <c r="I184" s="21">
        <f t="shared" si="5"/>
        <v>0</v>
      </c>
    </row>
    <row r="185" spans="2:9">
      <c r="B185" t="s">
        <v>2943</v>
      </c>
      <c r="C185">
        <v>0</v>
      </c>
      <c r="D185" s="21">
        <f t="shared" si="4"/>
        <v>0</v>
      </c>
      <c r="G185" t="s">
        <v>2943</v>
      </c>
      <c r="H185">
        <v>0</v>
      </c>
      <c r="I185" s="21">
        <f t="shared" si="5"/>
        <v>0</v>
      </c>
    </row>
    <row r="186" spans="2:9">
      <c r="B186" t="s">
        <v>2944</v>
      </c>
      <c r="C186">
        <v>0</v>
      </c>
      <c r="D186" s="21">
        <f t="shared" si="4"/>
        <v>0</v>
      </c>
      <c r="G186" t="s">
        <v>2944</v>
      </c>
      <c r="H186">
        <v>0</v>
      </c>
      <c r="I186" s="21">
        <f t="shared" si="5"/>
        <v>0</v>
      </c>
    </row>
    <row r="187" spans="2:9">
      <c r="B187" t="s">
        <v>2945</v>
      </c>
      <c r="C187">
        <v>0</v>
      </c>
      <c r="D187" s="21">
        <f t="shared" si="4"/>
        <v>0</v>
      </c>
      <c r="G187" t="s">
        <v>2945</v>
      </c>
      <c r="H187">
        <v>2</v>
      </c>
      <c r="I187" s="21">
        <f t="shared" si="5"/>
        <v>0.29368575624082233</v>
      </c>
    </row>
    <row r="188" spans="2:9">
      <c r="B188" t="s">
        <v>2946</v>
      </c>
      <c r="C188">
        <v>0</v>
      </c>
      <c r="D188" s="21">
        <f t="shared" si="4"/>
        <v>0</v>
      </c>
      <c r="G188" t="s">
        <v>2946</v>
      </c>
      <c r="H188">
        <v>1</v>
      </c>
      <c r="I188" s="21">
        <f t="shared" si="5"/>
        <v>0.14684287812041116</v>
      </c>
    </row>
    <row r="189" spans="2:9">
      <c r="B189" t="s">
        <v>2947</v>
      </c>
      <c r="C189">
        <v>1</v>
      </c>
      <c r="D189" s="21">
        <f t="shared" si="4"/>
        <v>0.14388489208633093</v>
      </c>
      <c r="G189" t="s">
        <v>2947</v>
      </c>
      <c r="H189">
        <v>1</v>
      </c>
      <c r="I189" s="21">
        <f t="shared" si="5"/>
        <v>0.14684287812041116</v>
      </c>
    </row>
    <row r="190" spans="2:9">
      <c r="B190" t="s">
        <v>2948</v>
      </c>
      <c r="C190">
        <v>0</v>
      </c>
      <c r="D190" s="21">
        <f t="shared" si="4"/>
        <v>0</v>
      </c>
      <c r="G190" t="s">
        <v>2948</v>
      </c>
      <c r="H190">
        <v>0</v>
      </c>
      <c r="I190" s="21">
        <f t="shared" si="5"/>
        <v>0</v>
      </c>
    </row>
    <row r="191" spans="2:9">
      <c r="B191" t="s">
        <v>2949</v>
      </c>
      <c r="C191">
        <v>0</v>
      </c>
      <c r="D191" s="21">
        <f t="shared" si="4"/>
        <v>0</v>
      </c>
      <c r="G191" t="s">
        <v>2949</v>
      </c>
      <c r="H191">
        <v>1</v>
      </c>
      <c r="I191" s="21">
        <f t="shared" si="5"/>
        <v>0.14684287812041116</v>
      </c>
    </row>
    <row r="192" spans="2:9">
      <c r="B192" t="s">
        <v>2950</v>
      </c>
      <c r="C192">
        <v>0</v>
      </c>
      <c r="D192" s="21">
        <f t="shared" si="4"/>
        <v>0</v>
      </c>
      <c r="G192" t="s">
        <v>2950</v>
      </c>
      <c r="H192">
        <v>0</v>
      </c>
      <c r="I192" s="21">
        <f t="shared" si="5"/>
        <v>0</v>
      </c>
    </row>
    <row r="193" spans="2:9">
      <c r="B193" t="s">
        <v>2951</v>
      </c>
      <c r="C193">
        <v>0</v>
      </c>
      <c r="D193" s="21">
        <f t="shared" si="4"/>
        <v>0</v>
      </c>
      <c r="G193" t="s">
        <v>2951</v>
      </c>
      <c r="H193">
        <v>0</v>
      </c>
      <c r="I193" s="21">
        <f t="shared" si="5"/>
        <v>0</v>
      </c>
    </row>
    <row r="194" spans="2:9">
      <c r="B194" t="s">
        <v>2952</v>
      </c>
      <c r="C194">
        <v>0</v>
      </c>
      <c r="D194" s="21">
        <f t="shared" si="4"/>
        <v>0</v>
      </c>
      <c r="G194" t="s">
        <v>2952</v>
      </c>
      <c r="H194">
        <v>0</v>
      </c>
      <c r="I194" s="21">
        <f t="shared" si="5"/>
        <v>0</v>
      </c>
    </row>
    <row r="195" spans="2:9">
      <c r="B195" t="s">
        <v>2953</v>
      </c>
      <c r="C195">
        <v>0</v>
      </c>
      <c r="D195" s="21">
        <f t="shared" si="4"/>
        <v>0</v>
      </c>
      <c r="G195" t="s">
        <v>2953</v>
      </c>
      <c r="H195">
        <v>0</v>
      </c>
      <c r="I195" s="21">
        <f t="shared" si="5"/>
        <v>0</v>
      </c>
    </row>
    <row r="196" spans="2:9">
      <c r="B196" t="s">
        <v>2954</v>
      </c>
      <c r="C196">
        <v>0</v>
      </c>
      <c r="D196" s="21">
        <f t="shared" si="4"/>
        <v>0</v>
      </c>
      <c r="G196" t="s">
        <v>2954</v>
      </c>
      <c r="H196">
        <v>0</v>
      </c>
      <c r="I196" s="21">
        <f t="shared" si="5"/>
        <v>0</v>
      </c>
    </row>
    <row r="197" spans="2:9">
      <c r="B197" t="s">
        <v>2955</v>
      </c>
      <c r="C197">
        <v>0</v>
      </c>
      <c r="D197" s="21">
        <f t="shared" si="4"/>
        <v>0</v>
      </c>
      <c r="G197" t="s">
        <v>2955</v>
      </c>
      <c r="H197">
        <v>0</v>
      </c>
      <c r="I197" s="21">
        <f t="shared" si="5"/>
        <v>0</v>
      </c>
    </row>
    <row r="198" spans="2:9">
      <c r="B198" t="s">
        <v>2956</v>
      </c>
      <c r="C198">
        <v>0</v>
      </c>
      <c r="D198" s="21">
        <f t="shared" ref="D198:D261" si="6">C198*100/695</f>
        <v>0</v>
      </c>
      <c r="G198" t="s">
        <v>2956</v>
      </c>
      <c r="H198">
        <v>0</v>
      </c>
      <c r="I198" s="21">
        <f t="shared" si="5"/>
        <v>0</v>
      </c>
    </row>
    <row r="199" spans="2:9">
      <c r="B199" t="s">
        <v>2957</v>
      </c>
      <c r="C199">
        <v>52</v>
      </c>
      <c r="D199" s="21">
        <f t="shared" si="6"/>
        <v>7.4820143884892083</v>
      </c>
      <c r="G199" t="s">
        <v>2957</v>
      </c>
      <c r="H199">
        <v>44</v>
      </c>
      <c r="I199" s="21">
        <f t="shared" ref="I199:I262" si="7">H199*100/681</f>
        <v>6.4610866372980906</v>
      </c>
    </row>
    <row r="200" spans="2:9">
      <c r="B200" t="s">
        <v>2958</v>
      </c>
      <c r="C200">
        <v>38</v>
      </c>
      <c r="D200" s="21">
        <f t="shared" si="6"/>
        <v>5.4676258992805753</v>
      </c>
      <c r="G200" t="s">
        <v>2958</v>
      </c>
      <c r="H200">
        <v>38</v>
      </c>
      <c r="I200" s="21">
        <f t="shared" si="7"/>
        <v>5.5800293685756239</v>
      </c>
    </row>
    <row r="201" spans="2:9">
      <c r="B201" t="s">
        <v>2959</v>
      </c>
      <c r="C201">
        <v>38</v>
      </c>
      <c r="D201" s="21">
        <f t="shared" si="6"/>
        <v>5.4676258992805753</v>
      </c>
      <c r="G201" t="s">
        <v>2959</v>
      </c>
      <c r="H201">
        <v>37</v>
      </c>
      <c r="I201" s="21">
        <f t="shared" si="7"/>
        <v>5.4331864904552125</v>
      </c>
    </row>
    <row r="202" spans="2:9">
      <c r="B202" t="s">
        <v>2960</v>
      </c>
      <c r="C202">
        <v>0</v>
      </c>
      <c r="D202" s="21">
        <f t="shared" si="6"/>
        <v>0</v>
      </c>
      <c r="G202" t="s">
        <v>2960</v>
      </c>
      <c r="H202">
        <v>0</v>
      </c>
      <c r="I202" s="21">
        <f t="shared" si="7"/>
        <v>0</v>
      </c>
    </row>
    <row r="203" spans="2:9">
      <c r="B203" t="s">
        <v>2961</v>
      </c>
      <c r="C203">
        <v>0</v>
      </c>
      <c r="D203" s="21">
        <f t="shared" si="6"/>
        <v>0</v>
      </c>
      <c r="G203" t="s">
        <v>2961</v>
      </c>
      <c r="H203">
        <v>2</v>
      </c>
      <c r="I203" s="21">
        <f t="shared" si="7"/>
        <v>0.29368575624082233</v>
      </c>
    </row>
    <row r="204" spans="2:9">
      <c r="B204" t="s">
        <v>2962</v>
      </c>
      <c r="C204">
        <v>12</v>
      </c>
      <c r="D204" s="21">
        <f t="shared" si="6"/>
        <v>1.7266187050359711</v>
      </c>
      <c r="G204" t="s">
        <v>2962</v>
      </c>
      <c r="H204">
        <v>12</v>
      </c>
      <c r="I204" s="21">
        <f t="shared" si="7"/>
        <v>1.7621145374449338</v>
      </c>
    </row>
    <row r="205" spans="2:9">
      <c r="B205" t="s">
        <v>2963</v>
      </c>
      <c r="C205">
        <v>0</v>
      </c>
      <c r="D205" s="21">
        <f t="shared" si="6"/>
        <v>0</v>
      </c>
      <c r="G205" t="s">
        <v>2963</v>
      </c>
      <c r="H205">
        <v>0</v>
      </c>
      <c r="I205" s="21">
        <f t="shared" si="7"/>
        <v>0</v>
      </c>
    </row>
    <row r="206" spans="2:9">
      <c r="B206" t="s">
        <v>2964</v>
      </c>
      <c r="C206">
        <v>0</v>
      </c>
      <c r="D206" s="21">
        <f t="shared" si="6"/>
        <v>0</v>
      </c>
      <c r="G206" t="s">
        <v>2964</v>
      </c>
      <c r="H206">
        <v>0</v>
      </c>
      <c r="I206" s="21">
        <f t="shared" si="7"/>
        <v>0</v>
      </c>
    </row>
    <row r="207" spans="2:9">
      <c r="B207" t="s">
        <v>2965</v>
      </c>
      <c r="C207">
        <v>0</v>
      </c>
      <c r="D207" s="21">
        <f t="shared" si="6"/>
        <v>0</v>
      </c>
      <c r="G207" t="s">
        <v>2965</v>
      </c>
      <c r="H207">
        <v>0</v>
      </c>
      <c r="I207" s="21">
        <f t="shared" si="7"/>
        <v>0</v>
      </c>
    </row>
    <row r="208" spans="2:9">
      <c r="B208" t="s">
        <v>2966</v>
      </c>
      <c r="C208">
        <v>0</v>
      </c>
      <c r="D208" s="21">
        <f t="shared" si="6"/>
        <v>0</v>
      </c>
      <c r="G208" t="s">
        <v>2966</v>
      </c>
      <c r="H208">
        <v>0</v>
      </c>
      <c r="I208" s="21">
        <f t="shared" si="7"/>
        <v>0</v>
      </c>
    </row>
    <row r="209" spans="2:9">
      <c r="B209" t="s">
        <v>2967</v>
      </c>
      <c r="C209">
        <v>0</v>
      </c>
      <c r="D209" s="21">
        <f t="shared" si="6"/>
        <v>0</v>
      </c>
      <c r="G209" t="s">
        <v>2967</v>
      </c>
      <c r="H209">
        <v>0</v>
      </c>
      <c r="I209" s="21">
        <f t="shared" si="7"/>
        <v>0</v>
      </c>
    </row>
    <row r="210" spans="2:9">
      <c r="B210" t="s">
        <v>2968</v>
      </c>
      <c r="C210">
        <v>0</v>
      </c>
      <c r="D210" s="21">
        <f t="shared" si="6"/>
        <v>0</v>
      </c>
      <c r="G210" t="s">
        <v>2968</v>
      </c>
      <c r="H210">
        <v>0</v>
      </c>
      <c r="I210" s="21">
        <f t="shared" si="7"/>
        <v>0</v>
      </c>
    </row>
    <row r="211" spans="2:9">
      <c r="B211" t="s">
        <v>2969</v>
      </c>
      <c r="C211">
        <v>0</v>
      </c>
      <c r="D211" s="21">
        <f t="shared" si="6"/>
        <v>0</v>
      </c>
      <c r="G211" t="s">
        <v>2969</v>
      </c>
      <c r="H211">
        <v>0</v>
      </c>
      <c r="I211" s="21">
        <f t="shared" si="7"/>
        <v>0</v>
      </c>
    </row>
    <row r="212" spans="2:9">
      <c r="B212" t="s">
        <v>2970</v>
      </c>
      <c r="C212">
        <v>2</v>
      </c>
      <c r="D212" s="21">
        <f t="shared" si="6"/>
        <v>0.28776978417266186</v>
      </c>
      <c r="G212" t="s">
        <v>2970</v>
      </c>
      <c r="H212">
        <v>1</v>
      </c>
      <c r="I212" s="21">
        <f t="shared" si="7"/>
        <v>0.14684287812041116</v>
      </c>
    </row>
    <row r="213" spans="2:9">
      <c r="B213" t="s">
        <v>2971</v>
      </c>
      <c r="C213">
        <v>0</v>
      </c>
      <c r="D213" s="21">
        <f t="shared" si="6"/>
        <v>0</v>
      </c>
      <c r="G213" t="s">
        <v>2971</v>
      </c>
      <c r="H213">
        <v>0</v>
      </c>
      <c r="I213" s="21">
        <f t="shared" si="7"/>
        <v>0</v>
      </c>
    </row>
    <row r="214" spans="2:9">
      <c r="B214" t="s">
        <v>2972</v>
      </c>
      <c r="C214">
        <v>13</v>
      </c>
      <c r="D214" s="21">
        <f t="shared" si="6"/>
        <v>1.8705035971223021</v>
      </c>
      <c r="G214" t="s">
        <v>2972</v>
      </c>
      <c r="H214">
        <v>13</v>
      </c>
      <c r="I214" s="21">
        <f t="shared" si="7"/>
        <v>1.908957415565345</v>
      </c>
    </row>
    <row r="215" spans="2:9">
      <c r="B215" t="s">
        <v>2973</v>
      </c>
      <c r="C215">
        <v>8</v>
      </c>
      <c r="D215" s="21">
        <f t="shared" si="6"/>
        <v>1.1510791366906474</v>
      </c>
      <c r="G215" t="s">
        <v>2973</v>
      </c>
      <c r="H215">
        <v>6</v>
      </c>
      <c r="I215" s="21">
        <f t="shared" si="7"/>
        <v>0.88105726872246692</v>
      </c>
    </row>
    <row r="216" spans="2:9">
      <c r="B216" t="s">
        <v>2974</v>
      </c>
      <c r="C216">
        <v>0</v>
      </c>
      <c r="D216" s="21">
        <f t="shared" si="6"/>
        <v>0</v>
      </c>
      <c r="G216" t="s">
        <v>2974</v>
      </c>
      <c r="H216">
        <v>0</v>
      </c>
      <c r="I216" s="21">
        <f t="shared" si="7"/>
        <v>0</v>
      </c>
    </row>
    <row r="217" spans="2:9">
      <c r="B217" t="s">
        <v>2975</v>
      </c>
      <c r="C217">
        <v>0</v>
      </c>
      <c r="D217" s="21">
        <f t="shared" si="6"/>
        <v>0</v>
      </c>
      <c r="G217" t="s">
        <v>2975</v>
      </c>
      <c r="H217">
        <v>0</v>
      </c>
      <c r="I217" s="21">
        <f t="shared" si="7"/>
        <v>0</v>
      </c>
    </row>
    <row r="218" spans="2:9">
      <c r="B218" t="s">
        <v>2976</v>
      </c>
      <c r="C218">
        <v>3</v>
      </c>
      <c r="D218" s="21">
        <f t="shared" si="6"/>
        <v>0.43165467625899279</v>
      </c>
      <c r="G218" t="s">
        <v>2976</v>
      </c>
      <c r="H218">
        <v>3</v>
      </c>
      <c r="I218" s="21">
        <f t="shared" si="7"/>
        <v>0.44052863436123346</v>
      </c>
    </row>
    <row r="219" spans="2:9">
      <c r="B219" t="s">
        <v>2977</v>
      </c>
      <c r="C219">
        <v>0</v>
      </c>
      <c r="D219" s="21">
        <f t="shared" si="6"/>
        <v>0</v>
      </c>
      <c r="G219" t="s">
        <v>2977</v>
      </c>
      <c r="H219">
        <v>0</v>
      </c>
      <c r="I219" s="21">
        <f t="shared" si="7"/>
        <v>0</v>
      </c>
    </row>
    <row r="220" spans="2:9">
      <c r="B220" t="s">
        <v>2978</v>
      </c>
      <c r="C220">
        <v>0</v>
      </c>
      <c r="D220" s="21">
        <f t="shared" si="6"/>
        <v>0</v>
      </c>
      <c r="G220" t="s">
        <v>2978</v>
      </c>
      <c r="H220">
        <v>1</v>
      </c>
      <c r="I220" s="21">
        <f t="shared" si="7"/>
        <v>0.14684287812041116</v>
      </c>
    </row>
    <row r="221" spans="2:9">
      <c r="B221" t="s">
        <v>2979</v>
      </c>
      <c r="C221">
        <v>0</v>
      </c>
      <c r="D221" s="21">
        <f t="shared" si="6"/>
        <v>0</v>
      </c>
      <c r="G221" t="s">
        <v>2979</v>
      </c>
      <c r="H221">
        <v>0</v>
      </c>
      <c r="I221" s="21">
        <f t="shared" si="7"/>
        <v>0</v>
      </c>
    </row>
    <row r="222" spans="2:9">
      <c r="B222" t="s">
        <v>2980</v>
      </c>
      <c r="C222">
        <v>0</v>
      </c>
      <c r="D222" s="21">
        <f t="shared" si="6"/>
        <v>0</v>
      </c>
      <c r="G222" t="s">
        <v>2980</v>
      </c>
      <c r="H222">
        <v>0</v>
      </c>
      <c r="I222" s="21">
        <f t="shared" si="7"/>
        <v>0</v>
      </c>
    </row>
    <row r="223" spans="2:9">
      <c r="B223" t="s">
        <v>2981</v>
      </c>
      <c r="C223">
        <v>0</v>
      </c>
      <c r="D223" s="21">
        <f t="shared" si="6"/>
        <v>0</v>
      </c>
      <c r="G223" t="s">
        <v>2981</v>
      </c>
      <c r="H223">
        <v>0</v>
      </c>
      <c r="I223" s="21">
        <f t="shared" si="7"/>
        <v>0</v>
      </c>
    </row>
    <row r="224" spans="2:9">
      <c r="B224" t="s">
        <v>2982</v>
      </c>
      <c r="C224">
        <v>0</v>
      </c>
      <c r="D224" s="21">
        <f t="shared" si="6"/>
        <v>0</v>
      </c>
      <c r="G224" t="s">
        <v>2982</v>
      </c>
      <c r="H224">
        <v>0</v>
      </c>
      <c r="I224" s="21">
        <f t="shared" si="7"/>
        <v>0</v>
      </c>
    </row>
    <row r="225" spans="2:9">
      <c r="B225" t="s">
        <v>2983</v>
      </c>
      <c r="C225">
        <v>0</v>
      </c>
      <c r="D225" s="21">
        <f t="shared" si="6"/>
        <v>0</v>
      </c>
      <c r="G225" t="s">
        <v>2983</v>
      </c>
      <c r="H225">
        <v>0</v>
      </c>
      <c r="I225" s="21">
        <f t="shared" si="7"/>
        <v>0</v>
      </c>
    </row>
    <row r="226" spans="2:9">
      <c r="B226" t="s">
        <v>2984</v>
      </c>
      <c r="C226">
        <v>0</v>
      </c>
      <c r="D226" s="21">
        <f t="shared" si="6"/>
        <v>0</v>
      </c>
      <c r="G226" t="s">
        <v>2984</v>
      </c>
      <c r="H226">
        <v>0</v>
      </c>
      <c r="I226" s="21">
        <f t="shared" si="7"/>
        <v>0</v>
      </c>
    </row>
    <row r="227" spans="2:9">
      <c r="B227" t="s">
        <v>2985</v>
      </c>
      <c r="C227">
        <v>0</v>
      </c>
      <c r="D227" s="21">
        <f t="shared" si="6"/>
        <v>0</v>
      </c>
      <c r="G227" t="s">
        <v>2985</v>
      </c>
      <c r="H227">
        <v>0</v>
      </c>
      <c r="I227" s="21">
        <f t="shared" si="7"/>
        <v>0</v>
      </c>
    </row>
    <row r="228" spans="2:9">
      <c r="B228" t="s">
        <v>2986</v>
      </c>
      <c r="C228">
        <v>0</v>
      </c>
      <c r="D228" s="21">
        <f t="shared" si="6"/>
        <v>0</v>
      </c>
      <c r="G228" t="s">
        <v>2986</v>
      </c>
      <c r="H228">
        <v>0</v>
      </c>
      <c r="I228" s="21">
        <f t="shared" si="7"/>
        <v>0</v>
      </c>
    </row>
    <row r="229" spans="2:9">
      <c r="B229" t="s">
        <v>2987</v>
      </c>
      <c r="C229">
        <v>0</v>
      </c>
      <c r="D229" s="21">
        <f t="shared" si="6"/>
        <v>0</v>
      </c>
      <c r="G229" t="s">
        <v>2987</v>
      </c>
      <c r="H229">
        <v>0</v>
      </c>
      <c r="I229" s="21">
        <f t="shared" si="7"/>
        <v>0</v>
      </c>
    </row>
    <row r="230" spans="2:9">
      <c r="B230" t="s">
        <v>2988</v>
      </c>
      <c r="C230">
        <v>0</v>
      </c>
      <c r="D230" s="21">
        <f t="shared" si="6"/>
        <v>0</v>
      </c>
      <c r="G230" t="s">
        <v>2988</v>
      </c>
      <c r="H230">
        <v>0</v>
      </c>
      <c r="I230" s="21">
        <f t="shared" si="7"/>
        <v>0</v>
      </c>
    </row>
    <row r="231" spans="2:9">
      <c r="B231" t="s">
        <v>2989</v>
      </c>
      <c r="C231">
        <v>0</v>
      </c>
      <c r="D231" s="21">
        <f t="shared" si="6"/>
        <v>0</v>
      </c>
      <c r="G231" t="s">
        <v>2989</v>
      </c>
      <c r="H231">
        <v>0</v>
      </c>
      <c r="I231" s="21">
        <f t="shared" si="7"/>
        <v>0</v>
      </c>
    </row>
    <row r="232" spans="2:9">
      <c r="B232" t="s">
        <v>2990</v>
      </c>
      <c r="C232">
        <v>0</v>
      </c>
      <c r="D232" s="21">
        <f t="shared" si="6"/>
        <v>0</v>
      </c>
      <c r="G232" t="s">
        <v>2990</v>
      </c>
      <c r="H232">
        <v>0</v>
      </c>
      <c r="I232" s="21">
        <f t="shared" si="7"/>
        <v>0</v>
      </c>
    </row>
    <row r="233" spans="2:9">
      <c r="B233" t="s">
        <v>2991</v>
      </c>
      <c r="C233">
        <v>0</v>
      </c>
      <c r="D233" s="21">
        <f t="shared" si="6"/>
        <v>0</v>
      </c>
      <c r="G233" t="s">
        <v>2991</v>
      </c>
      <c r="H233">
        <v>0</v>
      </c>
      <c r="I233" s="21">
        <f t="shared" si="7"/>
        <v>0</v>
      </c>
    </row>
    <row r="234" spans="2:9">
      <c r="B234" t="s">
        <v>2992</v>
      </c>
      <c r="C234">
        <v>0</v>
      </c>
      <c r="D234" s="21">
        <f t="shared" si="6"/>
        <v>0</v>
      </c>
      <c r="G234" t="s">
        <v>2992</v>
      </c>
      <c r="H234">
        <v>1</v>
      </c>
      <c r="I234" s="21">
        <f t="shared" si="7"/>
        <v>0.14684287812041116</v>
      </c>
    </row>
    <row r="235" spans="2:9">
      <c r="B235" t="s">
        <v>2993</v>
      </c>
      <c r="C235">
        <v>0</v>
      </c>
      <c r="D235" s="21">
        <f t="shared" si="6"/>
        <v>0</v>
      </c>
      <c r="G235" t="s">
        <v>2993</v>
      </c>
      <c r="H235">
        <v>0</v>
      </c>
      <c r="I235" s="21">
        <f t="shared" si="7"/>
        <v>0</v>
      </c>
    </row>
    <row r="236" spans="2:9">
      <c r="B236" t="s">
        <v>2994</v>
      </c>
      <c r="C236">
        <v>21</v>
      </c>
      <c r="D236" s="21">
        <f t="shared" si="6"/>
        <v>3.0215827338129495</v>
      </c>
      <c r="G236" t="s">
        <v>2994</v>
      </c>
      <c r="H236">
        <v>18</v>
      </c>
      <c r="I236" s="21">
        <f t="shared" si="7"/>
        <v>2.643171806167401</v>
      </c>
    </row>
    <row r="237" spans="2:9">
      <c r="B237" t="s">
        <v>2995</v>
      </c>
      <c r="C237">
        <v>0</v>
      </c>
      <c r="D237" s="21">
        <f t="shared" si="6"/>
        <v>0</v>
      </c>
      <c r="G237" t="s">
        <v>2995</v>
      </c>
      <c r="H237">
        <v>0</v>
      </c>
      <c r="I237" s="21">
        <f t="shared" si="7"/>
        <v>0</v>
      </c>
    </row>
    <row r="238" spans="2:9">
      <c r="B238" t="s">
        <v>2996</v>
      </c>
      <c r="C238">
        <v>0</v>
      </c>
      <c r="D238" s="21">
        <f t="shared" si="6"/>
        <v>0</v>
      </c>
      <c r="G238" t="s">
        <v>2996</v>
      </c>
      <c r="H238">
        <v>0</v>
      </c>
      <c r="I238" s="21">
        <f t="shared" si="7"/>
        <v>0</v>
      </c>
    </row>
    <row r="239" spans="2:9">
      <c r="B239" t="s">
        <v>2997</v>
      </c>
      <c r="C239">
        <v>0</v>
      </c>
      <c r="D239" s="21">
        <f t="shared" si="6"/>
        <v>0</v>
      </c>
      <c r="G239" t="s">
        <v>2997</v>
      </c>
      <c r="H239">
        <v>0</v>
      </c>
      <c r="I239" s="21">
        <f t="shared" si="7"/>
        <v>0</v>
      </c>
    </row>
    <row r="240" spans="2:9">
      <c r="B240" t="s">
        <v>2998</v>
      </c>
      <c r="C240">
        <v>0</v>
      </c>
      <c r="D240" s="21">
        <f t="shared" si="6"/>
        <v>0</v>
      </c>
      <c r="G240" t="s">
        <v>2998</v>
      </c>
      <c r="H240">
        <v>0</v>
      </c>
      <c r="I240" s="21">
        <f t="shared" si="7"/>
        <v>0</v>
      </c>
    </row>
    <row r="241" spans="2:9">
      <c r="B241" t="s">
        <v>2999</v>
      </c>
      <c r="C241">
        <v>0</v>
      </c>
      <c r="D241" s="21">
        <f t="shared" si="6"/>
        <v>0</v>
      </c>
      <c r="G241" t="s">
        <v>2999</v>
      </c>
      <c r="H241">
        <v>0</v>
      </c>
      <c r="I241" s="21">
        <f t="shared" si="7"/>
        <v>0</v>
      </c>
    </row>
    <row r="242" spans="2:9">
      <c r="B242" t="s">
        <v>3000</v>
      </c>
      <c r="C242">
        <v>0</v>
      </c>
      <c r="D242" s="21">
        <f t="shared" si="6"/>
        <v>0</v>
      </c>
      <c r="G242" t="s">
        <v>3000</v>
      </c>
      <c r="H242">
        <v>0</v>
      </c>
      <c r="I242" s="21">
        <f t="shared" si="7"/>
        <v>0</v>
      </c>
    </row>
    <row r="243" spans="2:9">
      <c r="B243" t="s">
        <v>3001</v>
      </c>
      <c r="C243">
        <v>0</v>
      </c>
      <c r="D243" s="21">
        <f t="shared" si="6"/>
        <v>0</v>
      </c>
      <c r="G243" t="s">
        <v>3001</v>
      </c>
      <c r="H243">
        <v>0</v>
      </c>
      <c r="I243" s="21">
        <f t="shared" si="7"/>
        <v>0</v>
      </c>
    </row>
    <row r="244" spans="2:9">
      <c r="B244" t="s">
        <v>3002</v>
      </c>
      <c r="C244">
        <v>0</v>
      </c>
      <c r="D244" s="21">
        <f t="shared" si="6"/>
        <v>0</v>
      </c>
      <c r="G244" t="s">
        <v>3002</v>
      </c>
      <c r="H244">
        <v>0</v>
      </c>
      <c r="I244" s="21">
        <f t="shared" si="7"/>
        <v>0</v>
      </c>
    </row>
    <row r="245" spans="2:9">
      <c r="B245" t="s">
        <v>3003</v>
      </c>
      <c r="C245">
        <v>0</v>
      </c>
      <c r="D245" s="21">
        <f t="shared" si="6"/>
        <v>0</v>
      </c>
      <c r="G245" t="s">
        <v>3003</v>
      </c>
      <c r="H245">
        <v>0</v>
      </c>
      <c r="I245" s="21">
        <f t="shared" si="7"/>
        <v>0</v>
      </c>
    </row>
    <row r="246" spans="2:9">
      <c r="B246" t="s">
        <v>3004</v>
      </c>
      <c r="C246">
        <v>0</v>
      </c>
      <c r="D246" s="21">
        <f t="shared" si="6"/>
        <v>0</v>
      </c>
      <c r="G246" t="s">
        <v>3004</v>
      </c>
      <c r="H246">
        <v>0</v>
      </c>
      <c r="I246" s="21">
        <f t="shared" si="7"/>
        <v>0</v>
      </c>
    </row>
    <row r="247" spans="2:9">
      <c r="B247" t="s">
        <v>3005</v>
      </c>
      <c r="C247">
        <v>0</v>
      </c>
      <c r="D247" s="21">
        <f t="shared" si="6"/>
        <v>0</v>
      </c>
      <c r="G247" t="s">
        <v>3005</v>
      </c>
      <c r="H247">
        <v>0</v>
      </c>
      <c r="I247" s="21">
        <f t="shared" si="7"/>
        <v>0</v>
      </c>
    </row>
    <row r="248" spans="2:9">
      <c r="B248" t="s">
        <v>3006</v>
      </c>
      <c r="C248">
        <v>21</v>
      </c>
      <c r="D248" s="21">
        <f t="shared" si="6"/>
        <v>3.0215827338129495</v>
      </c>
      <c r="G248" t="s">
        <v>3006</v>
      </c>
      <c r="H248">
        <v>18</v>
      </c>
      <c r="I248" s="21">
        <f t="shared" si="7"/>
        <v>2.643171806167401</v>
      </c>
    </row>
    <row r="249" spans="2:9">
      <c r="B249" t="s">
        <v>3007</v>
      </c>
      <c r="C249">
        <v>0</v>
      </c>
      <c r="D249" s="21">
        <f t="shared" si="6"/>
        <v>0</v>
      </c>
      <c r="G249" t="s">
        <v>3007</v>
      </c>
      <c r="H249">
        <v>0</v>
      </c>
      <c r="I249" s="21">
        <f t="shared" si="7"/>
        <v>0</v>
      </c>
    </row>
    <row r="250" spans="2:9">
      <c r="B250" t="s">
        <v>3008</v>
      </c>
      <c r="C250">
        <v>0</v>
      </c>
      <c r="D250" s="21">
        <f t="shared" si="6"/>
        <v>0</v>
      </c>
      <c r="G250" t="s">
        <v>3008</v>
      </c>
      <c r="H250">
        <v>0</v>
      </c>
      <c r="I250" s="21">
        <f t="shared" si="7"/>
        <v>0</v>
      </c>
    </row>
    <row r="251" spans="2:9">
      <c r="B251" t="s">
        <v>3009</v>
      </c>
      <c r="C251">
        <v>0</v>
      </c>
      <c r="D251" s="21">
        <f t="shared" si="6"/>
        <v>0</v>
      </c>
      <c r="G251" t="s">
        <v>3009</v>
      </c>
      <c r="H251">
        <v>0</v>
      </c>
      <c r="I251" s="21">
        <f t="shared" si="7"/>
        <v>0</v>
      </c>
    </row>
    <row r="252" spans="2:9">
      <c r="B252" t="s">
        <v>3010</v>
      </c>
      <c r="C252">
        <v>0</v>
      </c>
      <c r="D252" s="21">
        <f t="shared" si="6"/>
        <v>0</v>
      </c>
      <c r="G252" t="s">
        <v>3010</v>
      </c>
      <c r="H252">
        <v>0</v>
      </c>
      <c r="I252" s="21">
        <f t="shared" si="7"/>
        <v>0</v>
      </c>
    </row>
    <row r="253" spans="2:9">
      <c r="B253" t="s">
        <v>3011</v>
      </c>
      <c r="C253">
        <v>0</v>
      </c>
      <c r="D253" s="21">
        <f t="shared" si="6"/>
        <v>0</v>
      </c>
      <c r="G253" t="s">
        <v>3011</v>
      </c>
      <c r="H253">
        <v>0</v>
      </c>
      <c r="I253" s="21">
        <f t="shared" si="7"/>
        <v>0</v>
      </c>
    </row>
    <row r="254" spans="2:9">
      <c r="B254" t="s">
        <v>3012</v>
      </c>
      <c r="C254">
        <v>21</v>
      </c>
      <c r="D254" s="21">
        <f t="shared" si="6"/>
        <v>3.0215827338129495</v>
      </c>
      <c r="G254" t="s">
        <v>3012</v>
      </c>
      <c r="H254">
        <v>18</v>
      </c>
      <c r="I254" s="21">
        <f t="shared" si="7"/>
        <v>2.643171806167401</v>
      </c>
    </row>
    <row r="255" spans="2:9">
      <c r="B255" t="s">
        <v>3013</v>
      </c>
      <c r="C255">
        <v>0</v>
      </c>
      <c r="D255" s="21">
        <f t="shared" si="6"/>
        <v>0</v>
      </c>
      <c r="G255" t="s">
        <v>3013</v>
      </c>
      <c r="H255">
        <v>0</v>
      </c>
      <c r="I255" s="21">
        <f t="shared" si="7"/>
        <v>0</v>
      </c>
    </row>
    <row r="256" spans="2:9">
      <c r="B256" t="s">
        <v>3014</v>
      </c>
      <c r="C256">
        <v>0</v>
      </c>
      <c r="D256" s="21">
        <f t="shared" si="6"/>
        <v>0</v>
      </c>
      <c r="G256" t="s">
        <v>3014</v>
      </c>
      <c r="H256">
        <v>0</v>
      </c>
      <c r="I256" s="21">
        <f t="shared" si="7"/>
        <v>0</v>
      </c>
    </row>
    <row r="257" spans="2:9">
      <c r="B257" t="s">
        <v>3015</v>
      </c>
      <c r="C257">
        <v>0</v>
      </c>
      <c r="D257" s="21">
        <f t="shared" si="6"/>
        <v>0</v>
      </c>
      <c r="G257" t="s">
        <v>3015</v>
      </c>
      <c r="H257">
        <v>0</v>
      </c>
      <c r="I257" s="21">
        <f t="shared" si="7"/>
        <v>0</v>
      </c>
    </row>
    <row r="258" spans="2:9">
      <c r="B258" t="s">
        <v>3016</v>
      </c>
      <c r="C258">
        <v>0</v>
      </c>
      <c r="D258" s="21">
        <f t="shared" si="6"/>
        <v>0</v>
      </c>
      <c r="G258" t="s">
        <v>3016</v>
      </c>
      <c r="H258">
        <v>0</v>
      </c>
      <c r="I258" s="21">
        <f t="shared" si="7"/>
        <v>0</v>
      </c>
    </row>
    <row r="259" spans="2:9">
      <c r="B259" t="s">
        <v>3017</v>
      </c>
      <c r="C259">
        <v>0</v>
      </c>
      <c r="D259" s="21">
        <f t="shared" si="6"/>
        <v>0</v>
      </c>
      <c r="G259" t="s">
        <v>3017</v>
      </c>
      <c r="H259">
        <v>0</v>
      </c>
      <c r="I259" s="21">
        <f t="shared" si="7"/>
        <v>0</v>
      </c>
    </row>
    <row r="260" spans="2:9">
      <c r="B260" t="s">
        <v>3018</v>
      </c>
      <c r="C260">
        <v>0</v>
      </c>
      <c r="D260" s="21">
        <f t="shared" si="6"/>
        <v>0</v>
      </c>
      <c r="G260" t="s">
        <v>3018</v>
      </c>
      <c r="H260">
        <v>0</v>
      </c>
      <c r="I260" s="21">
        <f t="shared" si="7"/>
        <v>0</v>
      </c>
    </row>
    <row r="261" spans="2:9">
      <c r="B261" t="s">
        <v>3019</v>
      </c>
      <c r="C261">
        <v>0</v>
      </c>
      <c r="D261" s="21">
        <f t="shared" si="6"/>
        <v>0</v>
      </c>
      <c r="G261" t="s">
        <v>3019</v>
      </c>
      <c r="H261">
        <v>0</v>
      </c>
      <c r="I261" s="21">
        <f t="shared" si="7"/>
        <v>0</v>
      </c>
    </row>
    <row r="262" spans="2:9">
      <c r="B262" t="s">
        <v>3020</v>
      </c>
      <c r="C262">
        <v>0</v>
      </c>
      <c r="D262" s="21">
        <f t="shared" ref="D262:D325" si="8">C262*100/695</f>
        <v>0</v>
      </c>
      <c r="G262" t="s">
        <v>3020</v>
      </c>
      <c r="H262">
        <v>0</v>
      </c>
      <c r="I262" s="21">
        <f t="shared" si="7"/>
        <v>0</v>
      </c>
    </row>
    <row r="263" spans="2:9">
      <c r="B263" t="s">
        <v>3021</v>
      </c>
      <c r="C263">
        <v>0</v>
      </c>
      <c r="D263" s="21">
        <f t="shared" si="8"/>
        <v>0</v>
      </c>
      <c r="G263" t="s">
        <v>3021</v>
      </c>
      <c r="H263">
        <v>0</v>
      </c>
      <c r="I263" s="21">
        <f t="shared" ref="I263:I326" si="9">H263*100/681</f>
        <v>0</v>
      </c>
    </row>
    <row r="264" spans="2:9">
      <c r="B264" t="s">
        <v>3022</v>
      </c>
      <c r="C264">
        <v>0</v>
      </c>
      <c r="D264" s="21">
        <f t="shared" si="8"/>
        <v>0</v>
      </c>
      <c r="G264" t="s">
        <v>3022</v>
      </c>
      <c r="H264">
        <v>0</v>
      </c>
      <c r="I264" s="21">
        <f t="shared" si="9"/>
        <v>0</v>
      </c>
    </row>
    <row r="265" spans="2:9">
      <c r="B265" t="s">
        <v>3023</v>
      </c>
      <c r="C265">
        <v>0</v>
      </c>
      <c r="D265" s="21">
        <f t="shared" si="8"/>
        <v>0</v>
      </c>
      <c r="G265" t="s">
        <v>3023</v>
      </c>
      <c r="H265">
        <v>0</v>
      </c>
      <c r="I265" s="21">
        <f t="shared" si="9"/>
        <v>0</v>
      </c>
    </row>
    <row r="266" spans="2:9">
      <c r="B266" t="s">
        <v>3024</v>
      </c>
      <c r="C266">
        <v>0</v>
      </c>
      <c r="D266" s="21">
        <f t="shared" si="8"/>
        <v>0</v>
      </c>
      <c r="G266" t="s">
        <v>3024</v>
      </c>
      <c r="H266">
        <v>0</v>
      </c>
      <c r="I266" s="21">
        <f t="shared" si="9"/>
        <v>0</v>
      </c>
    </row>
    <row r="267" spans="2:9">
      <c r="B267" t="s">
        <v>3025</v>
      </c>
      <c r="C267">
        <v>0</v>
      </c>
      <c r="D267" s="21">
        <f t="shared" si="8"/>
        <v>0</v>
      </c>
      <c r="G267" t="s">
        <v>3025</v>
      </c>
      <c r="H267">
        <v>0</v>
      </c>
      <c r="I267" s="21">
        <f t="shared" si="9"/>
        <v>0</v>
      </c>
    </row>
    <row r="268" spans="2:9">
      <c r="B268" t="s">
        <v>3026</v>
      </c>
      <c r="C268">
        <v>30</v>
      </c>
      <c r="D268" s="21">
        <f t="shared" si="8"/>
        <v>4.3165467625899279</v>
      </c>
      <c r="G268" t="s">
        <v>3026</v>
      </c>
      <c r="H268">
        <v>9</v>
      </c>
      <c r="I268" s="21">
        <f t="shared" si="9"/>
        <v>1.3215859030837005</v>
      </c>
    </row>
    <row r="269" spans="2:9">
      <c r="B269" t="s">
        <v>3027</v>
      </c>
      <c r="C269">
        <v>29</v>
      </c>
      <c r="D269" s="21">
        <f t="shared" si="8"/>
        <v>4.1726618705035969</v>
      </c>
      <c r="G269" t="s">
        <v>3027</v>
      </c>
      <c r="H269">
        <v>8</v>
      </c>
      <c r="I269" s="21">
        <f t="shared" si="9"/>
        <v>1.1747430249632893</v>
      </c>
    </row>
    <row r="270" spans="2:9">
      <c r="B270" t="s">
        <v>3028</v>
      </c>
      <c r="C270">
        <v>0</v>
      </c>
      <c r="D270" s="21">
        <f t="shared" si="8"/>
        <v>0</v>
      </c>
      <c r="G270" t="s">
        <v>3028</v>
      </c>
      <c r="H270">
        <v>0</v>
      </c>
      <c r="I270" s="21">
        <f t="shared" si="9"/>
        <v>0</v>
      </c>
    </row>
    <row r="271" spans="2:9">
      <c r="B271" t="s">
        <v>3029</v>
      </c>
      <c r="C271">
        <v>0</v>
      </c>
      <c r="D271" s="21">
        <f t="shared" si="8"/>
        <v>0</v>
      </c>
      <c r="G271" t="s">
        <v>3029</v>
      </c>
      <c r="H271">
        <v>0</v>
      </c>
      <c r="I271" s="21">
        <f t="shared" si="9"/>
        <v>0</v>
      </c>
    </row>
    <row r="272" spans="2:9">
      <c r="B272" t="s">
        <v>3030</v>
      </c>
      <c r="C272">
        <v>0</v>
      </c>
      <c r="D272" s="21">
        <f t="shared" si="8"/>
        <v>0</v>
      </c>
      <c r="G272" t="s">
        <v>3030</v>
      </c>
      <c r="H272">
        <v>1</v>
      </c>
      <c r="I272" s="21">
        <f t="shared" si="9"/>
        <v>0.14684287812041116</v>
      </c>
    </row>
    <row r="273" spans="2:9">
      <c r="B273" t="s">
        <v>3031</v>
      </c>
      <c r="C273">
        <v>0</v>
      </c>
      <c r="D273" s="21">
        <f t="shared" si="8"/>
        <v>0</v>
      </c>
      <c r="G273" t="s">
        <v>3031</v>
      </c>
      <c r="H273">
        <v>0</v>
      </c>
      <c r="I273" s="21">
        <f t="shared" si="9"/>
        <v>0</v>
      </c>
    </row>
    <row r="274" spans="2:9">
      <c r="B274" t="s">
        <v>3032</v>
      </c>
      <c r="C274">
        <v>0</v>
      </c>
      <c r="D274" s="21">
        <f t="shared" si="8"/>
        <v>0</v>
      </c>
      <c r="G274" t="s">
        <v>3032</v>
      </c>
      <c r="H274">
        <v>0</v>
      </c>
      <c r="I274" s="21">
        <f t="shared" si="9"/>
        <v>0</v>
      </c>
    </row>
    <row r="275" spans="2:9">
      <c r="B275" t="s">
        <v>3033</v>
      </c>
      <c r="C275">
        <v>0</v>
      </c>
      <c r="D275" s="21">
        <f t="shared" si="8"/>
        <v>0</v>
      </c>
      <c r="G275" t="s">
        <v>3033</v>
      </c>
      <c r="H275">
        <v>0</v>
      </c>
      <c r="I275" s="21">
        <f t="shared" si="9"/>
        <v>0</v>
      </c>
    </row>
    <row r="276" spans="2:9">
      <c r="B276" t="s">
        <v>3034</v>
      </c>
      <c r="C276">
        <v>1</v>
      </c>
      <c r="D276" s="21">
        <f t="shared" si="8"/>
        <v>0.14388489208633093</v>
      </c>
      <c r="G276" t="s">
        <v>3034</v>
      </c>
      <c r="H276">
        <v>1</v>
      </c>
      <c r="I276" s="21">
        <f t="shared" si="9"/>
        <v>0.14684287812041116</v>
      </c>
    </row>
    <row r="277" spans="2:9">
      <c r="B277" t="s">
        <v>3035</v>
      </c>
      <c r="C277">
        <v>0</v>
      </c>
      <c r="D277" s="21">
        <f t="shared" si="8"/>
        <v>0</v>
      </c>
      <c r="G277" t="s">
        <v>3035</v>
      </c>
      <c r="H277">
        <v>0</v>
      </c>
      <c r="I277" s="21">
        <f t="shared" si="9"/>
        <v>0</v>
      </c>
    </row>
    <row r="278" spans="2:9">
      <c r="B278" t="s">
        <v>3036</v>
      </c>
      <c r="C278">
        <v>0</v>
      </c>
      <c r="D278" s="21">
        <f t="shared" si="8"/>
        <v>0</v>
      </c>
      <c r="G278" t="s">
        <v>3036</v>
      </c>
      <c r="H278">
        <v>1</v>
      </c>
      <c r="I278" s="21">
        <f t="shared" si="9"/>
        <v>0.14684287812041116</v>
      </c>
    </row>
    <row r="279" spans="2:9">
      <c r="B279" t="s">
        <v>3037</v>
      </c>
      <c r="C279">
        <v>0</v>
      </c>
      <c r="D279" s="21">
        <f t="shared" si="8"/>
        <v>0</v>
      </c>
      <c r="G279" t="s">
        <v>3037</v>
      </c>
      <c r="H279">
        <v>0</v>
      </c>
      <c r="I279" s="21">
        <f t="shared" si="9"/>
        <v>0</v>
      </c>
    </row>
    <row r="280" spans="2:9">
      <c r="B280" t="s">
        <v>3038</v>
      </c>
      <c r="C280">
        <v>6</v>
      </c>
      <c r="D280" s="21">
        <f t="shared" si="8"/>
        <v>0.86330935251798557</v>
      </c>
      <c r="G280" t="s">
        <v>3038</v>
      </c>
      <c r="H280">
        <v>1</v>
      </c>
      <c r="I280" s="21">
        <f t="shared" si="9"/>
        <v>0.14684287812041116</v>
      </c>
    </row>
    <row r="281" spans="2:9">
      <c r="B281" t="s">
        <v>3039</v>
      </c>
      <c r="C281">
        <v>0</v>
      </c>
      <c r="D281" s="21">
        <f t="shared" si="8"/>
        <v>0</v>
      </c>
      <c r="G281" t="s">
        <v>3039</v>
      </c>
      <c r="H281">
        <v>0</v>
      </c>
      <c r="I281" s="21">
        <f t="shared" si="9"/>
        <v>0</v>
      </c>
    </row>
    <row r="282" spans="2:9">
      <c r="B282" t="s">
        <v>3040</v>
      </c>
      <c r="C282">
        <v>22</v>
      </c>
      <c r="D282" s="21">
        <f t="shared" si="8"/>
        <v>3.1654676258992804</v>
      </c>
      <c r="G282" t="s">
        <v>3040</v>
      </c>
      <c r="H282">
        <v>4</v>
      </c>
      <c r="I282" s="21">
        <f t="shared" si="9"/>
        <v>0.58737151248164465</v>
      </c>
    </row>
    <row r="283" spans="2:9">
      <c r="B283" t="s">
        <v>3041</v>
      </c>
      <c r="C283">
        <v>0</v>
      </c>
      <c r="D283" s="21">
        <f t="shared" si="8"/>
        <v>0</v>
      </c>
      <c r="G283" t="s">
        <v>3041</v>
      </c>
      <c r="H283">
        <v>0</v>
      </c>
      <c r="I283" s="21">
        <f t="shared" si="9"/>
        <v>0</v>
      </c>
    </row>
    <row r="284" spans="2:9">
      <c r="B284" t="s">
        <v>3042</v>
      </c>
      <c r="C284">
        <v>0</v>
      </c>
      <c r="D284" s="21">
        <f t="shared" si="8"/>
        <v>0</v>
      </c>
      <c r="G284" t="s">
        <v>3042</v>
      </c>
      <c r="H284">
        <v>0</v>
      </c>
      <c r="I284" s="21">
        <f t="shared" si="9"/>
        <v>0</v>
      </c>
    </row>
    <row r="285" spans="2:9">
      <c r="B285" t="s">
        <v>3043</v>
      </c>
      <c r="C285">
        <v>1</v>
      </c>
      <c r="D285" s="21">
        <f t="shared" si="8"/>
        <v>0.14388489208633093</v>
      </c>
      <c r="G285" t="s">
        <v>3043</v>
      </c>
      <c r="H285">
        <v>0</v>
      </c>
      <c r="I285" s="21">
        <f t="shared" si="9"/>
        <v>0</v>
      </c>
    </row>
    <row r="286" spans="2:9">
      <c r="B286" t="s">
        <v>3044</v>
      </c>
      <c r="C286">
        <v>0</v>
      </c>
      <c r="D286" s="21">
        <f t="shared" si="8"/>
        <v>0</v>
      </c>
      <c r="G286" t="s">
        <v>3044</v>
      </c>
      <c r="H286">
        <v>0</v>
      </c>
      <c r="I286" s="21">
        <f t="shared" si="9"/>
        <v>0</v>
      </c>
    </row>
    <row r="287" spans="2:9">
      <c r="B287" t="s">
        <v>3045</v>
      </c>
      <c r="C287">
        <v>0</v>
      </c>
      <c r="D287" s="21">
        <f t="shared" si="8"/>
        <v>0</v>
      </c>
      <c r="G287" t="s">
        <v>3045</v>
      </c>
      <c r="H287">
        <v>0</v>
      </c>
      <c r="I287" s="21">
        <f t="shared" si="9"/>
        <v>0</v>
      </c>
    </row>
    <row r="288" spans="2:9">
      <c r="B288" t="s">
        <v>3046</v>
      </c>
      <c r="C288">
        <v>1</v>
      </c>
      <c r="D288" s="21">
        <f t="shared" si="8"/>
        <v>0.14388489208633093</v>
      </c>
      <c r="G288" t="s">
        <v>3046</v>
      </c>
      <c r="H288">
        <v>0</v>
      </c>
      <c r="I288" s="21">
        <f t="shared" si="9"/>
        <v>0</v>
      </c>
    </row>
    <row r="289" spans="2:9">
      <c r="B289" t="s">
        <v>3047</v>
      </c>
      <c r="C289">
        <v>0</v>
      </c>
      <c r="D289" s="21">
        <f t="shared" si="8"/>
        <v>0</v>
      </c>
      <c r="G289" t="s">
        <v>3047</v>
      </c>
      <c r="H289">
        <v>0</v>
      </c>
      <c r="I289" s="21">
        <f t="shared" si="9"/>
        <v>0</v>
      </c>
    </row>
    <row r="290" spans="2:9">
      <c r="B290" t="s">
        <v>3048</v>
      </c>
      <c r="C290">
        <v>0</v>
      </c>
      <c r="D290" s="21">
        <f t="shared" si="8"/>
        <v>0</v>
      </c>
      <c r="G290" t="s">
        <v>3048</v>
      </c>
      <c r="H290">
        <v>0</v>
      </c>
      <c r="I290" s="21">
        <f t="shared" si="9"/>
        <v>0</v>
      </c>
    </row>
    <row r="291" spans="2:9">
      <c r="B291" t="s">
        <v>3049</v>
      </c>
      <c r="C291">
        <v>0</v>
      </c>
      <c r="D291" s="21">
        <f t="shared" si="8"/>
        <v>0</v>
      </c>
      <c r="G291" t="s">
        <v>3049</v>
      </c>
      <c r="H291">
        <v>0</v>
      </c>
      <c r="I291" s="21">
        <f t="shared" si="9"/>
        <v>0</v>
      </c>
    </row>
    <row r="292" spans="2:9">
      <c r="B292" t="s">
        <v>3050</v>
      </c>
      <c r="C292">
        <v>0</v>
      </c>
      <c r="D292" s="21">
        <f t="shared" si="8"/>
        <v>0</v>
      </c>
      <c r="G292" t="s">
        <v>3050</v>
      </c>
      <c r="H292">
        <v>0</v>
      </c>
      <c r="I292" s="21">
        <f t="shared" si="9"/>
        <v>0</v>
      </c>
    </row>
    <row r="293" spans="2:9">
      <c r="B293" t="s">
        <v>3051</v>
      </c>
      <c r="C293">
        <v>0</v>
      </c>
      <c r="D293" s="21">
        <f t="shared" si="8"/>
        <v>0</v>
      </c>
      <c r="G293" t="s">
        <v>3051</v>
      </c>
      <c r="H293">
        <v>0</v>
      </c>
      <c r="I293" s="21">
        <f t="shared" si="9"/>
        <v>0</v>
      </c>
    </row>
    <row r="294" spans="2:9">
      <c r="B294" t="s">
        <v>3052</v>
      </c>
      <c r="C294">
        <v>0</v>
      </c>
      <c r="D294" s="21">
        <f t="shared" si="8"/>
        <v>0</v>
      </c>
      <c r="G294" t="s">
        <v>3052</v>
      </c>
      <c r="H294">
        <v>0</v>
      </c>
      <c r="I294" s="21">
        <f t="shared" si="9"/>
        <v>0</v>
      </c>
    </row>
    <row r="295" spans="2:9">
      <c r="B295" t="s">
        <v>3053</v>
      </c>
      <c r="C295">
        <v>0</v>
      </c>
      <c r="D295" s="21">
        <f t="shared" si="8"/>
        <v>0</v>
      </c>
      <c r="G295" t="s">
        <v>3053</v>
      </c>
      <c r="H295">
        <v>1</v>
      </c>
      <c r="I295" s="21">
        <f t="shared" si="9"/>
        <v>0.14684287812041116</v>
      </c>
    </row>
    <row r="296" spans="2:9">
      <c r="B296" t="s">
        <v>3054</v>
      </c>
      <c r="C296">
        <v>0</v>
      </c>
      <c r="D296" s="21">
        <f t="shared" si="8"/>
        <v>0</v>
      </c>
      <c r="G296" t="s">
        <v>3054</v>
      </c>
      <c r="H296">
        <v>0</v>
      </c>
      <c r="I296" s="21">
        <f t="shared" si="9"/>
        <v>0</v>
      </c>
    </row>
    <row r="297" spans="2:9">
      <c r="B297" t="s">
        <v>3055</v>
      </c>
      <c r="C297">
        <v>0</v>
      </c>
      <c r="D297" s="21">
        <f t="shared" si="8"/>
        <v>0</v>
      </c>
      <c r="G297" t="s">
        <v>3055</v>
      </c>
      <c r="H297">
        <v>0</v>
      </c>
      <c r="I297" s="21">
        <f t="shared" si="9"/>
        <v>0</v>
      </c>
    </row>
    <row r="298" spans="2:9">
      <c r="B298" t="s">
        <v>3056</v>
      </c>
      <c r="C298">
        <v>0</v>
      </c>
      <c r="D298" s="21">
        <f t="shared" si="8"/>
        <v>0</v>
      </c>
      <c r="G298" t="s">
        <v>3056</v>
      </c>
      <c r="H298">
        <v>0</v>
      </c>
      <c r="I298" s="21">
        <f t="shared" si="9"/>
        <v>0</v>
      </c>
    </row>
    <row r="299" spans="2:9">
      <c r="B299" t="s">
        <v>3057</v>
      </c>
      <c r="C299">
        <v>0</v>
      </c>
      <c r="D299" s="21">
        <f t="shared" si="8"/>
        <v>0</v>
      </c>
      <c r="G299" t="s">
        <v>3057</v>
      </c>
      <c r="H299">
        <v>0</v>
      </c>
      <c r="I299" s="21">
        <f t="shared" si="9"/>
        <v>0</v>
      </c>
    </row>
    <row r="300" spans="2:9">
      <c r="B300" t="s">
        <v>3058</v>
      </c>
      <c r="C300">
        <v>0</v>
      </c>
      <c r="D300" s="21">
        <f t="shared" si="8"/>
        <v>0</v>
      </c>
      <c r="G300" t="s">
        <v>3058</v>
      </c>
      <c r="H300">
        <v>0</v>
      </c>
      <c r="I300" s="21">
        <f t="shared" si="9"/>
        <v>0</v>
      </c>
    </row>
    <row r="301" spans="2:9">
      <c r="B301" t="s">
        <v>3059</v>
      </c>
      <c r="C301">
        <v>0</v>
      </c>
      <c r="D301" s="21">
        <f t="shared" si="8"/>
        <v>0</v>
      </c>
      <c r="G301" t="s">
        <v>3059</v>
      </c>
      <c r="H301">
        <v>0</v>
      </c>
      <c r="I301" s="21">
        <f t="shared" si="9"/>
        <v>0</v>
      </c>
    </row>
    <row r="302" spans="2:9">
      <c r="B302" t="s">
        <v>3060</v>
      </c>
      <c r="C302">
        <v>0</v>
      </c>
      <c r="D302" s="21">
        <f t="shared" si="8"/>
        <v>0</v>
      </c>
      <c r="G302" t="s">
        <v>3060</v>
      </c>
      <c r="H302">
        <v>1</v>
      </c>
      <c r="I302" s="21">
        <f t="shared" si="9"/>
        <v>0.14684287812041116</v>
      </c>
    </row>
    <row r="303" spans="2:9">
      <c r="B303" t="s">
        <v>3061</v>
      </c>
      <c r="C303">
        <v>0</v>
      </c>
      <c r="D303" s="21">
        <f t="shared" si="8"/>
        <v>0</v>
      </c>
      <c r="G303" t="s">
        <v>3061</v>
      </c>
      <c r="H303">
        <v>0</v>
      </c>
      <c r="I303" s="21">
        <f t="shared" si="9"/>
        <v>0</v>
      </c>
    </row>
    <row r="304" spans="2:9">
      <c r="B304" t="s">
        <v>3062</v>
      </c>
      <c r="C304">
        <v>0</v>
      </c>
      <c r="D304" s="21">
        <f t="shared" si="8"/>
        <v>0</v>
      </c>
      <c r="G304" t="s">
        <v>3062</v>
      </c>
      <c r="H304">
        <v>0</v>
      </c>
      <c r="I304" s="21">
        <f t="shared" si="9"/>
        <v>0</v>
      </c>
    </row>
    <row r="305" spans="2:9">
      <c r="B305" t="s">
        <v>3063</v>
      </c>
      <c r="C305">
        <v>0</v>
      </c>
      <c r="D305" s="21">
        <f t="shared" si="8"/>
        <v>0</v>
      </c>
      <c r="G305" t="s">
        <v>3063</v>
      </c>
      <c r="H305">
        <v>0</v>
      </c>
      <c r="I305" s="21">
        <f t="shared" si="9"/>
        <v>0</v>
      </c>
    </row>
    <row r="306" spans="2:9">
      <c r="B306" t="s">
        <v>3064</v>
      </c>
      <c r="C306">
        <v>0</v>
      </c>
      <c r="D306" s="21">
        <f t="shared" si="8"/>
        <v>0</v>
      </c>
      <c r="G306" t="s">
        <v>3064</v>
      </c>
      <c r="H306">
        <v>0</v>
      </c>
      <c r="I306" s="21">
        <f t="shared" si="9"/>
        <v>0</v>
      </c>
    </row>
    <row r="307" spans="2:9">
      <c r="B307" t="s">
        <v>3065</v>
      </c>
      <c r="C307">
        <v>0</v>
      </c>
      <c r="D307" s="21">
        <f t="shared" si="8"/>
        <v>0</v>
      </c>
      <c r="G307" t="s">
        <v>3065</v>
      </c>
      <c r="H307">
        <v>0</v>
      </c>
      <c r="I307" s="21">
        <f t="shared" si="9"/>
        <v>0</v>
      </c>
    </row>
    <row r="308" spans="2:9">
      <c r="B308" t="s">
        <v>3066</v>
      </c>
      <c r="C308">
        <v>6</v>
      </c>
      <c r="D308" s="21">
        <f t="shared" si="8"/>
        <v>0.86330935251798557</v>
      </c>
      <c r="G308" t="s">
        <v>3066</v>
      </c>
      <c r="H308">
        <v>7</v>
      </c>
      <c r="I308" s="21">
        <f t="shared" si="9"/>
        <v>1.0279001468428781</v>
      </c>
    </row>
    <row r="309" spans="2:9">
      <c r="B309" t="s">
        <v>3067</v>
      </c>
      <c r="C309">
        <v>0</v>
      </c>
      <c r="D309" s="21">
        <f t="shared" si="8"/>
        <v>0</v>
      </c>
      <c r="G309" t="s">
        <v>3067</v>
      </c>
      <c r="H309">
        <v>1</v>
      </c>
      <c r="I309" s="21">
        <f t="shared" si="9"/>
        <v>0.14684287812041116</v>
      </c>
    </row>
    <row r="310" spans="2:9">
      <c r="B310" t="s">
        <v>3068</v>
      </c>
      <c r="C310">
        <v>0</v>
      </c>
      <c r="D310" s="21">
        <f t="shared" si="8"/>
        <v>0</v>
      </c>
      <c r="G310" t="s">
        <v>3068</v>
      </c>
      <c r="H310">
        <v>0</v>
      </c>
      <c r="I310" s="21">
        <f t="shared" si="9"/>
        <v>0</v>
      </c>
    </row>
    <row r="311" spans="2:9">
      <c r="B311" t="s">
        <v>3069</v>
      </c>
      <c r="C311">
        <v>0</v>
      </c>
      <c r="D311" s="21">
        <f t="shared" si="8"/>
        <v>0</v>
      </c>
      <c r="G311" t="s">
        <v>3069</v>
      </c>
      <c r="H311">
        <v>0</v>
      </c>
      <c r="I311" s="21">
        <f t="shared" si="9"/>
        <v>0</v>
      </c>
    </row>
    <row r="312" spans="2:9">
      <c r="B312" t="s">
        <v>3070</v>
      </c>
      <c r="C312">
        <v>0</v>
      </c>
      <c r="D312" s="21">
        <f t="shared" si="8"/>
        <v>0</v>
      </c>
      <c r="G312" t="s">
        <v>3070</v>
      </c>
      <c r="H312">
        <v>1</v>
      </c>
      <c r="I312" s="21">
        <f t="shared" si="9"/>
        <v>0.14684287812041116</v>
      </c>
    </row>
    <row r="313" spans="2:9">
      <c r="B313" t="s">
        <v>3071</v>
      </c>
      <c r="C313">
        <v>0</v>
      </c>
      <c r="D313" s="21">
        <f t="shared" si="8"/>
        <v>0</v>
      </c>
      <c r="G313" t="s">
        <v>3071</v>
      </c>
      <c r="H313">
        <v>0</v>
      </c>
      <c r="I313" s="21">
        <f t="shared" si="9"/>
        <v>0</v>
      </c>
    </row>
    <row r="314" spans="2:9">
      <c r="B314" t="s">
        <v>3072</v>
      </c>
      <c r="C314">
        <v>0</v>
      </c>
      <c r="D314" s="21">
        <f t="shared" si="8"/>
        <v>0</v>
      </c>
      <c r="G314" t="s">
        <v>3072</v>
      </c>
      <c r="H314">
        <v>0</v>
      </c>
      <c r="I314" s="21">
        <f t="shared" si="9"/>
        <v>0</v>
      </c>
    </row>
    <row r="315" spans="2:9">
      <c r="B315" t="s">
        <v>3073</v>
      </c>
      <c r="C315">
        <v>0</v>
      </c>
      <c r="D315" s="21">
        <f t="shared" si="8"/>
        <v>0</v>
      </c>
      <c r="G315" t="s">
        <v>3073</v>
      </c>
      <c r="H315">
        <v>0</v>
      </c>
      <c r="I315" s="21">
        <f t="shared" si="9"/>
        <v>0</v>
      </c>
    </row>
    <row r="316" spans="2:9">
      <c r="B316" t="s">
        <v>3074</v>
      </c>
      <c r="C316">
        <v>0</v>
      </c>
      <c r="D316" s="21">
        <f t="shared" si="8"/>
        <v>0</v>
      </c>
      <c r="G316" t="s">
        <v>3074</v>
      </c>
      <c r="H316">
        <v>0</v>
      </c>
      <c r="I316" s="21">
        <f t="shared" si="9"/>
        <v>0</v>
      </c>
    </row>
    <row r="317" spans="2:9">
      <c r="B317" t="s">
        <v>3075</v>
      </c>
      <c r="C317">
        <v>0</v>
      </c>
      <c r="D317" s="21">
        <f t="shared" si="8"/>
        <v>0</v>
      </c>
      <c r="G317" t="s">
        <v>3075</v>
      </c>
      <c r="H317">
        <v>0</v>
      </c>
      <c r="I317" s="21">
        <f t="shared" si="9"/>
        <v>0</v>
      </c>
    </row>
    <row r="318" spans="2:9">
      <c r="B318" t="s">
        <v>3076</v>
      </c>
      <c r="C318">
        <v>0</v>
      </c>
      <c r="D318" s="21">
        <f t="shared" si="8"/>
        <v>0</v>
      </c>
      <c r="G318" t="s">
        <v>3076</v>
      </c>
      <c r="H318">
        <v>0</v>
      </c>
      <c r="I318" s="21">
        <f t="shared" si="9"/>
        <v>0</v>
      </c>
    </row>
    <row r="319" spans="2:9">
      <c r="B319" t="s">
        <v>3077</v>
      </c>
      <c r="C319">
        <v>0</v>
      </c>
      <c r="D319" s="21">
        <f t="shared" si="8"/>
        <v>0</v>
      </c>
      <c r="G319" t="s">
        <v>3077</v>
      </c>
      <c r="H319">
        <v>0</v>
      </c>
      <c r="I319" s="21">
        <f t="shared" si="9"/>
        <v>0</v>
      </c>
    </row>
    <row r="320" spans="2:9">
      <c r="B320" t="s">
        <v>3078</v>
      </c>
      <c r="C320">
        <v>0</v>
      </c>
      <c r="D320" s="21">
        <f t="shared" si="8"/>
        <v>0</v>
      </c>
      <c r="G320" t="s">
        <v>3078</v>
      </c>
      <c r="H320">
        <v>0</v>
      </c>
      <c r="I320" s="21">
        <f t="shared" si="9"/>
        <v>0</v>
      </c>
    </row>
    <row r="321" spans="2:9">
      <c r="B321" t="s">
        <v>3079</v>
      </c>
      <c r="C321">
        <v>0</v>
      </c>
      <c r="D321" s="21">
        <f t="shared" si="8"/>
        <v>0</v>
      </c>
      <c r="G321" t="s">
        <v>3079</v>
      </c>
      <c r="H321">
        <v>0</v>
      </c>
      <c r="I321" s="21">
        <f t="shared" si="9"/>
        <v>0</v>
      </c>
    </row>
    <row r="322" spans="2:9">
      <c r="B322" t="s">
        <v>3080</v>
      </c>
      <c r="C322">
        <v>0</v>
      </c>
      <c r="D322" s="21">
        <f t="shared" si="8"/>
        <v>0</v>
      </c>
      <c r="G322" t="s">
        <v>3080</v>
      </c>
      <c r="H322">
        <v>0</v>
      </c>
      <c r="I322" s="21">
        <f t="shared" si="9"/>
        <v>0</v>
      </c>
    </row>
    <row r="323" spans="2:9">
      <c r="B323" t="s">
        <v>3081</v>
      </c>
      <c r="C323">
        <v>0</v>
      </c>
      <c r="D323" s="21">
        <f t="shared" si="8"/>
        <v>0</v>
      </c>
      <c r="G323" t="s">
        <v>3081</v>
      </c>
      <c r="H323">
        <v>0</v>
      </c>
      <c r="I323" s="21">
        <f t="shared" si="9"/>
        <v>0</v>
      </c>
    </row>
    <row r="324" spans="2:9">
      <c r="B324" t="s">
        <v>3082</v>
      </c>
      <c r="C324">
        <v>0</v>
      </c>
      <c r="D324" s="21">
        <f t="shared" si="8"/>
        <v>0</v>
      </c>
      <c r="G324" t="s">
        <v>3082</v>
      </c>
      <c r="H324">
        <v>0</v>
      </c>
      <c r="I324" s="21">
        <f t="shared" si="9"/>
        <v>0</v>
      </c>
    </row>
    <row r="325" spans="2:9">
      <c r="B325" t="s">
        <v>3083</v>
      </c>
      <c r="C325">
        <v>0</v>
      </c>
      <c r="D325" s="21">
        <f t="shared" si="8"/>
        <v>0</v>
      </c>
      <c r="G325" t="s">
        <v>3083</v>
      </c>
      <c r="H325">
        <v>0</v>
      </c>
      <c r="I325" s="21">
        <f t="shared" si="9"/>
        <v>0</v>
      </c>
    </row>
    <row r="326" spans="2:9">
      <c r="B326" t="s">
        <v>3084</v>
      </c>
      <c r="C326">
        <v>0</v>
      </c>
      <c r="D326" s="21">
        <f t="shared" ref="D326:D389" si="10">C326*100/695</f>
        <v>0</v>
      </c>
      <c r="G326" t="s">
        <v>3084</v>
      </c>
      <c r="H326">
        <v>0</v>
      </c>
      <c r="I326" s="21">
        <f t="shared" si="9"/>
        <v>0</v>
      </c>
    </row>
    <row r="327" spans="2:9">
      <c r="B327" t="s">
        <v>3085</v>
      </c>
      <c r="C327">
        <v>0</v>
      </c>
      <c r="D327" s="21">
        <f t="shared" si="10"/>
        <v>0</v>
      </c>
      <c r="G327" t="s">
        <v>3085</v>
      </c>
      <c r="H327">
        <v>0</v>
      </c>
      <c r="I327" s="21">
        <f t="shared" ref="I327:I390" si="11">H327*100/681</f>
        <v>0</v>
      </c>
    </row>
    <row r="328" spans="2:9">
      <c r="B328" t="s">
        <v>3086</v>
      </c>
      <c r="C328">
        <v>0</v>
      </c>
      <c r="D328" s="21">
        <f t="shared" si="10"/>
        <v>0</v>
      </c>
      <c r="G328" t="s">
        <v>3086</v>
      </c>
      <c r="H328">
        <v>0</v>
      </c>
      <c r="I328" s="21">
        <f t="shared" si="11"/>
        <v>0</v>
      </c>
    </row>
    <row r="329" spans="2:9">
      <c r="B329" t="s">
        <v>3087</v>
      </c>
      <c r="C329">
        <v>0</v>
      </c>
      <c r="D329" s="21">
        <f t="shared" si="10"/>
        <v>0</v>
      </c>
      <c r="G329" t="s">
        <v>3087</v>
      </c>
      <c r="H329">
        <v>0</v>
      </c>
      <c r="I329" s="21">
        <f t="shared" si="11"/>
        <v>0</v>
      </c>
    </row>
    <row r="330" spans="2:9">
      <c r="B330" t="s">
        <v>3088</v>
      </c>
      <c r="C330">
        <v>0</v>
      </c>
      <c r="D330" s="21">
        <f t="shared" si="10"/>
        <v>0</v>
      </c>
      <c r="G330" t="s">
        <v>3088</v>
      </c>
      <c r="H330">
        <v>0</v>
      </c>
      <c r="I330" s="21">
        <f t="shared" si="11"/>
        <v>0</v>
      </c>
    </row>
    <row r="331" spans="2:9">
      <c r="B331" t="s">
        <v>3089</v>
      </c>
      <c r="C331">
        <v>0</v>
      </c>
      <c r="D331" s="21">
        <f t="shared" si="10"/>
        <v>0</v>
      </c>
      <c r="G331" t="s">
        <v>3089</v>
      </c>
      <c r="H331">
        <v>0</v>
      </c>
      <c r="I331" s="21">
        <f t="shared" si="11"/>
        <v>0</v>
      </c>
    </row>
    <row r="332" spans="2:9">
      <c r="B332" t="s">
        <v>3090</v>
      </c>
      <c r="C332">
        <v>0</v>
      </c>
      <c r="D332" s="21">
        <f t="shared" si="10"/>
        <v>0</v>
      </c>
      <c r="G332" t="s">
        <v>3090</v>
      </c>
      <c r="H332">
        <v>0</v>
      </c>
      <c r="I332" s="21">
        <f t="shared" si="11"/>
        <v>0</v>
      </c>
    </row>
    <row r="333" spans="2:9">
      <c r="B333" t="s">
        <v>3091</v>
      </c>
      <c r="C333">
        <v>0</v>
      </c>
      <c r="D333" s="21">
        <f t="shared" si="10"/>
        <v>0</v>
      </c>
      <c r="G333" t="s">
        <v>3091</v>
      </c>
      <c r="H333">
        <v>0</v>
      </c>
      <c r="I333" s="21">
        <f t="shared" si="11"/>
        <v>0</v>
      </c>
    </row>
    <row r="334" spans="2:9">
      <c r="B334" t="s">
        <v>3092</v>
      </c>
      <c r="C334">
        <v>0</v>
      </c>
      <c r="D334" s="21">
        <f t="shared" si="10"/>
        <v>0</v>
      </c>
      <c r="G334" t="s">
        <v>3092</v>
      </c>
      <c r="H334">
        <v>0</v>
      </c>
      <c r="I334" s="21">
        <f t="shared" si="11"/>
        <v>0</v>
      </c>
    </row>
    <row r="335" spans="2:9">
      <c r="B335" t="s">
        <v>3093</v>
      </c>
      <c r="C335">
        <v>0</v>
      </c>
      <c r="D335" s="21">
        <f t="shared" si="10"/>
        <v>0</v>
      </c>
      <c r="G335" t="s">
        <v>3093</v>
      </c>
      <c r="H335">
        <v>0</v>
      </c>
      <c r="I335" s="21">
        <f t="shared" si="11"/>
        <v>0</v>
      </c>
    </row>
    <row r="336" spans="2:9">
      <c r="B336" t="s">
        <v>3094</v>
      </c>
      <c r="C336">
        <v>0</v>
      </c>
      <c r="D336" s="21">
        <f t="shared" si="10"/>
        <v>0</v>
      </c>
      <c r="G336" t="s">
        <v>3094</v>
      </c>
      <c r="H336">
        <v>0</v>
      </c>
      <c r="I336" s="21">
        <f t="shared" si="11"/>
        <v>0</v>
      </c>
    </row>
    <row r="337" spans="2:9">
      <c r="B337" t="s">
        <v>3095</v>
      </c>
      <c r="C337">
        <v>0</v>
      </c>
      <c r="D337" s="21">
        <f t="shared" si="10"/>
        <v>0</v>
      </c>
      <c r="G337" t="s">
        <v>3095</v>
      </c>
      <c r="H337">
        <v>0</v>
      </c>
      <c r="I337" s="21">
        <f t="shared" si="11"/>
        <v>0</v>
      </c>
    </row>
    <row r="338" spans="2:9">
      <c r="B338" t="s">
        <v>3096</v>
      </c>
      <c r="C338">
        <v>0</v>
      </c>
      <c r="D338" s="21">
        <f t="shared" si="10"/>
        <v>0</v>
      </c>
      <c r="G338" t="s">
        <v>3096</v>
      </c>
      <c r="H338">
        <v>0</v>
      </c>
      <c r="I338" s="21">
        <f t="shared" si="11"/>
        <v>0</v>
      </c>
    </row>
    <row r="339" spans="2:9">
      <c r="B339" t="s">
        <v>3097</v>
      </c>
      <c r="C339">
        <v>0</v>
      </c>
      <c r="D339" s="21">
        <f t="shared" si="10"/>
        <v>0</v>
      </c>
      <c r="G339" t="s">
        <v>3097</v>
      </c>
      <c r="H339">
        <v>0</v>
      </c>
      <c r="I339" s="21">
        <f t="shared" si="11"/>
        <v>0</v>
      </c>
    </row>
    <row r="340" spans="2:9">
      <c r="B340" t="s">
        <v>3098</v>
      </c>
      <c r="C340">
        <v>0</v>
      </c>
      <c r="D340" s="21">
        <f t="shared" si="10"/>
        <v>0</v>
      </c>
      <c r="G340" t="s">
        <v>3098</v>
      </c>
      <c r="H340">
        <v>0</v>
      </c>
      <c r="I340" s="21">
        <f t="shared" si="11"/>
        <v>0</v>
      </c>
    </row>
    <row r="341" spans="2:9">
      <c r="B341" t="s">
        <v>3099</v>
      </c>
      <c r="C341">
        <v>0</v>
      </c>
      <c r="D341" s="21">
        <f t="shared" si="10"/>
        <v>0</v>
      </c>
      <c r="G341" t="s">
        <v>3099</v>
      </c>
      <c r="H341">
        <v>0</v>
      </c>
      <c r="I341" s="21">
        <f t="shared" si="11"/>
        <v>0</v>
      </c>
    </row>
    <row r="342" spans="2:9">
      <c r="B342" t="s">
        <v>3100</v>
      </c>
      <c r="C342">
        <v>0</v>
      </c>
      <c r="D342" s="21">
        <f t="shared" si="10"/>
        <v>0</v>
      </c>
      <c r="G342" t="s">
        <v>3100</v>
      </c>
      <c r="H342">
        <v>0</v>
      </c>
      <c r="I342" s="21">
        <f t="shared" si="11"/>
        <v>0</v>
      </c>
    </row>
    <row r="343" spans="2:9">
      <c r="B343" t="s">
        <v>3101</v>
      </c>
      <c r="C343">
        <v>0</v>
      </c>
      <c r="D343" s="21">
        <f t="shared" si="10"/>
        <v>0</v>
      </c>
      <c r="G343" t="s">
        <v>3101</v>
      </c>
      <c r="H343">
        <v>0</v>
      </c>
      <c r="I343" s="21">
        <f t="shared" si="11"/>
        <v>0</v>
      </c>
    </row>
    <row r="344" spans="2:9">
      <c r="B344" t="s">
        <v>3102</v>
      </c>
      <c r="C344">
        <v>0</v>
      </c>
      <c r="D344" s="21">
        <f t="shared" si="10"/>
        <v>0</v>
      </c>
      <c r="G344" t="s">
        <v>3102</v>
      </c>
      <c r="H344">
        <v>0</v>
      </c>
      <c r="I344" s="21">
        <f t="shared" si="11"/>
        <v>0</v>
      </c>
    </row>
    <row r="345" spans="2:9">
      <c r="B345" t="s">
        <v>3103</v>
      </c>
      <c r="C345">
        <v>0</v>
      </c>
      <c r="D345" s="21">
        <f t="shared" si="10"/>
        <v>0</v>
      </c>
      <c r="G345" t="s">
        <v>3103</v>
      </c>
      <c r="H345">
        <v>0</v>
      </c>
      <c r="I345" s="21">
        <f t="shared" si="11"/>
        <v>0</v>
      </c>
    </row>
    <row r="346" spans="2:9">
      <c r="B346" t="s">
        <v>3104</v>
      </c>
      <c r="C346">
        <v>0</v>
      </c>
      <c r="D346" s="21">
        <f t="shared" si="10"/>
        <v>0</v>
      </c>
      <c r="G346" t="s">
        <v>3104</v>
      </c>
      <c r="H346">
        <v>0</v>
      </c>
      <c r="I346" s="21">
        <f t="shared" si="11"/>
        <v>0</v>
      </c>
    </row>
    <row r="347" spans="2:9">
      <c r="B347" t="s">
        <v>3105</v>
      </c>
      <c r="C347">
        <v>0</v>
      </c>
      <c r="D347" s="21">
        <f t="shared" si="10"/>
        <v>0</v>
      </c>
      <c r="G347" t="s">
        <v>3105</v>
      </c>
      <c r="H347">
        <v>0</v>
      </c>
      <c r="I347" s="21">
        <f t="shared" si="11"/>
        <v>0</v>
      </c>
    </row>
    <row r="348" spans="2:9">
      <c r="B348" t="s">
        <v>3106</v>
      </c>
      <c r="C348">
        <v>0</v>
      </c>
      <c r="D348" s="21">
        <f t="shared" si="10"/>
        <v>0</v>
      </c>
      <c r="G348" t="s">
        <v>3106</v>
      </c>
      <c r="H348">
        <v>0</v>
      </c>
      <c r="I348" s="21">
        <f t="shared" si="11"/>
        <v>0</v>
      </c>
    </row>
    <row r="349" spans="2:9">
      <c r="B349" t="s">
        <v>3107</v>
      </c>
      <c r="C349">
        <v>0</v>
      </c>
      <c r="D349" s="21">
        <f t="shared" si="10"/>
        <v>0</v>
      </c>
      <c r="G349" t="s">
        <v>3107</v>
      </c>
      <c r="H349">
        <v>0</v>
      </c>
      <c r="I349" s="21">
        <f t="shared" si="11"/>
        <v>0</v>
      </c>
    </row>
    <row r="350" spans="2:9">
      <c r="B350" t="s">
        <v>3108</v>
      </c>
      <c r="C350">
        <v>0</v>
      </c>
      <c r="D350" s="21">
        <f t="shared" si="10"/>
        <v>0</v>
      </c>
      <c r="G350" t="s">
        <v>3108</v>
      </c>
      <c r="H350">
        <v>0</v>
      </c>
      <c r="I350" s="21">
        <f t="shared" si="11"/>
        <v>0</v>
      </c>
    </row>
    <row r="351" spans="2:9">
      <c r="B351" t="s">
        <v>3109</v>
      </c>
      <c r="C351">
        <v>0</v>
      </c>
      <c r="D351" s="21">
        <f t="shared" si="10"/>
        <v>0</v>
      </c>
      <c r="G351" t="s">
        <v>3109</v>
      </c>
      <c r="H351">
        <v>0</v>
      </c>
      <c r="I351" s="21">
        <f t="shared" si="11"/>
        <v>0</v>
      </c>
    </row>
    <row r="352" spans="2:9">
      <c r="B352" t="s">
        <v>3110</v>
      </c>
      <c r="C352">
        <v>0</v>
      </c>
      <c r="D352" s="21">
        <f t="shared" si="10"/>
        <v>0</v>
      </c>
      <c r="G352" t="s">
        <v>3110</v>
      </c>
      <c r="H352">
        <v>0</v>
      </c>
      <c r="I352" s="21">
        <f t="shared" si="11"/>
        <v>0</v>
      </c>
    </row>
    <row r="353" spans="2:9">
      <c r="B353" t="s">
        <v>3111</v>
      </c>
      <c r="C353">
        <v>0</v>
      </c>
      <c r="D353" s="21">
        <f t="shared" si="10"/>
        <v>0</v>
      </c>
      <c r="G353" t="s">
        <v>3111</v>
      </c>
      <c r="H353">
        <v>0</v>
      </c>
      <c r="I353" s="21">
        <f t="shared" si="11"/>
        <v>0</v>
      </c>
    </row>
    <row r="354" spans="2:9">
      <c r="B354" t="s">
        <v>3112</v>
      </c>
      <c r="C354">
        <v>0</v>
      </c>
      <c r="D354" s="21">
        <f t="shared" si="10"/>
        <v>0</v>
      </c>
      <c r="G354" t="s">
        <v>3112</v>
      </c>
      <c r="H354">
        <v>0</v>
      </c>
      <c r="I354" s="21">
        <f t="shared" si="11"/>
        <v>0</v>
      </c>
    </row>
    <row r="355" spans="2:9">
      <c r="B355" t="s">
        <v>3113</v>
      </c>
      <c r="C355">
        <v>0</v>
      </c>
      <c r="D355" s="21">
        <f t="shared" si="10"/>
        <v>0</v>
      </c>
      <c r="G355" t="s">
        <v>3113</v>
      </c>
      <c r="H355">
        <v>0</v>
      </c>
      <c r="I355" s="21">
        <f t="shared" si="11"/>
        <v>0</v>
      </c>
    </row>
    <row r="356" spans="2:9">
      <c r="B356" t="s">
        <v>3114</v>
      </c>
      <c r="C356">
        <v>0</v>
      </c>
      <c r="D356" s="21">
        <f t="shared" si="10"/>
        <v>0</v>
      </c>
      <c r="G356" t="s">
        <v>3114</v>
      </c>
      <c r="H356">
        <v>0</v>
      </c>
      <c r="I356" s="21">
        <f t="shared" si="11"/>
        <v>0</v>
      </c>
    </row>
    <row r="357" spans="2:9">
      <c r="B357" t="s">
        <v>3115</v>
      </c>
      <c r="C357">
        <v>0</v>
      </c>
      <c r="D357" s="21">
        <f t="shared" si="10"/>
        <v>0</v>
      </c>
      <c r="G357" t="s">
        <v>3115</v>
      </c>
      <c r="H357">
        <v>0</v>
      </c>
      <c r="I357" s="21">
        <f t="shared" si="11"/>
        <v>0</v>
      </c>
    </row>
    <row r="358" spans="2:9">
      <c r="B358" t="s">
        <v>3116</v>
      </c>
      <c r="C358">
        <v>0</v>
      </c>
      <c r="D358" s="21">
        <f t="shared" si="10"/>
        <v>0</v>
      </c>
      <c r="G358" t="s">
        <v>3116</v>
      </c>
      <c r="H358">
        <v>0</v>
      </c>
      <c r="I358" s="21">
        <f t="shared" si="11"/>
        <v>0</v>
      </c>
    </row>
    <row r="359" spans="2:9">
      <c r="B359" t="s">
        <v>3117</v>
      </c>
      <c r="C359">
        <v>0</v>
      </c>
      <c r="D359" s="21">
        <f t="shared" si="10"/>
        <v>0</v>
      </c>
      <c r="G359" t="s">
        <v>3117</v>
      </c>
      <c r="H359">
        <v>0</v>
      </c>
      <c r="I359" s="21">
        <f t="shared" si="11"/>
        <v>0</v>
      </c>
    </row>
    <row r="360" spans="2:9">
      <c r="B360" t="s">
        <v>3118</v>
      </c>
      <c r="C360">
        <v>0</v>
      </c>
      <c r="D360" s="21">
        <f t="shared" si="10"/>
        <v>0</v>
      </c>
      <c r="G360" t="s">
        <v>3118</v>
      </c>
      <c r="H360">
        <v>0</v>
      </c>
      <c r="I360" s="21">
        <f t="shared" si="11"/>
        <v>0</v>
      </c>
    </row>
    <row r="361" spans="2:9">
      <c r="B361" t="s">
        <v>3119</v>
      </c>
      <c r="C361">
        <v>0</v>
      </c>
      <c r="D361" s="21">
        <f t="shared" si="10"/>
        <v>0</v>
      </c>
      <c r="G361" t="s">
        <v>3119</v>
      </c>
      <c r="H361">
        <v>0</v>
      </c>
      <c r="I361" s="21">
        <f t="shared" si="11"/>
        <v>0</v>
      </c>
    </row>
    <row r="362" spans="2:9">
      <c r="B362" t="s">
        <v>3120</v>
      </c>
      <c r="C362">
        <v>0</v>
      </c>
      <c r="D362" s="21">
        <f t="shared" si="10"/>
        <v>0</v>
      </c>
      <c r="G362" t="s">
        <v>3120</v>
      </c>
      <c r="H362">
        <v>0</v>
      </c>
      <c r="I362" s="21">
        <f t="shared" si="11"/>
        <v>0</v>
      </c>
    </row>
    <row r="363" spans="2:9">
      <c r="B363" t="s">
        <v>3121</v>
      </c>
      <c r="C363">
        <v>0</v>
      </c>
      <c r="D363" s="21">
        <f t="shared" si="10"/>
        <v>0</v>
      </c>
      <c r="G363" t="s">
        <v>3121</v>
      </c>
      <c r="H363">
        <v>0</v>
      </c>
      <c r="I363" s="21">
        <f t="shared" si="11"/>
        <v>0</v>
      </c>
    </row>
    <row r="364" spans="2:9">
      <c r="B364" t="s">
        <v>3122</v>
      </c>
      <c r="C364">
        <v>0</v>
      </c>
      <c r="D364" s="21">
        <f t="shared" si="10"/>
        <v>0</v>
      </c>
      <c r="G364" t="s">
        <v>3122</v>
      </c>
      <c r="H364">
        <v>0</v>
      </c>
      <c r="I364" s="21">
        <f t="shared" si="11"/>
        <v>0</v>
      </c>
    </row>
    <row r="365" spans="2:9">
      <c r="B365" t="s">
        <v>3123</v>
      </c>
      <c r="C365">
        <v>0</v>
      </c>
      <c r="D365" s="21">
        <f t="shared" si="10"/>
        <v>0</v>
      </c>
      <c r="G365" t="s">
        <v>3123</v>
      </c>
      <c r="H365">
        <v>0</v>
      </c>
      <c r="I365" s="21">
        <f t="shared" si="11"/>
        <v>0</v>
      </c>
    </row>
    <row r="366" spans="2:9">
      <c r="B366" t="s">
        <v>3124</v>
      </c>
      <c r="C366">
        <v>0</v>
      </c>
      <c r="D366" s="21">
        <f t="shared" si="10"/>
        <v>0</v>
      </c>
      <c r="G366" t="s">
        <v>3124</v>
      </c>
      <c r="H366">
        <v>0</v>
      </c>
      <c r="I366" s="21">
        <f t="shared" si="11"/>
        <v>0</v>
      </c>
    </row>
    <row r="367" spans="2:9">
      <c r="B367" t="s">
        <v>3125</v>
      </c>
      <c r="C367">
        <v>6</v>
      </c>
      <c r="D367" s="21">
        <f t="shared" si="10"/>
        <v>0.86330935251798557</v>
      </c>
      <c r="G367" t="s">
        <v>3125</v>
      </c>
      <c r="H367">
        <v>6</v>
      </c>
      <c r="I367" s="21">
        <f t="shared" si="11"/>
        <v>0.88105726872246692</v>
      </c>
    </row>
    <row r="368" spans="2:9">
      <c r="B368" t="s">
        <v>3126</v>
      </c>
      <c r="C368">
        <v>0</v>
      </c>
      <c r="D368" s="21">
        <f t="shared" si="10"/>
        <v>0</v>
      </c>
      <c r="G368" t="s">
        <v>3126</v>
      </c>
      <c r="H368">
        <v>0</v>
      </c>
      <c r="I368" s="21">
        <f t="shared" si="11"/>
        <v>0</v>
      </c>
    </row>
    <row r="369" spans="2:9">
      <c r="B369" t="s">
        <v>3127</v>
      </c>
      <c r="C369">
        <v>0</v>
      </c>
      <c r="D369" s="21">
        <f t="shared" si="10"/>
        <v>0</v>
      </c>
      <c r="G369" t="s">
        <v>3127</v>
      </c>
      <c r="H369">
        <v>0</v>
      </c>
      <c r="I369" s="21">
        <f t="shared" si="11"/>
        <v>0</v>
      </c>
    </row>
    <row r="370" spans="2:9">
      <c r="B370" t="s">
        <v>3128</v>
      </c>
      <c r="C370">
        <v>0</v>
      </c>
      <c r="D370" s="21">
        <f t="shared" si="10"/>
        <v>0</v>
      </c>
      <c r="G370" t="s">
        <v>3128</v>
      </c>
      <c r="H370">
        <v>0</v>
      </c>
      <c r="I370" s="21">
        <f t="shared" si="11"/>
        <v>0</v>
      </c>
    </row>
    <row r="371" spans="2:9">
      <c r="B371" t="s">
        <v>3129</v>
      </c>
      <c r="C371">
        <v>0</v>
      </c>
      <c r="D371" s="21">
        <f t="shared" si="10"/>
        <v>0</v>
      </c>
      <c r="G371" t="s">
        <v>3129</v>
      </c>
      <c r="H371">
        <v>0</v>
      </c>
      <c r="I371" s="21">
        <f t="shared" si="11"/>
        <v>0</v>
      </c>
    </row>
    <row r="372" spans="2:9">
      <c r="B372" t="s">
        <v>3130</v>
      </c>
      <c r="C372">
        <v>0</v>
      </c>
      <c r="D372" s="21">
        <f t="shared" si="10"/>
        <v>0</v>
      </c>
      <c r="G372" t="s">
        <v>3130</v>
      </c>
      <c r="H372">
        <v>0</v>
      </c>
      <c r="I372" s="21">
        <f t="shared" si="11"/>
        <v>0</v>
      </c>
    </row>
    <row r="373" spans="2:9">
      <c r="B373" t="s">
        <v>3131</v>
      </c>
      <c r="C373">
        <v>0</v>
      </c>
      <c r="D373" s="21">
        <f t="shared" si="10"/>
        <v>0</v>
      </c>
      <c r="G373" t="s">
        <v>3131</v>
      </c>
      <c r="H373">
        <v>0</v>
      </c>
      <c r="I373" s="21">
        <f t="shared" si="11"/>
        <v>0</v>
      </c>
    </row>
    <row r="374" spans="2:9">
      <c r="B374" t="s">
        <v>3132</v>
      </c>
      <c r="C374">
        <v>0</v>
      </c>
      <c r="D374" s="21">
        <f t="shared" si="10"/>
        <v>0</v>
      </c>
      <c r="G374" t="s">
        <v>3132</v>
      </c>
      <c r="H374">
        <v>0</v>
      </c>
      <c r="I374" s="21">
        <f t="shared" si="11"/>
        <v>0</v>
      </c>
    </row>
    <row r="375" spans="2:9">
      <c r="B375" t="s">
        <v>3133</v>
      </c>
      <c r="C375">
        <v>0</v>
      </c>
      <c r="D375" s="21">
        <f t="shared" si="10"/>
        <v>0</v>
      </c>
      <c r="G375" t="s">
        <v>3133</v>
      </c>
      <c r="H375">
        <v>0</v>
      </c>
      <c r="I375" s="21">
        <f t="shared" si="11"/>
        <v>0</v>
      </c>
    </row>
    <row r="376" spans="2:9">
      <c r="B376" t="s">
        <v>3134</v>
      </c>
      <c r="C376">
        <v>0</v>
      </c>
      <c r="D376" s="21">
        <f t="shared" si="10"/>
        <v>0</v>
      </c>
      <c r="G376" t="s">
        <v>3134</v>
      </c>
      <c r="H376">
        <v>0</v>
      </c>
      <c r="I376" s="21">
        <f t="shared" si="11"/>
        <v>0</v>
      </c>
    </row>
    <row r="377" spans="2:9">
      <c r="B377" t="s">
        <v>3135</v>
      </c>
      <c r="C377">
        <v>0</v>
      </c>
      <c r="D377" s="21">
        <f t="shared" si="10"/>
        <v>0</v>
      </c>
      <c r="G377" t="s">
        <v>3135</v>
      </c>
      <c r="H377">
        <v>0</v>
      </c>
      <c r="I377" s="21">
        <f t="shared" si="11"/>
        <v>0</v>
      </c>
    </row>
    <row r="378" spans="2:9">
      <c r="B378" t="s">
        <v>3136</v>
      </c>
      <c r="C378">
        <v>0</v>
      </c>
      <c r="D378" s="21">
        <f t="shared" si="10"/>
        <v>0</v>
      </c>
      <c r="G378" t="s">
        <v>3136</v>
      </c>
      <c r="H378">
        <v>0</v>
      </c>
      <c r="I378" s="21">
        <f t="shared" si="11"/>
        <v>0</v>
      </c>
    </row>
    <row r="379" spans="2:9">
      <c r="B379" t="s">
        <v>3137</v>
      </c>
      <c r="C379">
        <v>0</v>
      </c>
      <c r="D379" s="21">
        <f t="shared" si="10"/>
        <v>0</v>
      </c>
      <c r="G379" t="s">
        <v>3137</v>
      </c>
      <c r="H379">
        <v>0</v>
      </c>
      <c r="I379" s="21">
        <f t="shared" si="11"/>
        <v>0</v>
      </c>
    </row>
    <row r="380" spans="2:9">
      <c r="B380" t="s">
        <v>3138</v>
      </c>
      <c r="C380">
        <v>0</v>
      </c>
      <c r="D380" s="21">
        <f t="shared" si="10"/>
        <v>0</v>
      </c>
      <c r="G380" t="s">
        <v>3138</v>
      </c>
      <c r="H380">
        <v>0</v>
      </c>
      <c r="I380" s="21">
        <f t="shared" si="11"/>
        <v>0</v>
      </c>
    </row>
    <row r="381" spans="2:9">
      <c r="B381" t="s">
        <v>3139</v>
      </c>
      <c r="C381">
        <v>0</v>
      </c>
      <c r="D381" s="21">
        <f t="shared" si="10"/>
        <v>0</v>
      </c>
      <c r="G381" t="s">
        <v>3139</v>
      </c>
      <c r="H381">
        <v>0</v>
      </c>
      <c r="I381" s="21">
        <f t="shared" si="11"/>
        <v>0</v>
      </c>
    </row>
    <row r="382" spans="2:9">
      <c r="B382" t="s">
        <v>3140</v>
      </c>
      <c r="C382">
        <v>0</v>
      </c>
      <c r="D382" s="21">
        <f t="shared" si="10"/>
        <v>0</v>
      </c>
      <c r="G382" t="s">
        <v>3140</v>
      </c>
      <c r="H382">
        <v>0</v>
      </c>
      <c r="I382" s="21">
        <f t="shared" si="11"/>
        <v>0</v>
      </c>
    </row>
    <row r="383" spans="2:9">
      <c r="B383" t="s">
        <v>3141</v>
      </c>
      <c r="C383">
        <v>0</v>
      </c>
      <c r="D383" s="21">
        <f t="shared" si="10"/>
        <v>0</v>
      </c>
      <c r="G383" t="s">
        <v>3141</v>
      </c>
      <c r="H383">
        <v>0</v>
      </c>
      <c r="I383" s="21">
        <f t="shared" si="11"/>
        <v>0</v>
      </c>
    </row>
    <row r="384" spans="2:9">
      <c r="B384" t="s">
        <v>3142</v>
      </c>
      <c r="C384">
        <v>0</v>
      </c>
      <c r="D384" s="21">
        <f t="shared" si="10"/>
        <v>0</v>
      </c>
      <c r="G384" t="s">
        <v>3142</v>
      </c>
      <c r="H384">
        <v>0</v>
      </c>
      <c r="I384" s="21">
        <f t="shared" si="11"/>
        <v>0</v>
      </c>
    </row>
    <row r="385" spans="2:9">
      <c r="B385" t="s">
        <v>3143</v>
      </c>
      <c r="C385">
        <v>0</v>
      </c>
      <c r="D385" s="21">
        <f t="shared" si="10"/>
        <v>0</v>
      </c>
      <c r="G385" t="s">
        <v>3143</v>
      </c>
      <c r="H385">
        <v>0</v>
      </c>
      <c r="I385" s="21">
        <f t="shared" si="11"/>
        <v>0</v>
      </c>
    </row>
    <row r="386" spans="2:9">
      <c r="B386" t="s">
        <v>3144</v>
      </c>
      <c r="C386">
        <v>6</v>
      </c>
      <c r="D386" s="21">
        <f t="shared" si="10"/>
        <v>0.86330935251798557</v>
      </c>
      <c r="G386" t="s">
        <v>3144</v>
      </c>
      <c r="H386">
        <v>6</v>
      </c>
      <c r="I386" s="21">
        <f t="shared" si="11"/>
        <v>0.88105726872246692</v>
      </c>
    </row>
    <row r="387" spans="2:9">
      <c r="B387" t="s">
        <v>3145</v>
      </c>
      <c r="C387">
        <v>26</v>
      </c>
      <c r="D387" s="21">
        <f t="shared" si="10"/>
        <v>3.7410071942446042</v>
      </c>
      <c r="G387" t="s">
        <v>3145</v>
      </c>
      <c r="H387">
        <v>28</v>
      </c>
      <c r="I387" s="21">
        <f t="shared" si="11"/>
        <v>4.1116005873715125</v>
      </c>
    </row>
    <row r="388" spans="2:9">
      <c r="B388" t="s">
        <v>3146</v>
      </c>
      <c r="C388">
        <v>0</v>
      </c>
      <c r="D388" s="21">
        <f t="shared" si="10"/>
        <v>0</v>
      </c>
      <c r="G388" t="s">
        <v>3146</v>
      </c>
      <c r="H388">
        <v>0</v>
      </c>
      <c r="I388" s="21">
        <f t="shared" si="11"/>
        <v>0</v>
      </c>
    </row>
    <row r="389" spans="2:9">
      <c r="B389" t="s">
        <v>3147</v>
      </c>
      <c r="C389">
        <v>0</v>
      </c>
      <c r="D389" s="21">
        <f t="shared" si="10"/>
        <v>0</v>
      </c>
      <c r="G389" t="s">
        <v>3147</v>
      </c>
      <c r="H389">
        <v>0</v>
      </c>
      <c r="I389" s="21">
        <f t="shared" si="11"/>
        <v>0</v>
      </c>
    </row>
    <row r="390" spans="2:9">
      <c r="B390" t="s">
        <v>3148</v>
      </c>
      <c r="C390">
        <v>0</v>
      </c>
      <c r="D390" s="21">
        <f t="shared" ref="D390:D453" si="12">C390*100/695</f>
        <v>0</v>
      </c>
      <c r="G390" t="s">
        <v>3148</v>
      </c>
      <c r="H390">
        <v>0</v>
      </c>
      <c r="I390" s="21">
        <f t="shared" si="11"/>
        <v>0</v>
      </c>
    </row>
    <row r="391" spans="2:9">
      <c r="B391" t="s">
        <v>3149</v>
      </c>
      <c r="C391">
        <v>0</v>
      </c>
      <c r="D391" s="21">
        <f t="shared" si="12"/>
        <v>0</v>
      </c>
      <c r="G391" t="s">
        <v>3149</v>
      </c>
      <c r="H391">
        <v>0</v>
      </c>
      <c r="I391" s="21">
        <f t="shared" ref="I391:I454" si="13">H391*100/681</f>
        <v>0</v>
      </c>
    </row>
    <row r="392" spans="2:9">
      <c r="B392" t="s">
        <v>3150</v>
      </c>
      <c r="C392">
        <v>0</v>
      </c>
      <c r="D392" s="21">
        <f t="shared" si="12"/>
        <v>0</v>
      </c>
      <c r="G392" t="s">
        <v>3150</v>
      </c>
      <c r="H392">
        <v>0</v>
      </c>
      <c r="I392" s="21">
        <f t="shared" si="13"/>
        <v>0</v>
      </c>
    </row>
    <row r="393" spans="2:9">
      <c r="B393" t="s">
        <v>3151</v>
      </c>
      <c r="C393">
        <v>0</v>
      </c>
      <c r="D393" s="21">
        <f t="shared" si="12"/>
        <v>0</v>
      </c>
      <c r="G393" t="s">
        <v>3151</v>
      </c>
      <c r="H393">
        <v>0</v>
      </c>
      <c r="I393" s="21">
        <f t="shared" si="13"/>
        <v>0</v>
      </c>
    </row>
    <row r="394" spans="2:9">
      <c r="B394" t="s">
        <v>3152</v>
      </c>
      <c r="C394">
        <v>0</v>
      </c>
      <c r="D394" s="21">
        <f t="shared" si="12"/>
        <v>0</v>
      </c>
      <c r="G394" t="s">
        <v>3152</v>
      </c>
      <c r="H394">
        <v>0</v>
      </c>
      <c r="I394" s="21">
        <f t="shared" si="13"/>
        <v>0</v>
      </c>
    </row>
    <row r="395" spans="2:9">
      <c r="B395" t="s">
        <v>3153</v>
      </c>
      <c r="C395">
        <v>0</v>
      </c>
      <c r="D395" s="21">
        <f t="shared" si="12"/>
        <v>0</v>
      </c>
      <c r="G395" t="s">
        <v>3153</v>
      </c>
      <c r="H395">
        <v>0</v>
      </c>
      <c r="I395" s="21">
        <f t="shared" si="13"/>
        <v>0</v>
      </c>
    </row>
    <row r="396" spans="2:9">
      <c r="B396" t="s">
        <v>3154</v>
      </c>
      <c r="C396">
        <v>0</v>
      </c>
      <c r="D396" s="21">
        <f t="shared" si="12"/>
        <v>0</v>
      </c>
      <c r="G396" t="s">
        <v>3154</v>
      </c>
      <c r="H396">
        <v>0</v>
      </c>
      <c r="I396" s="21">
        <f t="shared" si="13"/>
        <v>0</v>
      </c>
    </row>
    <row r="397" spans="2:9">
      <c r="B397" t="s">
        <v>3155</v>
      </c>
      <c r="C397">
        <v>16</v>
      </c>
      <c r="D397" s="21">
        <f t="shared" si="12"/>
        <v>2.3021582733812949</v>
      </c>
      <c r="G397" t="s">
        <v>3155</v>
      </c>
      <c r="H397">
        <v>16</v>
      </c>
      <c r="I397" s="21">
        <f t="shared" si="13"/>
        <v>2.3494860499265786</v>
      </c>
    </row>
    <row r="398" spans="2:9">
      <c r="B398" t="s">
        <v>3156</v>
      </c>
      <c r="C398">
        <v>0</v>
      </c>
      <c r="D398" s="21">
        <f t="shared" si="12"/>
        <v>0</v>
      </c>
      <c r="G398" t="s">
        <v>3156</v>
      </c>
      <c r="H398">
        <v>0</v>
      </c>
      <c r="I398" s="21">
        <f t="shared" si="13"/>
        <v>0</v>
      </c>
    </row>
    <row r="399" spans="2:9">
      <c r="B399" t="s">
        <v>3157</v>
      </c>
      <c r="C399">
        <v>0</v>
      </c>
      <c r="D399" s="21">
        <f t="shared" si="12"/>
        <v>0</v>
      </c>
      <c r="G399" t="s">
        <v>3157</v>
      </c>
      <c r="H399">
        <v>0</v>
      </c>
      <c r="I399" s="21">
        <f t="shared" si="13"/>
        <v>0</v>
      </c>
    </row>
    <row r="400" spans="2:9">
      <c r="B400" t="s">
        <v>3158</v>
      </c>
      <c r="C400">
        <v>0</v>
      </c>
      <c r="D400" s="21">
        <f t="shared" si="12"/>
        <v>0</v>
      </c>
      <c r="G400" t="s">
        <v>3158</v>
      </c>
      <c r="H400">
        <v>0</v>
      </c>
      <c r="I400" s="21">
        <f t="shared" si="13"/>
        <v>0</v>
      </c>
    </row>
    <row r="401" spans="2:9">
      <c r="B401" t="s">
        <v>3159</v>
      </c>
      <c r="C401">
        <v>0</v>
      </c>
      <c r="D401" s="21">
        <f t="shared" si="12"/>
        <v>0</v>
      </c>
      <c r="G401" t="s">
        <v>3159</v>
      </c>
      <c r="H401">
        <v>0</v>
      </c>
      <c r="I401" s="21">
        <f t="shared" si="13"/>
        <v>0</v>
      </c>
    </row>
    <row r="402" spans="2:9">
      <c r="B402" t="s">
        <v>3160</v>
      </c>
      <c r="C402">
        <v>0</v>
      </c>
      <c r="D402" s="21">
        <f t="shared" si="12"/>
        <v>0</v>
      </c>
      <c r="G402" t="s">
        <v>3160</v>
      </c>
      <c r="H402">
        <v>0</v>
      </c>
      <c r="I402" s="21">
        <f t="shared" si="13"/>
        <v>0</v>
      </c>
    </row>
    <row r="403" spans="2:9">
      <c r="B403" t="s">
        <v>3161</v>
      </c>
      <c r="C403">
        <v>0</v>
      </c>
      <c r="D403" s="21">
        <f t="shared" si="12"/>
        <v>0</v>
      </c>
      <c r="G403" t="s">
        <v>3161</v>
      </c>
      <c r="H403">
        <v>0</v>
      </c>
      <c r="I403" s="21">
        <f t="shared" si="13"/>
        <v>0</v>
      </c>
    </row>
    <row r="404" spans="2:9">
      <c r="B404" t="s">
        <v>3162</v>
      </c>
      <c r="C404">
        <v>11</v>
      </c>
      <c r="D404" s="21">
        <f t="shared" si="12"/>
        <v>1.5827338129496402</v>
      </c>
      <c r="G404" t="s">
        <v>3162</v>
      </c>
      <c r="H404">
        <v>11</v>
      </c>
      <c r="I404" s="21">
        <f t="shared" si="13"/>
        <v>1.6152716593245227</v>
      </c>
    </row>
    <row r="405" spans="2:9">
      <c r="B405" t="s">
        <v>3163</v>
      </c>
      <c r="C405">
        <v>0</v>
      </c>
      <c r="D405" s="21">
        <f t="shared" si="12"/>
        <v>0</v>
      </c>
      <c r="G405" t="s">
        <v>3163</v>
      </c>
      <c r="H405">
        <v>0</v>
      </c>
      <c r="I405" s="21">
        <f t="shared" si="13"/>
        <v>0</v>
      </c>
    </row>
    <row r="406" spans="2:9">
      <c r="B406" t="s">
        <v>3164</v>
      </c>
      <c r="C406">
        <v>0</v>
      </c>
      <c r="D406" s="21">
        <f t="shared" si="12"/>
        <v>0</v>
      </c>
      <c r="G406" t="s">
        <v>3164</v>
      </c>
      <c r="H406">
        <v>0</v>
      </c>
      <c r="I406" s="21">
        <f t="shared" si="13"/>
        <v>0</v>
      </c>
    </row>
    <row r="407" spans="2:9">
      <c r="B407" t="s">
        <v>3165</v>
      </c>
      <c r="C407">
        <v>0</v>
      </c>
      <c r="D407" s="21">
        <f t="shared" si="12"/>
        <v>0</v>
      </c>
      <c r="G407" t="s">
        <v>3165</v>
      </c>
      <c r="H407">
        <v>0</v>
      </c>
      <c r="I407" s="21">
        <f t="shared" si="13"/>
        <v>0</v>
      </c>
    </row>
    <row r="408" spans="2:9">
      <c r="B408" t="s">
        <v>3166</v>
      </c>
      <c r="C408">
        <v>1</v>
      </c>
      <c r="D408" s="21">
        <f t="shared" si="12"/>
        <v>0.14388489208633093</v>
      </c>
      <c r="G408" t="s">
        <v>3166</v>
      </c>
      <c r="H408">
        <v>1</v>
      </c>
      <c r="I408" s="21">
        <f t="shared" si="13"/>
        <v>0.14684287812041116</v>
      </c>
    </row>
    <row r="409" spans="2:9">
      <c r="B409" t="s">
        <v>3167</v>
      </c>
      <c r="C409">
        <v>0</v>
      </c>
      <c r="D409" s="21">
        <f t="shared" si="12"/>
        <v>0</v>
      </c>
      <c r="G409" t="s">
        <v>3167</v>
      </c>
      <c r="H409">
        <v>0</v>
      </c>
      <c r="I409" s="21">
        <f t="shared" si="13"/>
        <v>0</v>
      </c>
    </row>
    <row r="410" spans="2:9">
      <c r="B410" t="s">
        <v>3168</v>
      </c>
      <c r="C410">
        <v>0</v>
      </c>
      <c r="D410" s="21">
        <f t="shared" si="12"/>
        <v>0</v>
      </c>
      <c r="G410" t="s">
        <v>3168</v>
      </c>
      <c r="H410">
        <v>0</v>
      </c>
      <c r="I410" s="21">
        <f t="shared" si="13"/>
        <v>0</v>
      </c>
    </row>
    <row r="411" spans="2:9">
      <c r="B411" t="s">
        <v>3169</v>
      </c>
      <c r="C411">
        <v>0</v>
      </c>
      <c r="D411" s="21">
        <f t="shared" si="12"/>
        <v>0</v>
      </c>
      <c r="G411" t="s">
        <v>3169</v>
      </c>
      <c r="H411">
        <v>0</v>
      </c>
      <c r="I411" s="21">
        <f t="shared" si="13"/>
        <v>0</v>
      </c>
    </row>
    <row r="412" spans="2:9">
      <c r="B412" t="s">
        <v>3170</v>
      </c>
      <c r="C412">
        <v>4</v>
      </c>
      <c r="D412" s="21">
        <f t="shared" si="12"/>
        <v>0.57553956834532372</v>
      </c>
      <c r="G412" t="s">
        <v>3170</v>
      </c>
      <c r="H412">
        <v>4</v>
      </c>
      <c r="I412" s="21">
        <f t="shared" si="13"/>
        <v>0.58737151248164465</v>
      </c>
    </row>
    <row r="413" spans="2:9">
      <c r="B413" t="s">
        <v>3171</v>
      </c>
      <c r="C413">
        <v>0</v>
      </c>
      <c r="D413" s="21">
        <f t="shared" si="12"/>
        <v>0</v>
      </c>
      <c r="G413" t="s">
        <v>3171</v>
      </c>
      <c r="H413">
        <v>0</v>
      </c>
      <c r="I413" s="21">
        <f t="shared" si="13"/>
        <v>0</v>
      </c>
    </row>
    <row r="414" spans="2:9">
      <c r="B414" t="s">
        <v>3172</v>
      </c>
      <c r="C414">
        <v>0</v>
      </c>
      <c r="D414" s="21">
        <f t="shared" si="12"/>
        <v>0</v>
      </c>
      <c r="G414" t="s">
        <v>3172</v>
      </c>
      <c r="H414">
        <v>0</v>
      </c>
      <c r="I414" s="21">
        <f t="shared" si="13"/>
        <v>0</v>
      </c>
    </row>
    <row r="415" spans="2:9">
      <c r="B415" t="s">
        <v>3173</v>
      </c>
      <c r="C415">
        <v>0</v>
      </c>
      <c r="D415" s="21">
        <f t="shared" si="12"/>
        <v>0</v>
      </c>
      <c r="G415" t="s">
        <v>3173</v>
      </c>
      <c r="H415">
        <v>0</v>
      </c>
      <c r="I415" s="21">
        <f t="shared" si="13"/>
        <v>0</v>
      </c>
    </row>
    <row r="416" spans="2:9">
      <c r="B416" t="s">
        <v>3174</v>
      </c>
      <c r="C416">
        <v>0</v>
      </c>
      <c r="D416" s="21">
        <f t="shared" si="12"/>
        <v>0</v>
      </c>
      <c r="G416" t="s">
        <v>3174</v>
      </c>
      <c r="H416">
        <v>0</v>
      </c>
      <c r="I416" s="21">
        <f t="shared" si="13"/>
        <v>0</v>
      </c>
    </row>
    <row r="417" spans="2:9">
      <c r="B417" t="s">
        <v>3175</v>
      </c>
      <c r="C417">
        <v>0</v>
      </c>
      <c r="D417" s="21">
        <f t="shared" si="12"/>
        <v>0</v>
      </c>
      <c r="G417" t="s">
        <v>3175</v>
      </c>
      <c r="H417">
        <v>0</v>
      </c>
      <c r="I417" s="21">
        <f t="shared" si="13"/>
        <v>0</v>
      </c>
    </row>
    <row r="418" spans="2:9">
      <c r="B418" t="s">
        <v>3176</v>
      </c>
      <c r="C418">
        <v>0</v>
      </c>
      <c r="D418" s="21">
        <f t="shared" si="12"/>
        <v>0</v>
      </c>
      <c r="G418" t="s">
        <v>3176</v>
      </c>
      <c r="H418">
        <v>0</v>
      </c>
      <c r="I418" s="21">
        <f t="shared" si="13"/>
        <v>0</v>
      </c>
    </row>
    <row r="419" spans="2:9">
      <c r="B419" t="s">
        <v>3177</v>
      </c>
      <c r="C419">
        <v>0</v>
      </c>
      <c r="D419" s="21">
        <f t="shared" si="12"/>
        <v>0</v>
      </c>
      <c r="G419" t="s">
        <v>3177</v>
      </c>
      <c r="H419">
        <v>0</v>
      </c>
      <c r="I419" s="21">
        <f t="shared" si="13"/>
        <v>0</v>
      </c>
    </row>
    <row r="420" spans="2:9">
      <c r="B420" t="s">
        <v>3178</v>
      </c>
      <c r="C420">
        <v>0</v>
      </c>
      <c r="D420" s="21">
        <f t="shared" si="12"/>
        <v>0</v>
      </c>
      <c r="G420" t="s">
        <v>3178</v>
      </c>
      <c r="H420">
        <v>0</v>
      </c>
      <c r="I420" s="21">
        <f t="shared" si="13"/>
        <v>0</v>
      </c>
    </row>
    <row r="421" spans="2:9">
      <c r="B421" t="s">
        <v>3179</v>
      </c>
      <c r="C421">
        <v>0</v>
      </c>
      <c r="D421" s="21">
        <f t="shared" si="12"/>
        <v>0</v>
      </c>
      <c r="G421" t="s">
        <v>3179</v>
      </c>
      <c r="H421">
        <v>0</v>
      </c>
      <c r="I421" s="21">
        <f t="shared" si="13"/>
        <v>0</v>
      </c>
    </row>
    <row r="422" spans="2:9">
      <c r="B422" t="s">
        <v>3180</v>
      </c>
      <c r="C422">
        <v>0</v>
      </c>
      <c r="D422" s="21">
        <f t="shared" si="12"/>
        <v>0</v>
      </c>
      <c r="G422" t="s">
        <v>3180</v>
      </c>
      <c r="H422">
        <v>0</v>
      </c>
      <c r="I422" s="21">
        <f t="shared" si="13"/>
        <v>0</v>
      </c>
    </row>
    <row r="423" spans="2:9">
      <c r="B423" t="s">
        <v>3181</v>
      </c>
      <c r="C423">
        <v>0</v>
      </c>
      <c r="D423" s="21">
        <f t="shared" si="12"/>
        <v>0</v>
      </c>
      <c r="G423" t="s">
        <v>3181</v>
      </c>
      <c r="H423">
        <v>0</v>
      </c>
      <c r="I423" s="21">
        <f t="shared" si="13"/>
        <v>0</v>
      </c>
    </row>
    <row r="424" spans="2:9">
      <c r="B424" t="s">
        <v>3182</v>
      </c>
      <c r="C424">
        <v>0</v>
      </c>
      <c r="D424" s="21">
        <f t="shared" si="12"/>
        <v>0</v>
      </c>
      <c r="G424" t="s">
        <v>3182</v>
      </c>
      <c r="H424">
        <v>0</v>
      </c>
      <c r="I424" s="21">
        <f t="shared" si="13"/>
        <v>0</v>
      </c>
    </row>
    <row r="425" spans="2:9">
      <c r="B425" t="s">
        <v>3183</v>
      </c>
      <c r="C425">
        <v>0</v>
      </c>
      <c r="D425" s="21">
        <f t="shared" si="12"/>
        <v>0</v>
      </c>
      <c r="G425" t="s">
        <v>3183</v>
      </c>
      <c r="H425">
        <v>0</v>
      </c>
      <c r="I425" s="21">
        <f t="shared" si="13"/>
        <v>0</v>
      </c>
    </row>
    <row r="426" spans="2:9">
      <c r="B426" t="s">
        <v>3184</v>
      </c>
      <c r="C426">
        <v>0</v>
      </c>
      <c r="D426" s="21">
        <f t="shared" si="12"/>
        <v>0</v>
      </c>
      <c r="G426" t="s">
        <v>3184</v>
      </c>
      <c r="H426">
        <v>0</v>
      </c>
      <c r="I426" s="21">
        <f t="shared" si="13"/>
        <v>0</v>
      </c>
    </row>
    <row r="427" spans="2:9">
      <c r="B427" t="s">
        <v>3185</v>
      </c>
      <c r="C427">
        <v>0</v>
      </c>
      <c r="D427" s="21">
        <f t="shared" si="12"/>
        <v>0</v>
      </c>
      <c r="G427" t="s">
        <v>3185</v>
      </c>
      <c r="H427">
        <v>0</v>
      </c>
      <c r="I427" s="21">
        <f t="shared" si="13"/>
        <v>0</v>
      </c>
    </row>
    <row r="428" spans="2:9">
      <c r="B428" t="s">
        <v>3186</v>
      </c>
      <c r="C428">
        <v>0</v>
      </c>
      <c r="D428" s="21">
        <f t="shared" si="12"/>
        <v>0</v>
      </c>
      <c r="G428" t="s">
        <v>3186</v>
      </c>
      <c r="H428">
        <v>0</v>
      </c>
      <c r="I428" s="21">
        <f t="shared" si="13"/>
        <v>0</v>
      </c>
    </row>
    <row r="429" spans="2:9">
      <c r="B429" t="s">
        <v>3187</v>
      </c>
      <c r="C429">
        <v>0</v>
      </c>
      <c r="D429" s="21">
        <f t="shared" si="12"/>
        <v>0</v>
      </c>
      <c r="G429" t="s">
        <v>3187</v>
      </c>
      <c r="H429">
        <v>0</v>
      </c>
      <c r="I429" s="21">
        <f t="shared" si="13"/>
        <v>0</v>
      </c>
    </row>
    <row r="430" spans="2:9">
      <c r="B430" t="s">
        <v>3188</v>
      </c>
      <c r="C430">
        <v>0</v>
      </c>
      <c r="D430" s="21">
        <f t="shared" si="12"/>
        <v>0</v>
      </c>
      <c r="G430" t="s">
        <v>3188</v>
      </c>
      <c r="H430">
        <v>0</v>
      </c>
      <c r="I430" s="21">
        <f t="shared" si="13"/>
        <v>0</v>
      </c>
    </row>
    <row r="431" spans="2:9">
      <c r="B431" t="s">
        <v>3189</v>
      </c>
      <c r="C431">
        <v>0</v>
      </c>
      <c r="D431" s="21">
        <f t="shared" si="12"/>
        <v>0</v>
      </c>
      <c r="G431" t="s">
        <v>3189</v>
      </c>
      <c r="H431">
        <v>0</v>
      </c>
      <c r="I431" s="21">
        <f t="shared" si="13"/>
        <v>0</v>
      </c>
    </row>
    <row r="432" spans="2:9">
      <c r="B432" t="s">
        <v>3190</v>
      </c>
      <c r="C432">
        <v>0</v>
      </c>
      <c r="D432" s="21">
        <f t="shared" si="12"/>
        <v>0</v>
      </c>
      <c r="G432" t="s">
        <v>3190</v>
      </c>
      <c r="H432">
        <v>0</v>
      </c>
      <c r="I432" s="21">
        <f t="shared" si="13"/>
        <v>0</v>
      </c>
    </row>
    <row r="433" spans="2:9">
      <c r="B433" t="s">
        <v>3191</v>
      </c>
      <c r="C433">
        <v>0</v>
      </c>
      <c r="D433" s="21">
        <f t="shared" si="12"/>
        <v>0</v>
      </c>
      <c r="G433" t="s">
        <v>3191</v>
      </c>
      <c r="H433">
        <v>0</v>
      </c>
      <c r="I433" s="21">
        <f t="shared" si="13"/>
        <v>0</v>
      </c>
    </row>
    <row r="434" spans="2:9">
      <c r="B434" t="s">
        <v>3192</v>
      </c>
      <c r="C434">
        <v>0</v>
      </c>
      <c r="D434" s="21">
        <f t="shared" si="12"/>
        <v>0</v>
      </c>
      <c r="G434" t="s">
        <v>3192</v>
      </c>
      <c r="H434">
        <v>0</v>
      </c>
      <c r="I434" s="21">
        <f t="shared" si="13"/>
        <v>0</v>
      </c>
    </row>
    <row r="435" spans="2:9">
      <c r="B435" t="s">
        <v>3193</v>
      </c>
      <c r="C435">
        <v>0</v>
      </c>
      <c r="D435" s="21">
        <f t="shared" si="12"/>
        <v>0</v>
      </c>
      <c r="G435" t="s">
        <v>3193</v>
      </c>
      <c r="H435">
        <v>0</v>
      </c>
      <c r="I435" s="21">
        <f t="shared" si="13"/>
        <v>0</v>
      </c>
    </row>
    <row r="436" spans="2:9">
      <c r="B436" t="s">
        <v>3194</v>
      </c>
      <c r="C436">
        <v>0</v>
      </c>
      <c r="D436" s="21">
        <f t="shared" si="12"/>
        <v>0</v>
      </c>
      <c r="G436" t="s">
        <v>3194</v>
      </c>
      <c r="H436">
        <v>0</v>
      </c>
      <c r="I436" s="21">
        <f t="shared" si="13"/>
        <v>0</v>
      </c>
    </row>
    <row r="437" spans="2:9">
      <c r="B437" t="s">
        <v>3195</v>
      </c>
      <c r="C437">
        <v>0</v>
      </c>
      <c r="D437" s="21">
        <f t="shared" si="12"/>
        <v>0</v>
      </c>
      <c r="G437" t="s">
        <v>3195</v>
      </c>
      <c r="H437">
        <v>0</v>
      </c>
      <c r="I437" s="21">
        <f t="shared" si="13"/>
        <v>0</v>
      </c>
    </row>
    <row r="438" spans="2:9">
      <c r="B438" t="s">
        <v>3196</v>
      </c>
      <c r="C438">
        <v>0</v>
      </c>
      <c r="D438" s="21">
        <f t="shared" si="12"/>
        <v>0</v>
      </c>
      <c r="G438" t="s">
        <v>3196</v>
      </c>
      <c r="H438">
        <v>0</v>
      </c>
      <c r="I438" s="21">
        <f t="shared" si="13"/>
        <v>0</v>
      </c>
    </row>
    <row r="439" spans="2:9">
      <c r="B439" t="s">
        <v>3197</v>
      </c>
      <c r="C439">
        <v>0</v>
      </c>
      <c r="D439" s="21">
        <f t="shared" si="12"/>
        <v>0</v>
      </c>
      <c r="G439" t="s">
        <v>3197</v>
      </c>
      <c r="H439">
        <v>0</v>
      </c>
      <c r="I439" s="21">
        <f t="shared" si="13"/>
        <v>0</v>
      </c>
    </row>
    <row r="440" spans="2:9">
      <c r="B440" t="s">
        <v>3198</v>
      </c>
      <c r="C440">
        <v>0</v>
      </c>
      <c r="D440" s="21">
        <f t="shared" si="12"/>
        <v>0</v>
      </c>
      <c r="G440" t="s">
        <v>3198</v>
      </c>
      <c r="H440">
        <v>0</v>
      </c>
      <c r="I440" s="21">
        <f t="shared" si="13"/>
        <v>0</v>
      </c>
    </row>
    <row r="441" spans="2:9">
      <c r="B441" t="s">
        <v>3199</v>
      </c>
      <c r="C441">
        <v>0</v>
      </c>
      <c r="D441" s="21">
        <f t="shared" si="12"/>
        <v>0</v>
      </c>
      <c r="G441" t="s">
        <v>3199</v>
      </c>
      <c r="H441">
        <v>0</v>
      </c>
      <c r="I441" s="21">
        <f t="shared" si="13"/>
        <v>0</v>
      </c>
    </row>
    <row r="442" spans="2:9">
      <c r="B442" t="s">
        <v>3200</v>
      </c>
      <c r="C442">
        <v>0</v>
      </c>
      <c r="D442" s="21">
        <f t="shared" si="12"/>
        <v>0</v>
      </c>
      <c r="G442" t="s">
        <v>3200</v>
      </c>
      <c r="H442">
        <v>0</v>
      </c>
      <c r="I442" s="21">
        <f t="shared" si="13"/>
        <v>0</v>
      </c>
    </row>
    <row r="443" spans="2:9">
      <c r="B443" t="s">
        <v>3201</v>
      </c>
      <c r="C443">
        <v>0</v>
      </c>
      <c r="D443" s="21">
        <f t="shared" si="12"/>
        <v>0</v>
      </c>
      <c r="G443" t="s">
        <v>3201</v>
      </c>
      <c r="H443">
        <v>0</v>
      </c>
      <c r="I443" s="21">
        <f t="shared" si="13"/>
        <v>0</v>
      </c>
    </row>
    <row r="444" spans="2:9">
      <c r="B444" t="s">
        <v>3202</v>
      </c>
      <c r="C444">
        <v>0</v>
      </c>
      <c r="D444" s="21">
        <f t="shared" si="12"/>
        <v>0</v>
      </c>
      <c r="G444" t="s">
        <v>3202</v>
      </c>
      <c r="H444">
        <v>0</v>
      </c>
      <c r="I444" s="21">
        <f t="shared" si="13"/>
        <v>0</v>
      </c>
    </row>
    <row r="445" spans="2:9">
      <c r="B445" t="s">
        <v>3203</v>
      </c>
      <c r="C445">
        <v>0</v>
      </c>
      <c r="D445" s="21">
        <f t="shared" si="12"/>
        <v>0</v>
      </c>
      <c r="G445" t="s">
        <v>3203</v>
      </c>
      <c r="H445">
        <v>0</v>
      </c>
      <c r="I445" s="21">
        <f t="shared" si="13"/>
        <v>0</v>
      </c>
    </row>
    <row r="446" spans="2:9">
      <c r="B446" t="s">
        <v>3204</v>
      </c>
      <c r="C446">
        <v>0</v>
      </c>
      <c r="D446" s="21">
        <f t="shared" si="12"/>
        <v>0</v>
      </c>
      <c r="G446" t="s">
        <v>3204</v>
      </c>
      <c r="H446">
        <v>0</v>
      </c>
      <c r="I446" s="21">
        <f t="shared" si="13"/>
        <v>0</v>
      </c>
    </row>
    <row r="447" spans="2:9">
      <c r="B447" t="s">
        <v>3205</v>
      </c>
      <c r="C447">
        <v>10</v>
      </c>
      <c r="D447" s="21">
        <f t="shared" si="12"/>
        <v>1.4388489208633093</v>
      </c>
      <c r="G447" t="s">
        <v>3205</v>
      </c>
      <c r="H447">
        <v>12</v>
      </c>
      <c r="I447" s="21">
        <f t="shared" si="13"/>
        <v>1.7621145374449338</v>
      </c>
    </row>
    <row r="448" spans="2:9">
      <c r="B448" t="s">
        <v>3206</v>
      </c>
      <c r="C448">
        <v>0</v>
      </c>
      <c r="D448" s="21">
        <f t="shared" si="12"/>
        <v>0</v>
      </c>
      <c r="G448" t="s">
        <v>3206</v>
      </c>
      <c r="H448">
        <v>0</v>
      </c>
      <c r="I448" s="21">
        <f t="shared" si="13"/>
        <v>0</v>
      </c>
    </row>
    <row r="449" spans="2:9">
      <c r="B449" t="s">
        <v>3207</v>
      </c>
      <c r="C449">
        <v>0</v>
      </c>
      <c r="D449" s="21">
        <f t="shared" si="12"/>
        <v>0</v>
      </c>
      <c r="G449" t="s">
        <v>3207</v>
      </c>
      <c r="H449">
        <v>0</v>
      </c>
      <c r="I449" s="21">
        <f t="shared" si="13"/>
        <v>0</v>
      </c>
    </row>
    <row r="450" spans="2:9">
      <c r="B450" t="s">
        <v>3208</v>
      </c>
      <c r="C450">
        <v>10</v>
      </c>
      <c r="D450" s="21">
        <f t="shared" si="12"/>
        <v>1.4388489208633093</v>
      </c>
      <c r="G450" t="s">
        <v>3208</v>
      </c>
      <c r="H450">
        <v>10</v>
      </c>
      <c r="I450" s="21">
        <f t="shared" si="13"/>
        <v>1.4684287812041117</v>
      </c>
    </row>
    <row r="451" spans="2:9">
      <c r="B451" t="s">
        <v>3209</v>
      </c>
      <c r="C451">
        <v>0</v>
      </c>
      <c r="D451" s="21">
        <f t="shared" si="12"/>
        <v>0</v>
      </c>
      <c r="G451" t="s">
        <v>3209</v>
      </c>
      <c r="H451">
        <v>0</v>
      </c>
      <c r="I451" s="21">
        <f t="shared" si="13"/>
        <v>0</v>
      </c>
    </row>
    <row r="452" spans="2:9">
      <c r="B452" t="s">
        <v>3210</v>
      </c>
      <c r="C452">
        <v>0</v>
      </c>
      <c r="D452" s="21">
        <f t="shared" si="12"/>
        <v>0</v>
      </c>
      <c r="G452" t="s">
        <v>3210</v>
      </c>
      <c r="H452">
        <v>0</v>
      </c>
      <c r="I452" s="21">
        <f t="shared" si="13"/>
        <v>0</v>
      </c>
    </row>
    <row r="453" spans="2:9">
      <c r="B453" t="s">
        <v>3211</v>
      </c>
      <c r="C453">
        <v>0</v>
      </c>
      <c r="D453" s="21">
        <f t="shared" si="12"/>
        <v>0</v>
      </c>
      <c r="G453" t="s">
        <v>3211</v>
      </c>
      <c r="H453">
        <v>0</v>
      </c>
      <c r="I453" s="21">
        <f t="shared" si="13"/>
        <v>0</v>
      </c>
    </row>
    <row r="454" spans="2:9">
      <c r="B454" t="s">
        <v>3212</v>
      </c>
      <c r="C454">
        <v>0</v>
      </c>
      <c r="D454" s="21">
        <f t="shared" ref="D454:D461" si="14">C454*100/695</f>
        <v>0</v>
      </c>
      <c r="G454" t="s">
        <v>3212</v>
      </c>
      <c r="H454">
        <v>0</v>
      </c>
      <c r="I454" s="21">
        <f t="shared" si="13"/>
        <v>0</v>
      </c>
    </row>
    <row r="455" spans="2:9">
      <c r="B455" t="s">
        <v>3213</v>
      </c>
      <c r="C455">
        <v>0</v>
      </c>
      <c r="D455" s="21">
        <f t="shared" si="14"/>
        <v>0</v>
      </c>
      <c r="G455" t="s">
        <v>3213</v>
      </c>
      <c r="H455">
        <v>0</v>
      </c>
      <c r="I455" s="21">
        <f t="shared" ref="I455:I461" si="15">H455*100/681</f>
        <v>0</v>
      </c>
    </row>
    <row r="456" spans="2:9">
      <c r="B456" t="s">
        <v>3214</v>
      </c>
      <c r="C456">
        <v>0</v>
      </c>
      <c r="D456" s="21">
        <f t="shared" si="14"/>
        <v>0</v>
      </c>
      <c r="G456" t="s">
        <v>3214</v>
      </c>
      <c r="H456">
        <v>2</v>
      </c>
      <c r="I456" s="21">
        <f t="shared" si="15"/>
        <v>0.29368575624082233</v>
      </c>
    </row>
    <row r="457" spans="2:9">
      <c r="B457" t="s">
        <v>3215</v>
      </c>
      <c r="C457">
        <v>0</v>
      </c>
      <c r="D457" s="21">
        <f t="shared" si="14"/>
        <v>0</v>
      </c>
      <c r="G457" t="s">
        <v>3215</v>
      </c>
      <c r="H457">
        <v>0</v>
      </c>
      <c r="I457" s="21">
        <f t="shared" si="15"/>
        <v>0</v>
      </c>
    </row>
    <row r="458" spans="2:9">
      <c r="B458" t="s">
        <v>3216</v>
      </c>
      <c r="C458">
        <v>0</v>
      </c>
      <c r="D458" s="21">
        <f t="shared" si="14"/>
        <v>0</v>
      </c>
      <c r="G458" t="s">
        <v>3216</v>
      </c>
      <c r="H458">
        <v>0</v>
      </c>
      <c r="I458" s="21">
        <f t="shared" si="15"/>
        <v>0</v>
      </c>
    </row>
    <row r="459" spans="2:9">
      <c r="B459" t="s">
        <v>3217</v>
      </c>
      <c r="C459">
        <v>0</v>
      </c>
      <c r="D459" s="21">
        <f t="shared" si="14"/>
        <v>0</v>
      </c>
      <c r="G459" t="s">
        <v>3217</v>
      </c>
      <c r="H459">
        <v>0</v>
      </c>
      <c r="I459" s="21">
        <f t="shared" si="15"/>
        <v>0</v>
      </c>
    </row>
    <row r="460" spans="2:9">
      <c r="B460" t="s">
        <v>3218</v>
      </c>
      <c r="C460">
        <v>0</v>
      </c>
      <c r="D460" s="21">
        <f t="shared" si="14"/>
        <v>0</v>
      </c>
      <c r="G460" t="s">
        <v>3218</v>
      </c>
      <c r="H460">
        <v>0</v>
      </c>
      <c r="I460" s="21">
        <f t="shared" si="15"/>
        <v>0</v>
      </c>
    </row>
    <row r="461" spans="2:9">
      <c r="B461" t="s">
        <v>36</v>
      </c>
      <c r="C461">
        <v>695</v>
      </c>
      <c r="D461" s="21">
        <f t="shared" si="14"/>
        <v>100</v>
      </c>
      <c r="G461" t="s">
        <v>36</v>
      </c>
      <c r="H461">
        <v>681</v>
      </c>
      <c r="I461" s="21">
        <f t="shared" si="15"/>
        <v>100</v>
      </c>
    </row>
    <row r="472" spans="1:9">
      <c r="B472" s="11" t="s">
        <v>37</v>
      </c>
      <c r="G472" t="s">
        <v>37</v>
      </c>
    </row>
    <row r="473" spans="1:9">
      <c r="B473" t="s">
        <v>4728</v>
      </c>
      <c r="G473" t="s">
        <v>4730</v>
      </c>
    </row>
    <row r="474" spans="1:9">
      <c r="B474" t="s">
        <v>4729</v>
      </c>
      <c r="C474">
        <v>2020</v>
      </c>
      <c r="G474" t="s">
        <v>4729</v>
      </c>
      <c r="H474">
        <v>2020</v>
      </c>
    </row>
    <row r="475" spans="1:9">
      <c r="A475" t="s">
        <v>4756</v>
      </c>
      <c r="B475" s="10" t="s">
        <v>56</v>
      </c>
      <c r="C475" s="10" t="s">
        <v>29</v>
      </c>
      <c r="D475" s="10" t="s">
        <v>28</v>
      </c>
      <c r="F475" s="10" t="s">
        <v>4755</v>
      </c>
      <c r="G475" s="10" t="s">
        <v>68</v>
      </c>
      <c r="H475" s="10" t="s">
        <v>29</v>
      </c>
      <c r="I475" t="s">
        <v>28</v>
      </c>
    </row>
    <row r="476" spans="1:9">
      <c r="A476" t="str">
        <f>MID(B476,8,30)</f>
        <v>Salvador</v>
      </c>
      <c r="B476" t="s">
        <v>66</v>
      </c>
      <c r="C476">
        <v>310</v>
      </c>
      <c r="D476" s="21">
        <f t="shared" ref="D476:D539" si="16">C476*100/695</f>
        <v>44.60431654676259</v>
      </c>
      <c r="F476" t="str">
        <f>MID(G476,8,30)</f>
        <v>Salvador</v>
      </c>
      <c r="G476" t="s">
        <v>66</v>
      </c>
      <c r="H476">
        <v>311</v>
      </c>
      <c r="I476" s="21">
        <f t="shared" ref="I476:I539" si="17">H476*100/681</f>
        <v>45.668135095447873</v>
      </c>
    </row>
    <row r="477" spans="1:9">
      <c r="A477" t="str">
        <f t="shared" ref="A477:A540" si="18">MID(B477,8,30)</f>
        <v>Santo Antônio de Jesus</v>
      </c>
      <c r="B477" t="s">
        <v>3558</v>
      </c>
      <c r="C477">
        <v>52</v>
      </c>
      <c r="D477" s="21">
        <f t="shared" si="16"/>
        <v>7.4820143884892083</v>
      </c>
      <c r="F477" t="str">
        <f t="shared" ref="F477:F540" si="19">MID(G477,8,30)</f>
        <v>Santo Antônio de Jesus</v>
      </c>
      <c r="G477" t="s">
        <v>3558</v>
      </c>
      <c r="H477">
        <v>44</v>
      </c>
      <c r="I477" s="21">
        <f t="shared" si="17"/>
        <v>6.4610866372980906</v>
      </c>
    </row>
    <row r="478" spans="1:9">
      <c r="A478" t="str">
        <f t="shared" si="18"/>
        <v>Feira de Santana</v>
      </c>
      <c r="B478" t="s">
        <v>3348</v>
      </c>
      <c r="C478">
        <v>24</v>
      </c>
      <c r="D478" s="21">
        <f t="shared" si="16"/>
        <v>3.4532374100719423</v>
      </c>
      <c r="F478" t="str">
        <f t="shared" si="19"/>
        <v>Feira de Santana</v>
      </c>
      <c r="G478" t="s">
        <v>3348</v>
      </c>
      <c r="H478">
        <v>27</v>
      </c>
      <c r="I478" s="21">
        <f t="shared" si="17"/>
        <v>3.9647577092511015</v>
      </c>
    </row>
    <row r="479" spans="1:9">
      <c r="A479" t="str">
        <f t="shared" si="18"/>
        <v>Simões Filho</v>
      </c>
      <c r="B479" t="s">
        <v>3584</v>
      </c>
      <c r="C479">
        <v>23</v>
      </c>
      <c r="D479" s="21">
        <f t="shared" si="16"/>
        <v>3.3093525179856114</v>
      </c>
      <c r="F479" t="str">
        <f t="shared" si="19"/>
        <v>Simões Filho</v>
      </c>
      <c r="G479" t="s">
        <v>3584</v>
      </c>
      <c r="H479">
        <v>24</v>
      </c>
      <c r="I479" s="21">
        <f t="shared" si="17"/>
        <v>3.5242290748898677</v>
      </c>
    </row>
    <row r="480" spans="1:9">
      <c r="A480" t="str">
        <f t="shared" si="18"/>
        <v>Jacobina</v>
      </c>
      <c r="B480" t="s">
        <v>60</v>
      </c>
      <c r="C480">
        <v>23</v>
      </c>
      <c r="D480" s="21">
        <f t="shared" si="16"/>
        <v>3.3093525179856114</v>
      </c>
      <c r="F480" t="str">
        <f t="shared" si="19"/>
        <v>Jacobina</v>
      </c>
      <c r="G480" t="s">
        <v>60</v>
      </c>
      <c r="H480">
        <v>23</v>
      </c>
      <c r="I480" s="21">
        <f t="shared" si="17"/>
        <v>3.3773861967694567</v>
      </c>
    </row>
    <row r="481" spans="1:9">
      <c r="A481" t="str">
        <f t="shared" si="18"/>
        <v>São Desidério</v>
      </c>
      <c r="B481" t="s">
        <v>67</v>
      </c>
      <c r="C481">
        <v>22</v>
      </c>
      <c r="D481" s="21">
        <f t="shared" si="16"/>
        <v>3.1654676258992804</v>
      </c>
      <c r="F481" t="str">
        <f t="shared" si="19"/>
        <v>Paulo Afonso</v>
      </c>
      <c r="G481" t="s">
        <v>3507</v>
      </c>
      <c r="H481">
        <v>18</v>
      </c>
      <c r="I481" s="21">
        <f t="shared" si="17"/>
        <v>2.643171806167401</v>
      </c>
    </row>
    <row r="482" spans="1:9">
      <c r="A482" t="str">
        <f t="shared" si="18"/>
        <v>Paulo Afonso</v>
      </c>
      <c r="B482" t="s">
        <v>3507</v>
      </c>
      <c r="C482">
        <v>21</v>
      </c>
      <c r="D482" s="21">
        <f t="shared" si="16"/>
        <v>3.0215827338129495</v>
      </c>
      <c r="F482" t="str">
        <f t="shared" si="19"/>
        <v>Iaçu</v>
      </c>
      <c r="G482" t="s">
        <v>59</v>
      </c>
      <c r="H482">
        <v>17</v>
      </c>
      <c r="I482" s="21">
        <f t="shared" si="17"/>
        <v>2.4963289280469896</v>
      </c>
    </row>
    <row r="483" spans="1:9">
      <c r="A483" t="str">
        <f t="shared" si="18"/>
        <v>Iaçu</v>
      </c>
      <c r="B483" t="s">
        <v>59</v>
      </c>
      <c r="C483">
        <v>17</v>
      </c>
      <c r="D483" s="21">
        <f t="shared" si="16"/>
        <v>2.4460431654676258</v>
      </c>
      <c r="F483" t="str">
        <f t="shared" si="19"/>
        <v>Itapicuru</v>
      </c>
      <c r="G483" t="s">
        <v>3411</v>
      </c>
      <c r="H483">
        <v>13</v>
      </c>
      <c r="I483" s="21">
        <f t="shared" si="17"/>
        <v>1.908957415565345</v>
      </c>
    </row>
    <row r="484" spans="1:9">
      <c r="A484" t="str">
        <f t="shared" si="18"/>
        <v>Umburanas</v>
      </c>
      <c r="B484" t="s">
        <v>3606</v>
      </c>
      <c r="C484">
        <v>13</v>
      </c>
      <c r="D484" s="21">
        <f t="shared" si="16"/>
        <v>1.8705035971223021</v>
      </c>
      <c r="F484" t="str">
        <f t="shared" si="19"/>
        <v>Umburanas</v>
      </c>
      <c r="G484" t="s">
        <v>3606</v>
      </c>
      <c r="H484">
        <v>13</v>
      </c>
      <c r="I484" s="21">
        <f t="shared" si="17"/>
        <v>1.908957415565345</v>
      </c>
    </row>
    <row r="485" spans="1:9">
      <c r="A485" t="str">
        <f t="shared" si="18"/>
        <v>Itapicuru</v>
      </c>
      <c r="B485" t="s">
        <v>3411</v>
      </c>
      <c r="C485">
        <v>13</v>
      </c>
      <c r="D485" s="21">
        <f t="shared" si="16"/>
        <v>1.8705035971223021</v>
      </c>
      <c r="F485" t="str">
        <f t="shared" si="19"/>
        <v>Aporá</v>
      </c>
      <c r="G485" t="s">
        <v>3240</v>
      </c>
      <c r="H485">
        <v>12</v>
      </c>
      <c r="I485" s="21">
        <f t="shared" si="17"/>
        <v>1.7621145374449338</v>
      </c>
    </row>
    <row r="486" spans="1:9">
      <c r="A486" t="str">
        <f t="shared" si="18"/>
        <v>Caldeirão Grande</v>
      </c>
      <c r="B486" t="s">
        <v>3287</v>
      </c>
      <c r="C486">
        <v>12</v>
      </c>
      <c r="D486" s="21">
        <f t="shared" si="16"/>
        <v>1.7266187050359711</v>
      </c>
      <c r="F486" t="str">
        <f t="shared" si="19"/>
        <v>Caldeirão Grande</v>
      </c>
      <c r="G486" t="s">
        <v>3287</v>
      </c>
      <c r="H486">
        <v>12</v>
      </c>
      <c r="I486" s="21">
        <f t="shared" si="17"/>
        <v>1.7621145374449338</v>
      </c>
    </row>
    <row r="487" spans="1:9">
      <c r="A487" t="str">
        <f t="shared" si="18"/>
        <v>Aporá</v>
      </c>
      <c r="B487" t="s">
        <v>3240</v>
      </c>
      <c r="C487">
        <v>12</v>
      </c>
      <c r="D487" s="21">
        <f t="shared" si="16"/>
        <v>1.7266187050359711</v>
      </c>
      <c r="F487" t="str">
        <f t="shared" si="19"/>
        <v>Floresta Azul</v>
      </c>
      <c r="G487" t="s">
        <v>3351</v>
      </c>
      <c r="H487">
        <v>11</v>
      </c>
      <c r="I487" s="21">
        <f t="shared" si="17"/>
        <v>1.6152716593245227</v>
      </c>
    </row>
    <row r="488" spans="1:9">
      <c r="A488" t="str">
        <f t="shared" si="18"/>
        <v>Floresta Azul</v>
      </c>
      <c r="B488" t="s">
        <v>3351</v>
      </c>
      <c r="C488">
        <v>11</v>
      </c>
      <c r="D488" s="21">
        <f t="shared" si="16"/>
        <v>1.5827338129496402</v>
      </c>
      <c r="F488" t="str">
        <f t="shared" si="19"/>
        <v>Gandu</v>
      </c>
      <c r="G488" t="s">
        <v>3353</v>
      </c>
      <c r="H488">
        <v>10</v>
      </c>
      <c r="I488" s="21">
        <f t="shared" si="17"/>
        <v>1.4684287812041117</v>
      </c>
    </row>
    <row r="489" spans="1:9">
      <c r="A489" t="str">
        <f t="shared" si="18"/>
        <v>Mairi</v>
      </c>
      <c r="B489" t="s">
        <v>3457</v>
      </c>
      <c r="C489">
        <v>10</v>
      </c>
      <c r="D489" s="21">
        <f t="shared" si="16"/>
        <v>1.4388489208633093</v>
      </c>
      <c r="F489" t="str">
        <f t="shared" si="19"/>
        <v>Mairi</v>
      </c>
      <c r="G489" t="s">
        <v>3457</v>
      </c>
      <c r="H489">
        <v>10</v>
      </c>
      <c r="I489" s="21">
        <f t="shared" si="17"/>
        <v>1.4684287812041117</v>
      </c>
    </row>
    <row r="490" spans="1:9">
      <c r="A490" t="str">
        <f t="shared" si="18"/>
        <v>Gandu</v>
      </c>
      <c r="B490" t="s">
        <v>3353</v>
      </c>
      <c r="C490">
        <v>10</v>
      </c>
      <c r="D490" s="21">
        <f t="shared" si="16"/>
        <v>1.4388489208633093</v>
      </c>
      <c r="F490" t="str">
        <f t="shared" si="19"/>
        <v>Itaberaba</v>
      </c>
      <c r="G490" t="s">
        <v>3392</v>
      </c>
      <c r="H490">
        <v>9</v>
      </c>
      <c r="I490" s="21">
        <f t="shared" si="17"/>
        <v>1.3215859030837005</v>
      </c>
    </row>
    <row r="491" spans="1:9">
      <c r="A491" t="str">
        <f t="shared" si="18"/>
        <v>Boa Vista do Tupim</v>
      </c>
      <c r="B491" t="s">
        <v>3265</v>
      </c>
      <c r="C491">
        <v>9</v>
      </c>
      <c r="D491" s="21">
        <f t="shared" si="16"/>
        <v>1.2949640287769784</v>
      </c>
      <c r="F491" t="str">
        <f t="shared" si="19"/>
        <v>Boa Vista do Tupim</v>
      </c>
      <c r="G491" t="s">
        <v>3265</v>
      </c>
      <c r="H491">
        <v>8</v>
      </c>
      <c r="I491" s="21">
        <f t="shared" si="17"/>
        <v>1.1747430249632893</v>
      </c>
    </row>
    <row r="492" spans="1:9">
      <c r="A492" t="str">
        <f t="shared" si="18"/>
        <v>Jandaíra</v>
      </c>
      <c r="B492" t="s">
        <v>3427</v>
      </c>
      <c r="C492">
        <v>8</v>
      </c>
      <c r="D492" s="21">
        <f t="shared" si="16"/>
        <v>1.1510791366906474</v>
      </c>
      <c r="F492" t="str">
        <f t="shared" si="19"/>
        <v>Miguel Calmon</v>
      </c>
      <c r="G492" t="s">
        <v>3470</v>
      </c>
      <c r="H492">
        <v>8</v>
      </c>
      <c r="I492" s="21">
        <f t="shared" si="17"/>
        <v>1.1747430249632893</v>
      </c>
    </row>
    <row r="493" spans="1:9">
      <c r="A493" t="str">
        <f t="shared" si="18"/>
        <v>Itaberaba</v>
      </c>
      <c r="B493" t="s">
        <v>3392</v>
      </c>
      <c r="C493">
        <v>8</v>
      </c>
      <c r="D493" s="21">
        <f t="shared" si="16"/>
        <v>1.1510791366906474</v>
      </c>
      <c r="F493" t="str">
        <f t="shared" si="19"/>
        <v>Bonito</v>
      </c>
      <c r="G493" t="s">
        <v>3269</v>
      </c>
      <c r="H493">
        <v>7</v>
      </c>
      <c r="I493" s="21">
        <f t="shared" si="17"/>
        <v>1.0279001468428781</v>
      </c>
    </row>
    <row r="494" spans="1:9">
      <c r="A494" t="str">
        <f t="shared" si="18"/>
        <v>Serrolândia</v>
      </c>
      <c r="B494" t="s">
        <v>3583</v>
      </c>
      <c r="C494">
        <v>7</v>
      </c>
      <c r="D494" s="21">
        <f t="shared" si="16"/>
        <v>1.0071942446043165</v>
      </c>
      <c r="F494" t="str">
        <f t="shared" si="19"/>
        <v>Capim Grosso</v>
      </c>
      <c r="G494" t="s">
        <v>57</v>
      </c>
      <c r="H494">
        <v>7</v>
      </c>
      <c r="I494" s="21">
        <f t="shared" si="17"/>
        <v>1.0279001468428781</v>
      </c>
    </row>
    <row r="495" spans="1:9">
      <c r="A495" t="str">
        <f t="shared" si="18"/>
        <v>Quixabeira</v>
      </c>
      <c r="B495" t="s">
        <v>3529</v>
      </c>
      <c r="C495">
        <v>7</v>
      </c>
      <c r="D495" s="21">
        <f t="shared" si="16"/>
        <v>1.0071942446043165</v>
      </c>
      <c r="F495" t="str">
        <f t="shared" si="19"/>
        <v>Conceição do Coité</v>
      </c>
      <c r="G495" t="s">
        <v>3319</v>
      </c>
      <c r="H495">
        <v>7</v>
      </c>
      <c r="I495" s="21">
        <f t="shared" si="17"/>
        <v>1.0279001468428781</v>
      </c>
    </row>
    <row r="496" spans="1:9">
      <c r="A496" t="str">
        <f t="shared" si="18"/>
        <v>Morro do Chapéu</v>
      </c>
      <c r="B496" t="s">
        <v>3476</v>
      </c>
      <c r="C496">
        <v>7</v>
      </c>
      <c r="D496" s="21">
        <f t="shared" si="16"/>
        <v>1.0071942446043165</v>
      </c>
      <c r="F496" t="str">
        <f t="shared" si="19"/>
        <v>Morro do Chapéu</v>
      </c>
      <c r="G496" t="s">
        <v>3476</v>
      </c>
      <c r="H496">
        <v>7</v>
      </c>
      <c r="I496" s="21">
        <f t="shared" si="17"/>
        <v>1.0279001468428781</v>
      </c>
    </row>
    <row r="497" spans="1:9">
      <c r="A497" t="str">
        <f t="shared" si="18"/>
        <v>Miguel Calmon</v>
      </c>
      <c r="B497" t="s">
        <v>3470</v>
      </c>
      <c r="C497">
        <v>7</v>
      </c>
      <c r="D497" s="21">
        <f t="shared" si="16"/>
        <v>1.0071942446043165</v>
      </c>
      <c r="F497" t="str">
        <f t="shared" si="19"/>
        <v>Quixabeira</v>
      </c>
      <c r="G497" t="s">
        <v>3529</v>
      </c>
      <c r="H497">
        <v>7</v>
      </c>
      <c r="I497" s="21">
        <f t="shared" si="17"/>
        <v>1.0279001468428781</v>
      </c>
    </row>
    <row r="498" spans="1:9">
      <c r="A498" t="str">
        <f t="shared" si="18"/>
        <v>Conceição do Coité</v>
      </c>
      <c r="B498" t="s">
        <v>3319</v>
      </c>
      <c r="C498">
        <v>7</v>
      </c>
      <c r="D498" s="21">
        <f t="shared" si="16"/>
        <v>1.0071942446043165</v>
      </c>
      <c r="F498" t="str">
        <f t="shared" si="19"/>
        <v>Jandaíra</v>
      </c>
      <c r="G498" t="s">
        <v>3427</v>
      </c>
      <c r="H498">
        <v>6</v>
      </c>
      <c r="I498" s="21">
        <f t="shared" si="17"/>
        <v>0.88105726872246692</v>
      </c>
    </row>
    <row r="499" spans="1:9">
      <c r="A499" t="str">
        <f t="shared" si="18"/>
        <v>Capim Grosso</v>
      </c>
      <c r="B499" t="s">
        <v>57</v>
      </c>
      <c r="C499">
        <v>7</v>
      </c>
      <c r="D499" s="21">
        <f t="shared" si="16"/>
        <v>1.0071942446043165</v>
      </c>
      <c r="F499" t="str">
        <f t="shared" si="19"/>
        <v>Serrolândia</v>
      </c>
      <c r="G499" t="s">
        <v>3583</v>
      </c>
      <c r="H499">
        <v>6</v>
      </c>
      <c r="I499" s="21">
        <f t="shared" si="17"/>
        <v>0.88105726872246692</v>
      </c>
    </row>
    <row r="500" spans="1:9">
      <c r="A500" t="str">
        <f t="shared" si="18"/>
        <v>Bonito</v>
      </c>
      <c r="B500" t="s">
        <v>3269</v>
      </c>
      <c r="C500">
        <v>7</v>
      </c>
      <c r="D500" s="21">
        <f t="shared" si="16"/>
        <v>1.0071942446043165</v>
      </c>
      <c r="F500" t="str">
        <f t="shared" si="19"/>
        <v>Vitória da Conquista</v>
      </c>
      <c r="G500" t="s">
        <v>3619</v>
      </c>
      <c r="H500">
        <v>6</v>
      </c>
      <c r="I500" s="21">
        <f t="shared" si="17"/>
        <v>0.88105726872246692</v>
      </c>
    </row>
    <row r="501" spans="1:9">
      <c r="A501" t="str">
        <f t="shared" si="18"/>
        <v>Vitória da Conquista</v>
      </c>
      <c r="B501" t="s">
        <v>3619</v>
      </c>
      <c r="C501">
        <v>6</v>
      </c>
      <c r="D501" s="21">
        <f t="shared" si="16"/>
        <v>0.86330935251798557</v>
      </c>
      <c r="F501" t="str">
        <f t="shared" si="19"/>
        <v>Irará</v>
      </c>
      <c r="G501" t="s">
        <v>3389</v>
      </c>
      <c r="H501">
        <v>4</v>
      </c>
      <c r="I501" s="21">
        <f t="shared" si="17"/>
        <v>0.58737151248164465</v>
      </c>
    </row>
    <row r="502" spans="1:9">
      <c r="A502" t="str">
        <f t="shared" si="18"/>
        <v>Riachão das Neves</v>
      </c>
      <c r="B502" t="s">
        <v>3533</v>
      </c>
      <c r="C502">
        <v>6</v>
      </c>
      <c r="D502" s="21">
        <f t="shared" si="16"/>
        <v>0.86330935251798557</v>
      </c>
      <c r="F502" t="str">
        <f t="shared" si="19"/>
        <v>Itapitanga</v>
      </c>
      <c r="G502" t="s">
        <v>3412</v>
      </c>
      <c r="H502">
        <v>4</v>
      </c>
      <c r="I502" s="21">
        <f t="shared" si="17"/>
        <v>0.58737151248164465</v>
      </c>
    </row>
    <row r="503" spans="1:9">
      <c r="A503" t="str">
        <f t="shared" si="18"/>
        <v>Irará</v>
      </c>
      <c r="B503" t="s">
        <v>3389</v>
      </c>
      <c r="C503">
        <v>5</v>
      </c>
      <c r="D503" s="21">
        <f t="shared" si="16"/>
        <v>0.71942446043165464</v>
      </c>
      <c r="F503" t="str">
        <f t="shared" si="19"/>
        <v>Marcionílio Souza</v>
      </c>
      <c r="G503" t="s">
        <v>3465</v>
      </c>
      <c r="H503">
        <v>4</v>
      </c>
      <c r="I503" s="21">
        <f t="shared" si="17"/>
        <v>0.58737151248164465</v>
      </c>
    </row>
    <row r="504" spans="1:9">
      <c r="A504" t="str">
        <f t="shared" si="18"/>
        <v>Marcionílio Souza</v>
      </c>
      <c r="B504" t="s">
        <v>3465</v>
      </c>
      <c r="C504">
        <v>4</v>
      </c>
      <c r="D504" s="21">
        <f t="shared" si="16"/>
        <v>0.57553956834532372</v>
      </c>
      <c r="F504" t="str">
        <f t="shared" si="19"/>
        <v>São Desidério</v>
      </c>
      <c r="G504" t="s">
        <v>67</v>
      </c>
      <c r="H504">
        <v>4</v>
      </c>
      <c r="I504" s="21">
        <f t="shared" si="17"/>
        <v>0.58737151248164465</v>
      </c>
    </row>
    <row r="505" spans="1:9">
      <c r="A505" t="str">
        <f t="shared" si="18"/>
        <v>Itapitanga</v>
      </c>
      <c r="B505" t="s">
        <v>3412</v>
      </c>
      <c r="C505">
        <v>4</v>
      </c>
      <c r="D505" s="21">
        <f t="shared" si="16"/>
        <v>0.57553956834532372</v>
      </c>
      <c r="F505" t="str">
        <f t="shared" si="19"/>
        <v>Porto Seguro</v>
      </c>
      <c r="G505" t="s">
        <v>64</v>
      </c>
      <c r="H505">
        <v>3</v>
      </c>
      <c r="I505" s="21">
        <f t="shared" si="17"/>
        <v>0.44052863436123346</v>
      </c>
    </row>
    <row r="506" spans="1:9">
      <c r="A506" t="str">
        <f t="shared" si="18"/>
        <v>Rio Real</v>
      </c>
      <c r="B506" t="s">
        <v>3541</v>
      </c>
      <c r="C506">
        <v>3</v>
      </c>
      <c r="D506" s="21">
        <f t="shared" si="16"/>
        <v>0.43165467625899279</v>
      </c>
      <c r="F506" t="str">
        <f t="shared" si="19"/>
        <v>Prado</v>
      </c>
      <c r="G506" t="s">
        <v>65</v>
      </c>
      <c r="H506">
        <v>3</v>
      </c>
      <c r="I506" s="21">
        <f t="shared" si="17"/>
        <v>0.44052863436123346</v>
      </c>
    </row>
    <row r="507" spans="1:9">
      <c r="A507" t="str">
        <f t="shared" si="18"/>
        <v>Prado</v>
      </c>
      <c r="B507" t="s">
        <v>65</v>
      </c>
      <c r="C507">
        <v>3</v>
      </c>
      <c r="D507" s="21">
        <f t="shared" si="16"/>
        <v>0.43165467625899279</v>
      </c>
      <c r="F507" t="str">
        <f t="shared" si="19"/>
        <v>Rio Real</v>
      </c>
      <c r="G507" t="s">
        <v>3541</v>
      </c>
      <c r="H507">
        <v>3</v>
      </c>
      <c r="I507" s="21">
        <f t="shared" si="17"/>
        <v>0.44052863436123346</v>
      </c>
    </row>
    <row r="508" spans="1:9">
      <c r="A508" t="str">
        <f t="shared" si="18"/>
        <v>Porto Seguro</v>
      </c>
      <c r="B508" t="s">
        <v>64</v>
      </c>
      <c r="C508">
        <v>3</v>
      </c>
      <c r="D508" s="21">
        <f t="shared" si="16"/>
        <v>0.43165467625899279</v>
      </c>
      <c r="F508" t="str">
        <f t="shared" si="19"/>
        <v>Alagoinhas</v>
      </c>
      <c r="G508" t="s">
        <v>3226</v>
      </c>
      <c r="H508">
        <v>2</v>
      </c>
      <c r="I508" s="21">
        <f t="shared" si="17"/>
        <v>0.29368575624082233</v>
      </c>
    </row>
    <row r="509" spans="1:9">
      <c r="A509" t="str">
        <f t="shared" si="18"/>
        <v>Mirangaba</v>
      </c>
      <c r="B509" t="s">
        <v>3472</v>
      </c>
      <c r="C509">
        <v>2</v>
      </c>
      <c r="D509" s="21">
        <f t="shared" si="16"/>
        <v>0.28776978417266186</v>
      </c>
      <c r="F509" t="str">
        <f t="shared" si="19"/>
        <v>Conceição do Almeida</v>
      </c>
      <c r="G509" t="s">
        <v>58</v>
      </c>
      <c r="H509">
        <v>2</v>
      </c>
      <c r="I509" s="21">
        <f t="shared" si="17"/>
        <v>0.29368575624082233</v>
      </c>
    </row>
    <row r="510" spans="1:9">
      <c r="A510" t="str">
        <f t="shared" si="18"/>
        <v>Inhambupe</v>
      </c>
      <c r="B510" t="s">
        <v>3381</v>
      </c>
      <c r="C510">
        <v>2</v>
      </c>
      <c r="D510" s="21">
        <f t="shared" si="16"/>
        <v>0.28776978417266186</v>
      </c>
      <c r="F510" t="str">
        <f t="shared" si="19"/>
        <v>Laje</v>
      </c>
      <c r="G510" t="s">
        <v>3440</v>
      </c>
      <c r="H510">
        <v>2</v>
      </c>
      <c r="I510" s="21">
        <f t="shared" si="17"/>
        <v>0.29368575624082233</v>
      </c>
    </row>
    <row r="511" spans="1:9">
      <c r="A511" t="str">
        <f t="shared" si="18"/>
        <v>Conceição do Almeida</v>
      </c>
      <c r="B511" t="s">
        <v>58</v>
      </c>
      <c r="C511">
        <v>2</v>
      </c>
      <c r="D511" s="21">
        <f t="shared" si="16"/>
        <v>0.28776978417266186</v>
      </c>
      <c r="F511" t="str">
        <f t="shared" si="19"/>
        <v>Mirangaba</v>
      </c>
      <c r="G511" t="s">
        <v>3472</v>
      </c>
      <c r="H511">
        <v>2</v>
      </c>
      <c r="I511" s="21">
        <f t="shared" si="17"/>
        <v>0.29368575624082233</v>
      </c>
    </row>
    <row r="512" spans="1:9">
      <c r="A512" t="str">
        <f t="shared" si="18"/>
        <v>Piatã</v>
      </c>
      <c r="B512" t="s">
        <v>63</v>
      </c>
      <c r="C512">
        <v>1</v>
      </c>
      <c r="D512" s="21">
        <f t="shared" si="16"/>
        <v>0.14388489208633093</v>
      </c>
      <c r="F512" t="str">
        <f t="shared" si="19"/>
        <v>Sapeaçu</v>
      </c>
      <c r="G512" t="s">
        <v>3571</v>
      </c>
      <c r="H512">
        <v>2</v>
      </c>
      <c r="I512" s="21">
        <f t="shared" si="17"/>
        <v>0.29368575624082233</v>
      </c>
    </row>
    <row r="513" spans="1:9">
      <c r="A513" t="str">
        <f t="shared" si="18"/>
        <v>Muniz Ferreira</v>
      </c>
      <c r="B513" t="s">
        <v>62</v>
      </c>
      <c r="C513">
        <v>1</v>
      </c>
      <c r="D513" s="21">
        <f t="shared" si="16"/>
        <v>0.14388489208633093</v>
      </c>
      <c r="F513" t="str">
        <f t="shared" si="19"/>
        <v>Taperoá</v>
      </c>
      <c r="G513" t="s">
        <v>70</v>
      </c>
      <c r="H513">
        <v>2</v>
      </c>
      <c r="I513" s="21">
        <f t="shared" si="17"/>
        <v>0.29368575624082233</v>
      </c>
    </row>
    <row r="514" spans="1:9">
      <c r="A514" t="str">
        <f t="shared" si="18"/>
        <v>Lauro de Freitas</v>
      </c>
      <c r="B514" t="s">
        <v>61</v>
      </c>
      <c r="C514">
        <v>1</v>
      </c>
      <c r="D514" s="21">
        <f t="shared" si="16"/>
        <v>0.14388489208633093</v>
      </c>
      <c r="F514" t="str">
        <f t="shared" si="19"/>
        <v>Barreiras</v>
      </c>
      <c r="G514" t="s">
        <v>3257</v>
      </c>
      <c r="H514">
        <v>1</v>
      </c>
      <c r="I514" s="21">
        <f t="shared" si="17"/>
        <v>0.14684287812041116</v>
      </c>
    </row>
    <row r="515" spans="1:9">
      <c r="A515" t="str">
        <f t="shared" si="18"/>
        <v>Itabuna</v>
      </c>
      <c r="B515" t="s">
        <v>3393</v>
      </c>
      <c r="C515">
        <v>1</v>
      </c>
      <c r="D515" s="21">
        <f t="shared" si="16"/>
        <v>0.14388489208633093</v>
      </c>
      <c r="F515" t="str">
        <f t="shared" si="19"/>
        <v>Boninal</v>
      </c>
      <c r="G515" t="s">
        <v>3268</v>
      </c>
      <c r="H515">
        <v>1</v>
      </c>
      <c r="I515" s="21">
        <f t="shared" si="17"/>
        <v>0.14684287812041116</v>
      </c>
    </row>
    <row r="516" spans="1:9">
      <c r="A516" t="str">
        <f t="shared" si="18"/>
        <v>Iraquara</v>
      </c>
      <c r="B516" t="s">
        <v>3388</v>
      </c>
      <c r="C516">
        <v>1</v>
      </c>
      <c r="D516" s="21">
        <f t="shared" si="16"/>
        <v>0.14388489208633093</v>
      </c>
      <c r="F516" t="str">
        <f t="shared" si="19"/>
        <v>Boquira</v>
      </c>
      <c r="G516" t="s">
        <v>3270</v>
      </c>
      <c r="H516">
        <v>1</v>
      </c>
      <c r="I516" s="21">
        <f t="shared" si="17"/>
        <v>0.14684287812041116</v>
      </c>
    </row>
    <row r="517" spans="1:9">
      <c r="A517" t="str">
        <f t="shared" si="18"/>
        <v>Cristópolis</v>
      </c>
      <c r="B517" t="s">
        <v>3332</v>
      </c>
      <c r="C517">
        <v>1</v>
      </c>
      <c r="D517" s="21">
        <f t="shared" si="16"/>
        <v>0.14388489208633093</v>
      </c>
      <c r="F517" t="str">
        <f t="shared" si="19"/>
        <v>Camaçari</v>
      </c>
      <c r="G517" t="s">
        <v>3289</v>
      </c>
      <c r="H517">
        <v>1</v>
      </c>
      <c r="I517" s="21">
        <f t="shared" si="17"/>
        <v>0.14684287812041116</v>
      </c>
    </row>
    <row r="518" spans="1:9">
      <c r="A518" t="str">
        <f t="shared" si="18"/>
        <v>Buritirama</v>
      </c>
      <c r="B518" t="s">
        <v>3277</v>
      </c>
      <c r="C518">
        <v>1</v>
      </c>
      <c r="D518" s="21">
        <f t="shared" si="16"/>
        <v>0.14388489208633093</v>
      </c>
      <c r="F518" t="str">
        <f t="shared" si="19"/>
        <v>Conceição da Feira</v>
      </c>
      <c r="G518" t="s">
        <v>3318</v>
      </c>
      <c r="H518">
        <v>1</v>
      </c>
      <c r="I518" s="21">
        <f t="shared" si="17"/>
        <v>0.14684287812041116</v>
      </c>
    </row>
    <row r="519" spans="1:9">
      <c r="A519" t="str">
        <f t="shared" si="18"/>
        <v>Boninal</v>
      </c>
      <c r="B519" t="s">
        <v>3268</v>
      </c>
      <c r="C519">
        <v>1</v>
      </c>
      <c r="D519" s="21">
        <f t="shared" si="16"/>
        <v>0.14388489208633093</v>
      </c>
      <c r="F519" t="str">
        <f t="shared" si="19"/>
        <v>Cristópolis</v>
      </c>
      <c r="G519" t="s">
        <v>3332</v>
      </c>
      <c r="H519">
        <v>1</v>
      </c>
      <c r="I519" s="21">
        <f t="shared" si="17"/>
        <v>0.14684287812041116</v>
      </c>
    </row>
    <row r="520" spans="1:9">
      <c r="A520" t="str">
        <f t="shared" si="18"/>
        <v>Xique-Xique</v>
      </c>
      <c r="B520" t="s">
        <v>3623</v>
      </c>
      <c r="C520">
        <v>0</v>
      </c>
      <c r="D520" s="21">
        <f t="shared" si="16"/>
        <v>0</v>
      </c>
      <c r="F520" t="str">
        <f t="shared" si="19"/>
        <v>Cruz das Almas</v>
      </c>
      <c r="G520" t="s">
        <v>3333</v>
      </c>
      <c r="H520">
        <v>1</v>
      </c>
      <c r="I520" s="21">
        <f t="shared" si="17"/>
        <v>0.14684287812041116</v>
      </c>
    </row>
    <row r="521" spans="1:9">
      <c r="A521" t="str">
        <f t="shared" si="18"/>
        <v>Wenceslau Guimarães</v>
      </c>
      <c r="B521" t="s">
        <v>3622</v>
      </c>
      <c r="C521">
        <v>0</v>
      </c>
      <c r="D521" s="21">
        <f t="shared" si="16"/>
        <v>0</v>
      </c>
      <c r="F521" t="str">
        <f t="shared" si="19"/>
        <v>Dom Macedo Costa</v>
      </c>
      <c r="G521" t="s">
        <v>3338</v>
      </c>
      <c r="H521">
        <v>1</v>
      </c>
      <c r="I521" s="21">
        <f t="shared" si="17"/>
        <v>0.14684287812041116</v>
      </c>
    </row>
    <row r="522" spans="1:9">
      <c r="A522" t="str">
        <f t="shared" si="18"/>
        <v>Wanderley</v>
      </c>
      <c r="B522" t="s">
        <v>3621</v>
      </c>
      <c r="C522">
        <v>0</v>
      </c>
      <c r="D522" s="21">
        <f t="shared" si="16"/>
        <v>0</v>
      </c>
      <c r="F522" t="str">
        <f t="shared" si="19"/>
        <v>Inhambupe</v>
      </c>
      <c r="G522" t="s">
        <v>3381</v>
      </c>
      <c r="H522">
        <v>1</v>
      </c>
      <c r="I522" s="21">
        <f t="shared" si="17"/>
        <v>0.14684287812041116</v>
      </c>
    </row>
    <row r="523" spans="1:9">
      <c r="A523" t="str">
        <f t="shared" si="18"/>
        <v>Wagner</v>
      </c>
      <c r="B523" t="s">
        <v>3620</v>
      </c>
      <c r="C523">
        <v>0</v>
      </c>
      <c r="D523" s="21">
        <f t="shared" si="16"/>
        <v>0</v>
      </c>
      <c r="F523" t="str">
        <f t="shared" si="19"/>
        <v>Iraquara</v>
      </c>
      <c r="G523" t="s">
        <v>3388</v>
      </c>
      <c r="H523">
        <v>1</v>
      </c>
      <c r="I523" s="21">
        <f t="shared" si="17"/>
        <v>0.14684287812041116</v>
      </c>
    </row>
    <row r="524" spans="1:9">
      <c r="A524" t="str">
        <f t="shared" si="18"/>
        <v>Vereda</v>
      </c>
      <c r="B524" t="s">
        <v>3618</v>
      </c>
      <c r="C524">
        <v>0</v>
      </c>
      <c r="D524" s="21">
        <f t="shared" si="16"/>
        <v>0</v>
      </c>
      <c r="F524" t="str">
        <f t="shared" si="19"/>
        <v>Itabuna</v>
      </c>
      <c r="G524" t="s">
        <v>3393</v>
      </c>
      <c r="H524">
        <v>1</v>
      </c>
      <c r="I524" s="21">
        <f t="shared" si="17"/>
        <v>0.14684287812041116</v>
      </c>
    </row>
    <row r="525" spans="1:9">
      <c r="A525" t="str">
        <f t="shared" si="18"/>
        <v>Vera Cruz</v>
      </c>
      <c r="B525" t="s">
        <v>3617</v>
      </c>
      <c r="C525">
        <v>0</v>
      </c>
      <c r="D525" s="21">
        <f t="shared" si="16"/>
        <v>0</v>
      </c>
      <c r="F525" t="str">
        <f t="shared" si="19"/>
        <v>Lauro de Freitas</v>
      </c>
      <c r="G525" t="s">
        <v>61</v>
      </c>
      <c r="H525">
        <v>1</v>
      </c>
      <c r="I525" s="21">
        <f t="shared" si="17"/>
        <v>0.14684287812041116</v>
      </c>
    </row>
    <row r="526" spans="1:9">
      <c r="A526" t="str">
        <f t="shared" si="18"/>
        <v>Varzedo</v>
      </c>
      <c r="B526" t="s">
        <v>3616</v>
      </c>
      <c r="C526">
        <v>0</v>
      </c>
      <c r="D526" s="21">
        <f t="shared" si="16"/>
        <v>0</v>
      </c>
      <c r="F526" t="str">
        <f t="shared" si="19"/>
        <v>Luís Eduardo Magalhães</v>
      </c>
      <c r="G526" t="s">
        <v>3449</v>
      </c>
      <c r="H526">
        <v>1</v>
      </c>
      <c r="I526" s="21">
        <f t="shared" si="17"/>
        <v>0.14684287812041116</v>
      </c>
    </row>
    <row r="527" spans="1:9">
      <c r="A527" t="str">
        <f t="shared" si="18"/>
        <v>Várzea Nova</v>
      </c>
      <c r="B527" t="s">
        <v>3615</v>
      </c>
      <c r="C527">
        <v>0</v>
      </c>
      <c r="D527" s="21">
        <f t="shared" si="16"/>
        <v>0</v>
      </c>
      <c r="F527" t="str">
        <f t="shared" si="19"/>
        <v>Milagres</v>
      </c>
      <c r="G527" t="s">
        <v>3471</v>
      </c>
      <c r="H527">
        <v>1</v>
      </c>
      <c r="I527" s="21">
        <f t="shared" si="17"/>
        <v>0.14684287812041116</v>
      </c>
    </row>
    <row r="528" spans="1:9">
      <c r="A528" t="str">
        <f t="shared" si="18"/>
        <v>Várzea do Poço</v>
      </c>
      <c r="B528" t="s">
        <v>3614</v>
      </c>
      <c r="C528">
        <v>0</v>
      </c>
      <c r="D528" s="21">
        <f t="shared" si="16"/>
        <v>0</v>
      </c>
      <c r="F528" t="str">
        <f t="shared" si="19"/>
        <v>Muniz Ferreira</v>
      </c>
      <c r="G528" t="s">
        <v>62</v>
      </c>
      <c r="H528">
        <v>1</v>
      </c>
      <c r="I528" s="21">
        <f t="shared" si="17"/>
        <v>0.14684287812041116</v>
      </c>
    </row>
    <row r="529" spans="1:9">
      <c r="A529" t="str">
        <f t="shared" si="18"/>
        <v>Várzea da Roça</v>
      </c>
      <c r="B529" t="s">
        <v>3613</v>
      </c>
      <c r="C529">
        <v>0</v>
      </c>
      <c r="D529" s="21">
        <f t="shared" si="16"/>
        <v>0</v>
      </c>
      <c r="F529" t="str">
        <f t="shared" si="19"/>
        <v>Nazaré</v>
      </c>
      <c r="G529" t="s">
        <v>3485</v>
      </c>
      <c r="H529">
        <v>1</v>
      </c>
      <c r="I529" s="21">
        <f t="shared" si="17"/>
        <v>0.14684287812041116</v>
      </c>
    </row>
    <row r="530" spans="1:9">
      <c r="A530" t="str">
        <f t="shared" si="18"/>
        <v>Valente</v>
      </c>
      <c r="B530" t="s">
        <v>3612</v>
      </c>
      <c r="C530">
        <v>0</v>
      </c>
      <c r="D530" s="21">
        <f t="shared" si="16"/>
        <v>0</v>
      </c>
      <c r="F530" t="str">
        <f t="shared" si="19"/>
        <v>Piatã</v>
      </c>
      <c r="G530" t="s">
        <v>63</v>
      </c>
      <c r="H530">
        <v>1</v>
      </c>
      <c r="I530" s="21">
        <f t="shared" si="17"/>
        <v>0.14684287812041116</v>
      </c>
    </row>
    <row r="531" spans="1:9">
      <c r="A531" t="str">
        <f t="shared" si="18"/>
        <v>Valença</v>
      </c>
      <c r="B531" t="s">
        <v>3611</v>
      </c>
      <c r="C531">
        <v>0</v>
      </c>
      <c r="D531" s="21">
        <f t="shared" si="16"/>
        <v>0</v>
      </c>
      <c r="F531" t="str">
        <f t="shared" si="19"/>
        <v>Riachão das Neves</v>
      </c>
      <c r="G531" t="s">
        <v>3533</v>
      </c>
      <c r="H531">
        <v>1</v>
      </c>
      <c r="I531" s="21">
        <f t="shared" si="17"/>
        <v>0.14684287812041116</v>
      </c>
    </row>
    <row r="532" spans="1:9">
      <c r="A532" t="str">
        <f t="shared" si="18"/>
        <v>Utinga</v>
      </c>
      <c r="B532" t="s">
        <v>3610</v>
      </c>
      <c r="C532">
        <v>0</v>
      </c>
      <c r="D532" s="21">
        <f t="shared" si="16"/>
        <v>0</v>
      </c>
      <c r="F532" t="str">
        <f t="shared" si="19"/>
        <v>Ribeira do Pombal</v>
      </c>
      <c r="G532" t="s">
        <v>69</v>
      </c>
      <c r="H532">
        <v>1</v>
      </c>
      <c r="I532" s="21">
        <f t="shared" si="17"/>
        <v>0.14684287812041116</v>
      </c>
    </row>
    <row r="533" spans="1:9">
      <c r="A533" t="str">
        <f t="shared" si="18"/>
        <v>Uruçuca</v>
      </c>
      <c r="B533" t="s">
        <v>3609</v>
      </c>
      <c r="C533">
        <v>0</v>
      </c>
      <c r="D533" s="21">
        <f t="shared" si="16"/>
        <v>0</v>
      </c>
      <c r="F533" t="str">
        <f t="shared" si="19"/>
        <v>Santa Maria da Vitória</v>
      </c>
      <c r="G533" t="s">
        <v>3551</v>
      </c>
      <c r="H533">
        <v>1</v>
      </c>
      <c r="I533" s="21">
        <f t="shared" si="17"/>
        <v>0.14684287812041116</v>
      </c>
    </row>
    <row r="534" spans="1:9">
      <c r="A534" t="str">
        <f t="shared" si="18"/>
        <v>Urandi</v>
      </c>
      <c r="B534" t="s">
        <v>3608</v>
      </c>
      <c r="C534">
        <v>0</v>
      </c>
      <c r="D534" s="21">
        <f t="shared" si="16"/>
        <v>0</v>
      </c>
      <c r="F534" t="str">
        <f t="shared" si="19"/>
        <v>Xique-Xique</v>
      </c>
      <c r="G534" t="s">
        <v>3623</v>
      </c>
      <c r="H534">
        <v>1</v>
      </c>
      <c r="I534" s="21">
        <f t="shared" si="17"/>
        <v>0.14684287812041116</v>
      </c>
    </row>
    <row r="535" spans="1:9">
      <c r="A535" t="str">
        <f t="shared" si="18"/>
        <v>Una</v>
      </c>
      <c r="B535" t="s">
        <v>3607</v>
      </c>
      <c r="C535">
        <v>0</v>
      </c>
      <c r="D535" s="21">
        <f t="shared" si="16"/>
        <v>0</v>
      </c>
      <c r="F535" t="str">
        <f t="shared" si="19"/>
        <v>Abaíra</v>
      </c>
      <c r="G535" t="s">
        <v>3220</v>
      </c>
      <c r="H535">
        <v>0</v>
      </c>
      <c r="I535" s="21">
        <f t="shared" si="17"/>
        <v>0</v>
      </c>
    </row>
    <row r="536" spans="1:9">
      <c r="A536" t="str">
        <f t="shared" si="18"/>
        <v>Uibaí</v>
      </c>
      <c r="B536" t="s">
        <v>3605</v>
      </c>
      <c r="C536">
        <v>0</v>
      </c>
      <c r="D536" s="21">
        <f t="shared" si="16"/>
        <v>0</v>
      </c>
      <c r="F536" t="str">
        <f t="shared" si="19"/>
        <v>Abaré</v>
      </c>
      <c r="G536" t="s">
        <v>3221</v>
      </c>
      <c r="H536">
        <v>0</v>
      </c>
      <c r="I536" s="21">
        <f t="shared" si="17"/>
        <v>0</v>
      </c>
    </row>
    <row r="537" spans="1:9">
      <c r="A537" t="str">
        <f t="shared" si="18"/>
        <v>Ubatã</v>
      </c>
      <c r="B537" t="s">
        <v>3604</v>
      </c>
      <c r="C537">
        <v>0</v>
      </c>
      <c r="D537" s="21">
        <f t="shared" si="16"/>
        <v>0</v>
      </c>
      <c r="F537" t="str">
        <f t="shared" si="19"/>
        <v>Acajutiba</v>
      </c>
      <c r="G537" t="s">
        <v>3222</v>
      </c>
      <c r="H537">
        <v>0</v>
      </c>
      <c r="I537" s="21">
        <f t="shared" si="17"/>
        <v>0</v>
      </c>
    </row>
    <row r="538" spans="1:9">
      <c r="A538" t="str">
        <f t="shared" si="18"/>
        <v>Ubaitaba</v>
      </c>
      <c r="B538" t="s">
        <v>3603</v>
      </c>
      <c r="C538">
        <v>0</v>
      </c>
      <c r="D538" s="21">
        <f t="shared" si="16"/>
        <v>0</v>
      </c>
      <c r="F538" t="str">
        <f t="shared" si="19"/>
        <v>Adustina</v>
      </c>
      <c r="G538" t="s">
        <v>3223</v>
      </c>
      <c r="H538">
        <v>0</v>
      </c>
      <c r="I538" s="21">
        <f t="shared" si="17"/>
        <v>0</v>
      </c>
    </row>
    <row r="539" spans="1:9">
      <c r="A539" t="str">
        <f t="shared" si="18"/>
        <v>Ubaíra</v>
      </c>
      <c r="B539" t="s">
        <v>3602</v>
      </c>
      <c r="C539">
        <v>0</v>
      </c>
      <c r="D539" s="21">
        <f t="shared" si="16"/>
        <v>0</v>
      </c>
      <c r="F539" t="str">
        <f t="shared" si="19"/>
        <v>Água Fria</v>
      </c>
      <c r="G539" t="s">
        <v>3224</v>
      </c>
      <c r="H539">
        <v>0</v>
      </c>
      <c r="I539" s="21">
        <f t="shared" si="17"/>
        <v>0</v>
      </c>
    </row>
    <row r="540" spans="1:9">
      <c r="A540" t="str">
        <f t="shared" si="18"/>
        <v>Uauá</v>
      </c>
      <c r="B540" t="s">
        <v>3601</v>
      </c>
      <c r="C540">
        <v>0</v>
      </c>
      <c r="D540" s="21">
        <f t="shared" ref="D540:D603" si="20">C540*100/695</f>
        <v>0</v>
      </c>
      <c r="F540" t="str">
        <f t="shared" si="19"/>
        <v>Aiquara</v>
      </c>
      <c r="G540" t="s">
        <v>3225</v>
      </c>
      <c r="H540">
        <v>0</v>
      </c>
      <c r="I540" s="21">
        <f t="shared" ref="I540:I603" si="21">H540*100/681</f>
        <v>0</v>
      </c>
    </row>
    <row r="541" spans="1:9">
      <c r="A541" t="str">
        <f t="shared" ref="A541:A604" si="22">MID(B541,8,30)</f>
        <v>Tucano</v>
      </c>
      <c r="B541" t="s">
        <v>3600</v>
      </c>
      <c r="C541">
        <v>0</v>
      </c>
      <c r="D541" s="21">
        <f t="shared" si="20"/>
        <v>0</v>
      </c>
      <c r="F541" t="str">
        <f t="shared" ref="F541:F604" si="23">MID(G541,8,30)</f>
        <v>Alcobaça</v>
      </c>
      <c r="G541" t="s">
        <v>3227</v>
      </c>
      <c r="H541">
        <v>0</v>
      </c>
      <c r="I541" s="21">
        <f t="shared" si="21"/>
        <v>0</v>
      </c>
    </row>
    <row r="542" spans="1:9">
      <c r="A542" t="str">
        <f t="shared" si="22"/>
        <v>Tremedal</v>
      </c>
      <c r="B542" t="s">
        <v>3599</v>
      </c>
      <c r="C542">
        <v>0</v>
      </c>
      <c r="D542" s="21">
        <f t="shared" si="20"/>
        <v>0</v>
      </c>
      <c r="F542" t="str">
        <f t="shared" si="23"/>
        <v>Almadina</v>
      </c>
      <c r="G542" t="s">
        <v>3228</v>
      </c>
      <c r="H542">
        <v>0</v>
      </c>
      <c r="I542" s="21">
        <f t="shared" si="21"/>
        <v>0</v>
      </c>
    </row>
    <row r="543" spans="1:9">
      <c r="A543" t="str">
        <f t="shared" si="22"/>
        <v>Terra Nova</v>
      </c>
      <c r="B543" t="s">
        <v>3598</v>
      </c>
      <c r="C543">
        <v>0</v>
      </c>
      <c r="D543" s="21">
        <f t="shared" si="20"/>
        <v>0</v>
      </c>
      <c r="F543" t="str">
        <f t="shared" si="23"/>
        <v>Amargosa</v>
      </c>
      <c r="G543" t="s">
        <v>3229</v>
      </c>
      <c r="H543">
        <v>0</v>
      </c>
      <c r="I543" s="21">
        <f t="shared" si="21"/>
        <v>0</v>
      </c>
    </row>
    <row r="544" spans="1:9">
      <c r="A544" t="str">
        <f t="shared" si="22"/>
        <v>Teolândia</v>
      </c>
      <c r="B544" t="s">
        <v>3597</v>
      </c>
      <c r="C544">
        <v>0</v>
      </c>
      <c r="D544" s="21">
        <f t="shared" si="20"/>
        <v>0</v>
      </c>
      <c r="F544" t="str">
        <f t="shared" si="23"/>
        <v>Amélia Rodrigues</v>
      </c>
      <c r="G544" t="s">
        <v>3230</v>
      </c>
      <c r="H544">
        <v>0</v>
      </c>
      <c r="I544" s="21">
        <f t="shared" si="21"/>
        <v>0</v>
      </c>
    </row>
    <row r="545" spans="1:9">
      <c r="A545" t="str">
        <f t="shared" si="22"/>
        <v>Teofilândia</v>
      </c>
      <c r="B545" t="s">
        <v>3596</v>
      </c>
      <c r="C545">
        <v>0</v>
      </c>
      <c r="D545" s="21">
        <f t="shared" si="20"/>
        <v>0</v>
      </c>
      <c r="F545" t="str">
        <f t="shared" si="23"/>
        <v>América Dourada</v>
      </c>
      <c r="G545" t="s">
        <v>3231</v>
      </c>
      <c r="H545">
        <v>0</v>
      </c>
      <c r="I545" s="21">
        <f t="shared" si="21"/>
        <v>0</v>
      </c>
    </row>
    <row r="546" spans="1:9">
      <c r="A546" t="str">
        <f t="shared" si="22"/>
        <v>Teodoro Sampaio</v>
      </c>
      <c r="B546" t="s">
        <v>3595</v>
      </c>
      <c r="C546">
        <v>0</v>
      </c>
      <c r="D546" s="21">
        <f t="shared" si="20"/>
        <v>0</v>
      </c>
      <c r="F546" t="str">
        <f t="shared" si="23"/>
        <v>Anagé</v>
      </c>
      <c r="G546" t="s">
        <v>3232</v>
      </c>
      <c r="H546">
        <v>0</v>
      </c>
      <c r="I546" s="21">
        <f t="shared" si="21"/>
        <v>0</v>
      </c>
    </row>
    <row r="547" spans="1:9">
      <c r="A547" t="str">
        <f t="shared" si="22"/>
        <v>Teixeira de Freitas</v>
      </c>
      <c r="B547" t="s">
        <v>3594</v>
      </c>
      <c r="C547">
        <v>0</v>
      </c>
      <c r="D547" s="21">
        <f t="shared" si="20"/>
        <v>0</v>
      </c>
      <c r="F547" t="str">
        <f t="shared" si="23"/>
        <v>Andaraí</v>
      </c>
      <c r="G547" t="s">
        <v>3233</v>
      </c>
      <c r="H547">
        <v>0</v>
      </c>
      <c r="I547" s="21">
        <f t="shared" si="21"/>
        <v>0</v>
      </c>
    </row>
    <row r="548" spans="1:9">
      <c r="A548" t="str">
        <f t="shared" si="22"/>
        <v>Tapiramutá</v>
      </c>
      <c r="B548" t="s">
        <v>3593</v>
      </c>
      <c r="C548">
        <v>0</v>
      </c>
      <c r="D548" s="21">
        <f t="shared" si="20"/>
        <v>0</v>
      </c>
      <c r="F548" t="str">
        <f t="shared" si="23"/>
        <v>Andorinha</v>
      </c>
      <c r="G548" t="s">
        <v>3234</v>
      </c>
      <c r="H548">
        <v>0</v>
      </c>
      <c r="I548" s="21">
        <f t="shared" si="21"/>
        <v>0</v>
      </c>
    </row>
    <row r="549" spans="1:9">
      <c r="A549" t="str">
        <f t="shared" si="22"/>
        <v>Taperoá</v>
      </c>
      <c r="B549" t="s">
        <v>70</v>
      </c>
      <c r="C549">
        <v>0</v>
      </c>
      <c r="D549" s="21">
        <f t="shared" si="20"/>
        <v>0</v>
      </c>
      <c r="F549" t="str">
        <f t="shared" si="23"/>
        <v>Angical</v>
      </c>
      <c r="G549" t="s">
        <v>3235</v>
      </c>
      <c r="H549">
        <v>0</v>
      </c>
      <c r="I549" s="21">
        <f t="shared" si="21"/>
        <v>0</v>
      </c>
    </row>
    <row r="550" spans="1:9">
      <c r="A550" t="str">
        <f t="shared" si="22"/>
        <v>Tanquinho</v>
      </c>
      <c r="B550" t="s">
        <v>3592</v>
      </c>
      <c r="C550">
        <v>0</v>
      </c>
      <c r="D550" s="21">
        <f t="shared" si="20"/>
        <v>0</v>
      </c>
      <c r="F550" t="str">
        <f t="shared" si="23"/>
        <v>Anguera</v>
      </c>
      <c r="G550" t="s">
        <v>3236</v>
      </c>
      <c r="H550">
        <v>0</v>
      </c>
      <c r="I550" s="21">
        <f t="shared" si="21"/>
        <v>0</v>
      </c>
    </row>
    <row r="551" spans="1:9">
      <c r="A551" t="str">
        <f t="shared" si="22"/>
        <v>Tanque Novo</v>
      </c>
      <c r="B551" t="s">
        <v>3591</v>
      </c>
      <c r="C551">
        <v>0</v>
      </c>
      <c r="D551" s="21">
        <f t="shared" si="20"/>
        <v>0</v>
      </c>
      <c r="F551" t="str">
        <f t="shared" si="23"/>
        <v>Antas</v>
      </c>
      <c r="G551" t="s">
        <v>3237</v>
      </c>
      <c r="H551">
        <v>0</v>
      </c>
      <c r="I551" s="21">
        <f t="shared" si="21"/>
        <v>0</v>
      </c>
    </row>
    <row r="552" spans="1:9">
      <c r="A552" t="str">
        <f t="shared" si="22"/>
        <v>Tanhaçu</v>
      </c>
      <c r="B552" t="s">
        <v>3590</v>
      </c>
      <c r="C552">
        <v>0</v>
      </c>
      <c r="D552" s="21">
        <f t="shared" si="20"/>
        <v>0</v>
      </c>
      <c r="F552" t="str">
        <f t="shared" si="23"/>
        <v>Antônio Cardoso</v>
      </c>
      <c r="G552" t="s">
        <v>3238</v>
      </c>
      <c r="H552">
        <v>0</v>
      </c>
      <c r="I552" s="21">
        <f t="shared" si="21"/>
        <v>0</v>
      </c>
    </row>
    <row r="553" spans="1:9">
      <c r="A553" t="str">
        <f t="shared" si="22"/>
        <v>Tabocas do Brejo Velho</v>
      </c>
      <c r="B553" t="s">
        <v>3589</v>
      </c>
      <c r="C553">
        <v>0</v>
      </c>
      <c r="D553" s="21">
        <f t="shared" si="20"/>
        <v>0</v>
      </c>
      <c r="F553" t="str">
        <f t="shared" si="23"/>
        <v>Antônio Gonçalves</v>
      </c>
      <c r="G553" t="s">
        <v>3239</v>
      </c>
      <c r="H553">
        <v>0</v>
      </c>
      <c r="I553" s="21">
        <f t="shared" si="21"/>
        <v>0</v>
      </c>
    </row>
    <row r="554" spans="1:9">
      <c r="A554" t="str">
        <f t="shared" si="22"/>
        <v>Souto Soares</v>
      </c>
      <c r="B554" t="s">
        <v>3588</v>
      </c>
      <c r="C554">
        <v>0</v>
      </c>
      <c r="D554" s="21">
        <f t="shared" si="20"/>
        <v>0</v>
      </c>
      <c r="F554" t="str">
        <f t="shared" si="23"/>
        <v>Apuarema</v>
      </c>
      <c r="G554" t="s">
        <v>3241</v>
      </c>
      <c r="H554">
        <v>0</v>
      </c>
      <c r="I554" s="21">
        <f t="shared" si="21"/>
        <v>0</v>
      </c>
    </row>
    <row r="555" spans="1:9">
      <c r="A555" t="str">
        <f t="shared" si="22"/>
        <v>Sobradinho</v>
      </c>
      <c r="B555" t="s">
        <v>3587</v>
      </c>
      <c r="C555">
        <v>0</v>
      </c>
      <c r="D555" s="21">
        <f t="shared" si="20"/>
        <v>0</v>
      </c>
      <c r="F555" t="str">
        <f t="shared" si="23"/>
        <v>Araças</v>
      </c>
      <c r="G555" t="s">
        <v>3242</v>
      </c>
      <c r="H555">
        <v>0</v>
      </c>
      <c r="I555" s="21">
        <f t="shared" si="21"/>
        <v>0</v>
      </c>
    </row>
    <row r="556" spans="1:9">
      <c r="A556" t="str">
        <f t="shared" si="22"/>
        <v>Sítio do Quinto</v>
      </c>
      <c r="B556" t="s">
        <v>3586</v>
      </c>
      <c r="C556">
        <v>0</v>
      </c>
      <c r="D556" s="21">
        <f t="shared" si="20"/>
        <v>0</v>
      </c>
      <c r="F556" t="str">
        <f t="shared" si="23"/>
        <v>Aracatu</v>
      </c>
      <c r="G556" t="s">
        <v>3243</v>
      </c>
      <c r="H556">
        <v>0</v>
      </c>
      <c r="I556" s="21">
        <f t="shared" si="21"/>
        <v>0</v>
      </c>
    </row>
    <row r="557" spans="1:9">
      <c r="A557" t="str">
        <f t="shared" si="22"/>
        <v>Sítio do Mato</v>
      </c>
      <c r="B557" t="s">
        <v>3585</v>
      </c>
      <c r="C557">
        <v>0</v>
      </c>
      <c r="D557" s="21">
        <f t="shared" si="20"/>
        <v>0</v>
      </c>
      <c r="F557" t="str">
        <f t="shared" si="23"/>
        <v>Araci</v>
      </c>
      <c r="G557" t="s">
        <v>3244</v>
      </c>
      <c r="H557">
        <v>0</v>
      </c>
      <c r="I557" s="21">
        <f t="shared" si="21"/>
        <v>0</v>
      </c>
    </row>
    <row r="558" spans="1:9">
      <c r="A558" t="str">
        <f t="shared" si="22"/>
        <v>Serrinha</v>
      </c>
      <c r="B558" t="s">
        <v>3582</v>
      </c>
      <c r="C558">
        <v>0</v>
      </c>
      <c r="D558" s="21">
        <f t="shared" si="20"/>
        <v>0</v>
      </c>
      <c r="F558" t="str">
        <f t="shared" si="23"/>
        <v>Aramari</v>
      </c>
      <c r="G558" t="s">
        <v>3245</v>
      </c>
      <c r="H558">
        <v>0</v>
      </c>
      <c r="I558" s="21">
        <f t="shared" si="21"/>
        <v>0</v>
      </c>
    </row>
    <row r="559" spans="1:9">
      <c r="A559" t="str">
        <f t="shared" si="22"/>
        <v>Serra Preta</v>
      </c>
      <c r="B559" t="s">
        <v>3581</v>
      </c>
      <c r="C559">
        <v>0</v>
      </c>
      <c r="D559" s="21">
        <f t="shared" si="20"/>
        <v>0</v>
      </c>
      <c r="F559" t="str">
        <f t="shared" si="23"/>
        <v>Arataca</v>
      </c>
      <c r="G559" t="s">
        <v>3246</v>
      </c>
      <c r="H559">
        <v>0</v>
      </c>
      <c r="I559" s="21">
        <f t="shared" si="21"/>
        <v>0</v>
      </c>
    </row>
    <row r="560" spans="1:9">
      <c r="A560" t="str">
        <f t="shared" si="22"/>
        <v>Serra Dourada</v>
      </c>
      <c r="B560" t="s">
        <v>3580</v>
      </c>
      <c r="C560">
        <v>0</v>
      </c>
      <c r="D560" s="21">
        <f t="shared" si="20"/>
        <v>0</v>
      </c>
      <c r="F560" t="str">
        <f t="shared" si="23"/>
        <v>Aratuípe</v>
      </c>
      <c r="G560" t="s">
        <v>3247</v>
      </c>
      <c r="H560">
        <v>0</v>
      </c>
      <c r="I560" s="21">
        <f t="shared" si="21"/>
        <v>0</v>
      </c>
    </row>
    <row r="561" spans="1:9">
      <c r="A561" t="str">
        <f t="shared" si="22"/>
        <v>Sento Sé</v>
      </c>
      <c r="B561" t="s">
        <v>3578</v>
      </c>
      <c r="C561">
        <v>0</v>
      </c>
      <c r="D561" s="21">
        <f t="shared" si="20"/>
        <v>0</v>
      </c>
      <c r="F561" t="str">
        <f t="shared" si="23"/>
        <v>Aurelino Leal</v>
      </c>
      <c r="G561" t="s">
        <v>3248</v>
      </c>
      <c r="H561">
        <v>0</v>
      </c>
      <c r="I561" s="21">
        <f t="shared" si="21"/>
        <v>0</v>
      </c>
    </row>
    <row r="562" spans="1:9">
      <c r="A562" t="str">
        <f t="shared" si="22"/>
        <v>Serra do Ramalho</v>
      </c>
      <c r="B562" t="s">
        <v>3579</v>
      </c>
      <c r="C562">
        <v>0</v>
      </c>
      <c r="D562" s="21">
        <f t="shared" si="20"/>
        <v>0</v>
      </c>
      <c r="F562" t="str">
        <f t="shared" si="23"/>
        <v>Baianópolis</v>
      </c>
      <c r="G562" t="s">
        <v>3249</v>
      </c>
      <c r="H562">
        <v>0</v>
      </c>
      <c r="I562" s="21">
        <f t="shared" si="21"/>
        <v>0</v>
      </c>
    </row>
    <row r="563" spans="1:9">
      <c r="A563" t="str">
        <f t="shared" si="22"/>
        <v>Senhor do Bonfim</v>
      </c>
      <c r="B563" t="s">
        <v>3577</v>
      </c>
      <c r="C563">
        <v>0</v>
      </c>
      <c r="D563" s="21">
        <f t="shared" si="20"/>
        <v>0</v>
      </c>
      <c r="F563" t="str">
        <f t="shared" si="23"/>
        <v>Baixa Grande</v>
      </c>
      <c r="G563" t="s">
        <v>3250</v>
      </c>
      <c r="H563">
        <v>0</v>
      </c>
      <c r="I563" s="21">
        <f t="shared" si="21"/>
        <v>0</v>
      </c>
    </row>
    <row r="564" spans="1:9">
      <c r="A564" t="str">
        <f t="shared" si="22"/>
        <v>Sebastião Laranjeiras</v>
      </c>
      <c r="B564" t="s">
        <v>3576</v>
      </c>
      <c r="C564">
        <v>0</v>
      </c>
      <c r="D564" s="21">
        <f t="shared" si="20"/>
        <v>0</v>
      </c>
      <c r="F564" t="str">
        <f t="shared" si="23"/>
        <v>Banzaê</v>
      </c>
      <c r="G564" t="s">
        <v>3251</v>
      </c>
      <c r="H564">
        <v>0</v>
      </c>
      <c r="I564" s="21">
        <f t="shared" si="21"/>
        <v>0</v>
      </c>
    </row>
    <row r="565" spans="1:9">
      <c r="A565" t="str">
        <f t="shared" si="22"/>
        <v>Seabra</v>
      </c>
      <c r="B565" t="s">
        <v>3575</v>
      </c>
      <c r="C565">
        <v>0</v>
      </c>
      <c r="D565" s="21">
        <f t="shared" si="20"/>
        <v>0</v>
      </c>
      <c r="F565" t="str">
        <f t="shared" si="23"/>
        <v>Barra</v>
      </c>
      <c r="G565" t="s">
        <v>3252</v>
      </c>
      <c r="H565">
        <v>0</v>
      </c>
      <c r="I565" s="21">
        <f t="shared" si="21"/>
        <v>0</v>
      </c>
    </row>
    <row r="566" spans="1:9">
      <c r="A566" t="str">
        <f t="shared" si="22"/>
        <v>Saúde</v>
      </c>
      <c r="B566" t="s">
        <v>3574</v>
      </c>
      <c r="C566">
        <v>0</v>
      </c>
      <c r="D566" s="21">
        <f t="shared" si="20"/>
        <v>0</v>
      </c>
      <c r="F566" t="str">
        <f t="shared" si="23"/>
        <v>Barra da Estiva</v>
      </c>
      <c r="G566" t="s">
        <v>3253</v>
      </c>
      <c r="H566">
        <v>0</v>
      </c>
      <c r="I566" s="21">
        <f t="shared" si="21"/>
        <v>0</v>
      </c>
    </row>
    <row r="567" spans="1:9">
      <c r="A567" t="str">
        <f t="shared" si="22"/>
        <v>Saubara</v>
      </c>
      <c r="B567" t="s">
        <v>3573</v>
      </c>
      <c r="C567">
        <v>0</v>
      </c>
      <c r="D567" s="21">
        <f t="shared" si="20"/>
        <v>0</v>
      </c>
      <c r="F567" t="str">
        <f t="shared" si="23"/>
        <v>Barra do Choça</v>
      </c>
      <c r="G567" t="s">
        <v>3254</v>
      </c>
      <c r="H567">
        <v>0</v>
      </c>
      <c r="I567" s="21">
        <f t="shared" si="21"/>
        <v>0</v>
      </c>
    </row>
    <row r="568" spans="1:9">
      <c r="A568" t="str">
        <f t="shared" si="22"/>
        <v>Sátiro Dias</v>
      </c>
      <c r="B568" t="s">
        <v>3572</v>
      </c>
      <c r="C568">
        <v>0</v>
      </c>
      <c r="D568" s="21">
        <f t="shared" si="20"/>
        <v>0</v>
      </c>
      <c r="F568" t="str">
        <f t="shared" si="23"/>
        <v>Barra do Mendes</v>
      </c>
      <c r="G568" t="s">
        <v>3255</v>
      </c>
      <c r="H568">
        <v>0</v>
      </c>
      <c r="I568" s="21">
        <f t="shared" si="21"/>
        <v>0</v>
      </c>
    </row>
    <row r="569" spans="1:9">
      <c r="A569" t="str">
        <f t="shared" si="22"/>
        <v>Sapeaçu</v>
      </c>
      <c r="B569" t="s">
        <v>3571</v>
      </c>
      <c r="C569">
        <v>0</v>
      </c>
      <c r="D569" s="21">
        <f t="shared" si="20"/>
        <v>0</v>
      </c>
      <c r="F569" t="str">
        <f t="shared" si="23"/>
        <v>Barra do Rocha</v>
      </c>
      <c r="G569" t="s">
        <v>3256</v>
      </c>
      <c r="H569">
        <v>0</v>
      </c>
      <c r="I569" s="21">
        <f t="shared" si="21"/>
        <v>0</v>
      </c>
    </row>
    <row r="570" spans="1:9">
      <c r="A570" t="str">
        <f t="shared" si="22"/>
        <v>São Sebastião do Passé</v>
      </c>
      <c r="B570" t="s">
        <v>3570</v>
      </c>
      <c r="C570">
        <v>0</v>
      </c>
      <c r="D570" s="21">
        <f t="shared" si="20"/>
        <v>0</v>
      </c>
      <c r="F570" t="str">
        <f t="shared" si="23"/>
        <v>Barro Alto</v>
      </c>
      <c r="G570" t="s">
        <v>3258</v>
      </c>
      <c r="H570">
        <v>0</v>
      </c>
      <c r="I570" s="21">
        <f t="shared" si="21"/>
        <v>0</v>
      </c>
    </row>
    <row r="571" spans="1:9">
      <c r="A571" t="str">
        <f t="shared" si="22"/>
        <v>São Miguel das Matas</v>
      </c>
      <c r="B571" t="s">
        <v>3569</v>
      </c>
      <c r="C571">
        <v>0</v>
      </c>
      <c r="D571" s="21">
        <f t="shared" si="20"/>
        <v>0</v>
      </c>
      <c r="F571" t="str">
        <f t="shared" si="23"/>
        <v>Barro Preto</v>
      </c>
      <c r="G571" t="s">
        <v>3259</v>
      </c>
      <c r="H571">
        <v>0</v>
      </c>
      <c r="I571" s="21">
        <f t="shared" si="21"/>
        <v>0</v>
      </c>
    </row>
    <row r="572" spans="1:9">
      <c r="A572" t="str">
        <f t="shared" si="22"/>
        <v>São José do Jacuípe</v>
      </c>
      <c r="B572" t="s">
        <v>3568</v>
      </c>
      <c r="C572">
        <v>0</v>
      </c>
      <c r="D572" s="21">
        <f t="shared" si="20"/>
        <v>0</v>
      </c>
      <c r="F572" t="str">
        <f t="shared" si="23"/>
        <v>Barrocas</v>
      </c>
      <c r="G572" t="s">
        <v>3260</v>
      </c>
      <c r="H572">
        <v>0</v>
      </c>
      <c r="I572" s="21">
        <f t="shared" si="21"/>
        <v>0</v>
      </c>
    </row>
    <row r="573" spans="1:9">
      <c r="A573" t="str">
        <f t="shared" si="22"/>
        <v>São José da Vitória</v>
      </c>
      <c r="B573" t="s">
        <v>3567</v>
      </c>
      <c r="C573">
        <v>0</v>
      </c>
      <c r="D573" s="21">
        <f t="shared" si="20"/>
        <v>0</v>
      </c>
      <c r="F573" t="str">
        <f t="shared" si="23"/>
        <v>Belmonte</v>
      </c>
      <c r="G573" t="s">
        <v>3261</v>
      </c>
      <c r="H573">
        <v>0</v>
      </c>
      <c r="I573" s="21">
        <f t="shared" si="21"/>
        <v>0</v>
      </c>
    </row>
    <row r="574" spans="1:9">
      <c r="A574" t="str">
        <f t="shared" si="22"/>
        <v>São Gonçalo dos Campos</v>
      </c>
      <c r="B574" t="s">
        <v>3566</v>
      </c>
      <c r="C574">
        <v>0</v>
      </c>
      <c r="D574" s="21">
        <f t="shared" si="20"/>
        <v>0</v>
      </c>
      <c r="F574" t="str">
        <f t="shared" si="23"/>
        <v>Belo Campo</v>
      </c>
      <c r="G574" t="s">
        <v>3262</v>
      </c>
      <c r="H574">
        <v>0</v>
      </c>
      <c r="I574" s="21">
        <f t="shared" si="21"/>
        <v>0</v>
      </c>
    </row>
    <row r="575" spans="1:9">
      <c r="A575" t="str">
        <f t="shared" si="22"/>
        <v>São Gabriel</v>
      </c>
      <c r="B575" t="s">
        <v>3565</v>
      </c>
      <c r="C575">
        <v>0</v>
      </c>
      <c r="D575" s="21">
        <f t="shared" si="20"/>
        <v>0</v>
      </c>
      <c r="F575" t="str">
        <f t="shared" si="23"/>
        <v>Biritinga</v>
      </c>
      <c r="G575" t="s">
        <v>3263</v>
      </c>
      <c r="H575">
        <v>0</v>
      </c>
      <c r="I575" s="21">
        <f t="shared" si="21"/>
        <v>0</v>
      </c>
    </row>
    <row r="576" spans="1:9">
      <c r="A576" t="str">
        <f t="shared" si="22"/>
        <v>São Francisco do Conde</v>
      </c>
      <c r="B576" t="s">
        <v>3564</v>
      </c>
      <c r="C576">
        <v>0</v>
      </c>
      <c r="D576" s="21">
        <f t="shared" si="20"/>
        <v>0</v>
      </c>
      <c r="F576" t="str">
        <f t="shared" si="23"/>
        <v>Boa Nova</v>
      </c>
      <c r="G576" t="s">
        <v>3264</v>
      </c>
      <c r="H576">
        <v>0</v>
      </c>
      <c r="I576" s="21">
        <f t="shared" si="21"/>
        <v>0</v>
      </c>
    </row>
    <row r="577" spans="1:9">
      <c r="A577" t="str">
        <f t="shared" si="22"/>
        <v>São Felipe</v>
      </c>
      <c r="B577" t="s">
        <v>3561</v>
      </c>
      <c r="C577">
        <v>0</v>
      </c>
      <c r="D577" s="21">
        <f t="shared" si="20"/>
        <v>0</v>
      </c>
      <c r="F577" t="str">
        <f t="shared" si="23"/>
        <v>Bom Jesus da Lapa</v>
      </c>
      <c r="G577" t="s">
        <v>3266</v>
      </c>
      <c r="H577">
        <v>0</v>
      </c>
      <c r="I577" s="21">
        <f t="shared" si="21"/>
        <v>0</v>
      </c>
    </row>
    <row r="578" spans="1:9">
      <c r="A578" t="str">
        <f t="shared" si="22"/>
        <v>São Félix do Coribe</v>
      </c>
      <c r="B578" t="s">
        <v>3563</v>
      </c>
      <c r="C578">
        <v>0</v>
      </c>
      <c r="D578" s="21">
        <f t="shared" si="20"/>
        <v>0</v>
      </c>
      <c r="F578" t="str">
        <f t="shared" si="23"/>
        <v>Bom Jesus da Serra</v>
      </c>
      <c r="G578" t="s">
        <v>3267</v>
      </c>
      <c r="H578">
        <v>0</v>
      </c>
      <c r="I578" s="21">
        <f t="shared" si="21"/>
        <v>0</v>
      </c>
    </row>
    <row r="579" spans="1:9">
      <c r="A579" t="str">
        <f t="shared" si="22"/>
        <v>São Félix</v>
      </c>
      <c r="B579" t="s">
        <v>3562</v>
      </c>
      <c r="C579">
        <v>0</v>
      </c>
      <c r="D579" s="21">
        <f t="shared" si="20"/>
        <v>0</v>
      </c>
      <c r="F579" t="str">
        <f t="shared" si="23"/>
        <v>Botuporã</v>
      </c>
      <c r="G579" t="s">
        <v>3271</v>
      </c>
      <c r="H579">
        <v>0</v>
      </c>
      <c r="I579" s="21">
        <f t="shared" si="21"/>
        <v>0</v>
      </c>
    </row>
    <row r="580" spans="1:9">
      <c r="A580" t="str">
        <f t="shared" si="22"/>
        <v>São Domingos</v>
      </c>
      <c r="B580" t="s">
        <v>3560</v>
      </c>
      <c r="C580">
        <v>0</v>
      </c>
      <c r="D580" s="21">
        <f t="shared" si="20"/>
        <v>0</v>
      </c>
      <c r="F580" t="str">
        <f t="shared" si="23"/>
        <v>Brejões</v>
      </c>
      <c r="G580" t="s">
        <v>3272</v>
      </c>
      <c r="H580">
        <v>0</v>
      </c>
      <c r="I580" s="21">
        <f t="shared" si="21"/>
        <v>0</v>
      </c>
    </row>
    <row r="581" spans="1:9">
      <c r="A581" t="str">
        <f t="shared" si="22"/>
        <v>Santo Estêvão</v>
      </c>
      <c r="B581" t="s">
        <v>3559</v>
      </c>
      <c r="C581">
        <v>0</v>
      </c>
      <c r="D581" s="21">
        <f t="shared" si="20"/>
        <v>0</v>
      </c>
      <c r="F581" t="str">
        <f t="shared" si="23"/>
        <v>Brejolândia</v>
      </c>
      <c r="G581" t="s">
        <v>3273</v>
      </c>
      <c r="H581">
        <v>0</v>
      </c>
      <c r="I581" s="21">
        <f t="shared" si="21"/>
        <v>0</v>
      </c>
    </row>
    <row r="582" spans="1:9">
      <c r="A582" t="str">
        <f t="shared" si="22"/>
        <v>Santo Amaro</v>
      </c>
      <c r="B582" t="s">
        <v>3557</v>
      </c>
      <c r="C582">
        <v>0</v>
      </c>
      <c r="D582" s="21">
        <f t="shared" si="20"/>
        <v>0</v>
      </c>
      <c r="F582" t="str">
        <f t="shared" si="23"/>
        <v>Brotas de Macaúbas</v>
      </c>
      <c r="G582" t="s">
        <v>3274</v>
      </c>
      <c r="H582">
        <v>0</v>
      </c>
      <c r="I582" s="21">
        <f t="shared" si="21"/>
        <v>0</v>
      </c>
    </row>
    <row r="583" spans="1:9">
      <c r="A583" t="str">
        <f t="shared" si="22"/>
        <v>Santa Teresinha</v>
      </c>
      <c r="B583" t="s">
        <v>3553</v>
      </c>
      <c r="C583">
        <v>0</v>
      </c>
      <c r="D583" s="21">
        <f t="shared" si="20"/>
        <v>0</v>
      </c>
      <c r="F583" t="str">
        <f t="shared" si="23"/>
        <v>Brumado</v>
      </c>
      <c r="G583" t="s">
        <v>3275</v>
      </c>
      <c r="H583">
        <v>0</v>
      </c>
      <c r="I583" s="21">
        <f t="shared" si="21"/>
        <v>0</v>
      </c>
    </row>
    <row r="584" spans="1:9">
      <c r="A584" t="str">
        <f t="shared" si="22"/>
        <v>Santa Rita de Cássia</v>
      </c>
      <c r="B584" t="s">
        <v>3552</v>
      </c>
      <c r="C584">
        <v>0</v>
      </c>
      <c r="D584" s="21">
        <f t="shared" si="20"/>
        <v>0</v>
      </c>
      <c r="F584" t="str">
        <f t="shared" si="23"/>
        <v>Buerarema</v>
      </c>
      <c r="G584" t="s">
        <v>3276</v>
      </c>
      <c r="H584">
        <v>0</v>
      </c>
      <c r="I584" s="21">
        <f t="shared" si="21"/>
        <v>0</v>
      </c>
    </row>
    <row r="585" spans="1:9">
      <c r="A585" t="str">
        <f t="shared" si="22"/>
        <v>Santanópolis</v>
      </c>
      <c r="B585" t="s">
        <v>3556</v>
      </c>
      <c r="C585">
        <v>0</v>
      </c>
      <c r="D585" s="21">
        <f t="shared" si="20"/>
        <v>0</v>
      </c>
      <c r="F585" t="str">
        <f t="shared" si="23"/>
        <v>Buritirama</v>
      </c>
      <c r="G585" t="s">
        <v>3277</v>
      </c>
      <c r="H585">
        <v>0</v>
      </c>
      <c r="I585" s="21">
        <f t="shared" si="21"/>
        <v>0</v>
      </c>
    </row>
    <row r="586" spans="1:9">
      <c r="A586" t="str">
        <f t="shared" si="22"/>
        <v>Santana</v>
      </c>
      <c r="B586" t="s">
        <v>3555</v>
      </c>
      <c r="C586">
        <v>0</v>
      </c>
      <c r="D586" s="21">
        <f t="shared" si="20"/>
        <v>0</v>
      </c>
      <c r="F586" t="str">
        <f t="shared" si="23"/>
        <v>Caatiba</v>
      </c>
      <c r="G586" t="s">
        <v>3278</v>
      </c>
      <c r="H586">
        <v>0</v>
      </c>
      <c r="I586" s="21">
        <f t="shared" si="21"/>
        <v>0</v>
      </c>
    </row>
    <row r="587" spans="1:9">
      <c r="A587" t="str">
        <f t="shared" si="22"/>
        <v>Santa Maria da Vitória</v>
      </c>
      <c r="B587" t="s">
        <v>3551</v>
      </c>
      <c r="C587">
        <v>0</v>
      </c>
      <c r="D587" s="21">
        <f t="shared" si="20"/>
        <v>0</v>
      </c>
      <c r="F587" t="str">
        <f t="shared" si="23"/>
        <v>Cabaceiras do Paraguaçu</v>
      </c>
      <c r="G587" t="s">
        <v>3279</v>
      </c>
      <c r="H587">
        <v>0</v>
      </c>
      <c r="I587" s="21">
        <f t="shared" si="21"/>
        <v>0</v>
      </c>
    </row>
    <row r="588" spans="1:9">
      <c r="A588" t="str">
        <f t="shared" si="22"/>
        <v>Santa Luzia</v>
      </c>
      <c r="B588" t="s">
        <v>3550</v>
      </c>
      <c r="C588">
        <v>0</v>
      </c>
      <c r="D588" s="21">
        <f t="shared" si="20"/>
        <v>0</v>
      </c>
      <c r="F588" t="str">
        <f t="shared" si="23"/>
        <v>Cachoeira</v>
      </c>
      <c r="G588" t="s">
        <v>3280</v>
      </c>
      <c r="H588">
        <v>0</v>
      </c>
      <c r="I588" s="21">
        <f t="shared" si="21"/>
        <v>0</v>
      </c>
    </row>
    <row r="589" spans="1:9">
      <c r="A589" t="str">
        <f t="shared" si="22"/>
        <v>Santaluz</v>
      </c>
      <c r="B589" t="s">
        <v>3554</v>
      </c>
      <c r="C589">
        <v>0</v>
      </c>
      <c r="D589" s="21">
        <f t="shared" si="20"/>
        <v>0</v>
      </c>
      <c r="F589" t="str">
        <f t="shared" si="23"/>
        <v>Caculé</v>
      </c>
      <c r="G589" t="s">
        <v>3281</v>
      </c>
      <c r="H589">
        <v>0</v>
      </c>
      <c r="I589" s="21">
        <f t="shared" si="21"/>
        <v>0</v>
      </c>
    </row>
    <row r="590" spans="1:9">
      <c r="A590" t="str">
        <f t="shared" si="22"/>
        <v>Santa Inês</v>
      </c>
      <c r="B590" t="s">
        <v>3549</v>
      </c>
      <c r="C590">
        <v>0</v>
      </c>
      <c r="D590" s="21">
        <f t="shared" si="20"/>
        <v>0</v>
      </c>
      <c r="F590" t="str">
        <f t="shared" si="23"/>
        <v>Caém</v>
      </c>
      <c r="G590" t="s">
        <v>3282</v>
      </c>
      <c r="H590">
        <v>0</v>
      </c>
      <c r="I590" s="21">
        <f t="shared" si="21"/>
        <v>0</v>
      </c>
    </row>
    <row r="591" spans="1:9">
      <c r="A591" t="str">
        <f t="shared" si="22"/>
        <v>Santa Cruz da Vitória</v>
      </c>
      <c r="B591" t="s">
        <v>3548</v>
      </c>
      <c r="C591">
        <v>0</v>
      </c>
      <c r="D591" s="21">
        <f t="shared" si="20"/>
        <v>0</v>
      </c>
      <c r="F591" t="str">
        <f t="shared" si="23"/>
        <v>Caetanos</v>
      </c>
      <c r="G591" t="s">
        <v>3283</v>
      </c>
      <c r="H591">
        <v>0</v>
      </c>
      <c r="I591" s="21">
        <f t="shared" si="21"/>
        <v>0</v>
      </c>
    </row>
    <row r="592" spans="1:9">
      <c r="A592" t="str">
        <f t="shared" si="22"/>
        <v>Santa Cruz Cabrália</v>
      </c>
      <c r="B592" t="s">
        <v>3547</v>
      </c>
      <c r="C592">
        <v>0</v>
      </c>
      <c r="D592" s="21">
        <f t="shared" si="20"/>
        <v>0</v>
      </c>
      <c r="F592" t="str">
        <f t="shared" si="23"/>
        <v>Caetité</v>
      </c>
      <c r="G592" t="s">
        <v>3284</v>
      </c>
      <c r="H592">
        <v>0</v>
      </c>
      <c r="I592" s="21">
        <f t="shared" si="21"/>
        <v>0</v>
      </c>
    </row>
    <row r="593" spans="1:9">
      <c r="A593" t="str">
        <f t="shared" si="22"/>
        <v>Santa Brígida</v>
      </c>
      <c r="B593" t="s">
        <v>3546</v>
      </c>
      <c r="C593">
        <v>0</v>
      </c>
      <c r="D593" s="21">
        <f t="shared" si="20"/>
        <v>0</v>
      </c>
      <c r="F593" t="str">
        <f t="shared" si="23"/>
        <v>Cafarnaum</v>
      </c>
      <c r="G593" t="s">
        <v>3285</v>
      </c>
      <c r="H593">
        <v>0</v>
      </c>
      <c r="I593" s="21">
        <f t="shared" si="21"/>
        <v>0</v>
      </c>
    </row>
    <row r="594" spans="1:9">
      <c r="A594" t="str">
        <f t="shared" si="22"/>
        <v>Santa Bárbara</v>
      </c>
      <c r="B594" t="s">
        <v>3545</v>
      </c>
      <c r="C594">
        <v>0</v>
      </c>
      <c r="D594" s="21">
        <f t="shared" si="20"/>
        <v>0</v>
      </c>
      <c r="F594" t="str">
        <f t="shared" si="23"/>
        <v>Cairu</v>
      </c>
      <c r="G594" t="s">
        <v>3286</v>
      </c>
      <c r="H594">
        <v>0</v>
      </c>
      <c r="I594" s="21">
        <f t="shared" si="21"/>
        <v>0</v>
      </c>
    </row>
    <row r="595" spans="1:9">
      <c r="A595" t="str">
        <f t="shared" si="22"/>
        <v>Salinas da Margarida</v>
      </c>
      <c r="B595" t="s">
        <v>3544</v>
      </c>
      <c r="C595">
        <v>0</v>
      </c>
      <c r="D595" s="21">
        <f t="shared" si="20"/>
        <v>0</v>
      </c>
      <c r="F595" t="str">
        <f t="shared" si="23"/>
        <v>Camacan</v>
      </c>
      <c r="G595" t="s">
        <v>3288</v>
      </c>
      <c r="H595">
        <v>0</v>
      </c>
      <c r="I595" s="21">
        <f t="shared" si="21"/>
        <v>0</v>
      </c>
    </row>
    <row r="596" spans="1:9">
      <c r="A596" t="str">
        <f t="shared" si="22"/>
        <v>Ruy Barbosa</v>
      </c>
      <c r="B596" t="s">
        <v>3543</v>
      </c>
      <c r="C596">
        <v>0</v>
      </c>
      <c r="D596" s="21">
        <f t="shared" si="20"/>
        <v>0</v>
      </c>
      <c r="F596" t="str">
        <f t="shared" si="23"/>
        <v>Camamu</v>
      </c>
      <c r="G596" t="s">
        <v>3290</v>
      </c>
      <c r="H596">
        <v>0</v>
      </c>
      <c r="I596" s="21">
        <f t="shared" si="21"/>
        <v>0</v>
      </c>
    </row>
    <row r="597" spans="1:9">
      <c r="A597" t="str">
        <f t="shared" si="22"/>
        <v>Rodelas</v>
      </c>
      <c r="B597" t="s">
        <v>3542</v>
      </c>
      <c r="C597">
        <v>0</v>
      </c>
      <c r="D597" s="21">
        <f t="shared" si="20"/>
        <v>0</v>
      </c>
      <c r="F597" t="str">
        <f t="shared" si="23"/>
        <v>Campo Alegre de Lourdes</v>
      </c>
      <c r="G597" t="s">
        <v>3291</v>
      </c>
      <c r="H597">
        <v>0</v>
      </c>
      <c r="I597" s="21">
        <f t="shared" si="21"/>
        <v>0</v>
      </c>
    </row>
    <row r="598" spans="1:9">
      <c r="A598" t="str">
        <f t="shared" si="22"/>
        <v>Rio do Pires</v>
      </c>
      <c r="B598" t="s">
        <v>3540</v>
      </c>
      <c r="C598">
        <v>0</v>
      </c>
      <c r="D598" s="21">
        <f t="shared" si="20"/>
        <v>0</v>
      </c>
      <c r="F598" t="str">
        <f t="shared" si="23"/>
        <v>Campo Formoso</v>
      </c>
      <c r="G598" t="s">
        <v>3292</v>
      </c>
      <c r="H598">
        <v>0</v>
      </c>
      <c r="I598" s="21">
        <f t="shared" si="21"/>
        <v>0</v>
      </c>
    </row>
    <row r="599" spans="1:9">
      <c r="A599" t="str">
        <f t="shared" si="22"/>
        <v>Rio do Antônio</v>
      </c>
      <c r="B599" t="s">
        <v>3539</v>
      </c>
      <c r="C599">
        <v>0</v>
      </c>
      <c r="D599" s="21">
        <f t="shared" si="20"/>
        <v>0</v>
      </c>
      <c r="F599" t="str">
        <f t="shared" si="23"/>
        <v>Canápolis</v>
      </c>
      <c r="G599" t="s">
        <v>3293</v>
      </c>
      <c r="H599">
        <v>0</v>
      </c>
      <c r="I599" s="21">
        <f t="shared" si="21"/>
        <v>0</v>
      </c>
    </row>
    <row r="600" spans="1:9">
      <c r="A600" t="str">
        <f t="shared" si="22"/>
        <v>Rio de Contas</v>
      </c>
      <c r="B600" t="s">
        <v>3538</v>
      </c>
      <c r="C600">
        <v>0</v>
      </c>
      <c r="D600" s="21">
        <f t="shared" si="20"/>
        <v>0</v>
      </c>
      <c r="F600" t="str">
        <f t="shared" si="23"/>
        <v>Canarana</v>
      </c>
      <c r="G600" t="s">
        <v>3294</v>
      </c>
      <c r="H600">
        <v>0</v>
      </c>
      <c r="I600" s="21">
        <f t="shared" si="21"/>
        <v>0</v>
      </c>
    </row>
    <row r="601" spans="1:9">
      <c r="A601" t="str">
        <f t="shared" si="22"/>
        <v>Ribeirão do Largo</v>
      </c>
      <c r="B601" t="s">
        <v>3537</v>
      </c>
      <c r="C601">
        <v>0</v>
      </c>
      <c r="D601" s="21">
        <f t="shared" si="20"/>
        <v>0</v>
      </c>
      <c r="F601" t="str">
        <f t="shared" si="23"/>
        <v>Canavieiras</v>
      </c>
      <c r="G601" t="s">
        <v>3295</v>
      </c>
      <c r="H601">
        <v>0</v>
      </c>
      <c r="I601" s="21">
        <f t="shared" si="21"/>
        <v>0</v>
      </c>
    </row>
    <row r="602" spans="1:9">
      <c r="A602" t="str">
        <f t="shared" si="22"/>
        <v>Ribeira do Pombal</v>
      </c>
      <c r="B602" t="s">
        <v>69</v>
      </c>
      <c r="C602">
        <v>0</v>
      </c>
      <c r="D602" s="21">
        <f t="shared" si="20"/>
        <v>0</v>
      </c>
      <c r="F602" t="str">
        <f t="shared" si="23"/>
        <v>Candeal</v>
      </c>
      <c r="G602" t="s">
        <v>3296</v>
      </c>
      <c r="H602">
        <v>0</v>
      </c>
      <c r="I602" s="21">
        <f t="shared" si="21"/>
        <v>0</v>
      </c>
    </row>
    <row r="603" spans="1:9">
      <c r="A603" t="str">
        <f t="shared" si="22"/>
        <v>Ribeira do Amparo</v>
      </c>
      <c r="B603" t="s">
        <v>3536</v>
      </c>
      <c r="C603">
        <v>0</v>
      </c>
      <c r="D603" s="21">
        <f t="shared" si="20"/>
        <v>0</v>
      </c>
      <c r="F603" t="str">
        <f t="shared" si="23"/>
        <v>Candeias</v>
      </c>
      <c r="G603" t="s">
        <v>3297</v>
      </c>
      <c r="H603">
        <v>0</v>
      </c>
      <c r="I603" s="21">
        <f t="shared" si="21"/>
        <v>0</v>
      </c>
    </row>
    <row r="604" spans="1:9">
      <c r="A604" t="str">
        <f t="shared" si="22"/>
        <v>Riacho de Santana</v>
      </c>
      <c r="B604" t="s">
        <v>3535</v>
      </c>
      <c r="C604">
        <v>0</v>
      </c>
      <c r="D604" s="21">
        <f t="shared" ref="D604:D667" si="24">C604*100/695</f>
        <v>0</v>
      </c>
      <c r="F604" t="str">
        <f t="shared" si="23"/>
        <v>Candiba</v>
      </c>
      <c r="G604" t="s">
        <v>3298</v>
      </c>
      <c r="H604">
        <v>0</v>
      </c>
      <c r="I604" s="21">
        <f t="shared" ref="I604:I667" si="25">H604*100/681</f>
        <v>0</v>
      </c>
    </row>
    <row r="605" spans="1:9">
      <c r="A605" t="str">
        <f t="shared" ref="A605:A668" si="26">MID(B605,8,30)</f>
        <v>Riachão do Jacuípe</v>
      </c>
      <c r="B605" t="s">
        <v>3534</v>
      </c>
      <c r="C605">
        <v>0</v>
      </c>
      <c r="D605" s="21">
        <f t="shared" si="24"/>
        <v>0</v>
      </c>
      <c r="F605" t="str">
        <f t="shared" ref="F605:F668" si="27">MID(G605,8,30)</f>
        <v>Cândido Sales</v>
      </c>
      <c r="G605" t="s">
        <v>3299</v>
      </c>
      <c r="H605">
        <v>0</v>
      </c>
      <c r="I605" s="21">
        <f t="shared" si="25"/>
        <v>0</v>
      </c>
    </row>
    <row r="606" spans="1:9">
      <c r="A606" t="str">
        <f t="shared" si="26"/>
        <v>Retirolândia</v>
      </c>
      <c r="B606" t="s">
        <v>3532</v>
      </c>
      <c r="C606">
        <v>0</v>
      </c>
      <c r="D606" s="21">
        <f t="shared" si="24"/>
        <v>0</v>
      </c>
      <c r="F606" t="str">
        <f t="shared" si="27"/>
        <v>Cansanção</v>
      </c>
      <c r="G606" t="s">
        <v>3300</v>
      </c>
      <c r="H606">
        <v>0</v>
      </c>
      <c r="I606" s="21">
        <f t="shared" si="25"/>
        <v>0</v>
      </c>
    </row>
    <row r="607" spans="1:9">
      <c r="A607" t="str">
        <f t="shared" si="26"/>
        <v>Remanso</v>
      </c>
      <c r="B607" t="s">
        <v>3531</v>
      </c>
      <c r="C607">
        <v>0</v>
      </c>
      <c r="D607" s="21">
        <f t="shared" si="24"/>
        <v>0</v>
      </c>
      <c r="F607" t="str">
        <f t="shared" si="27"/>
        <v>Canudos</v>
      </c>
      <c r="G607" t="s">
        <v>3301</v>
      </c>
      <c r="H607">
        <v>0</v>
      </c>
      <c r="I607" s="21">
        <f t="shared" si="25"/>
        <v>0</v>
      </c>
    </row>
    <row r="608" spans="1:9">
      <c r="A608" t="str">
        <f t="shared" si="26"/>
        <v>Rafael Jambeiro</v>
      </c>
      <c r="B608" t="s">
        <v>3530</v>
      </c>
      <c r="C608">
        <v>0</v>
      </c>
      <c r="D608" s="21">
        <f t="shared" si="24"/>
        <v>0</v>
      </c>
      <c r="F608" t="str">
        <f t="shared" si="27"/>
        <v>Capela do Alto Alegre</v>
      </c>
      <c r="G608" t="s">
        <v>3302</v>
      </c>
      <c r="H608">
        <v>0</v>
      </c>
      <c r="I608" s="21">
        <f t="shared" si="25"/>
        <v>0</v>
      </c>
    </row>
    <row r="609" spans="1:9">
      <c r="A609" t="str">
        <f t="shared" si="26"/>
        <v>Quijingue</v>
      </c>
      <c r="B609" t="s">
        <v>3528</v>
      </c>
      <c r="C609">
        <v>0</v>
      </c>
      <c r="D609" s="21">
        <f t="shared" si="24"/>
        <v>0</v>
      </c>
      <c r="F609" t="str">
        <f t="shared" si="27"/>
        <v>Caraíbas</v>
      </c>
      <c r="G609" t="s">
        <v>3303</v>
      </c>
      <c r="H609">
        <v>0</v>
      </c>
      <c r="I609" s="21">
        <f t="shared" si="25"/>
        <v>0</v>
      </c>
    </row>
    <row r="610" spans="1:9">
      <c r="A610" t="str">
        <f t="shared" si="26"/>
        <v>Queimadas</v>
      </c>
      <c r="B610" t="s">
        <v>3527</v>
      </c>
      <c r="C610">
        <v>0</v>
      </c>
      <c r="D610" s="21">
        <f t="shared" si="24"/>
        <v>0</v>
      </c>
      <c r="F610" t="str">
        <f t="shared" si="27"/>
        <v>Caravelas</v>
      </c>
      <c r="G610" t="s">
        <v>3304</v>
      </c>
      <c r="H610">
        <v>0</v>
      </c>
      <c r="I610" s="21">
        <f t="shared" si="25"/>
        <v>0</v>
      </c>
    </row>
    <row r="611" spans="1:9">
      <c r="A611" t="str">
        <f t="shared" si="26"/>
        <v>Presidente Tancredo Neves</v>
      </c>
      <c r="B611" t="s">
        <v>3526</v>
      </c>
      <c r="C611">
        <v>0</v>
      </c>
      <c r="D611" s="21">
        <f t="shared" si="24"/>
        <v>0</v>
      </c>
      <c r="F611" t="str">
        <f t="shared" si="27"/>
        <v>Cardeal da Silva</v>
      </c>
      <c r="G611" t="s">
        <v>3305</v>
      </c>
      <c r="H611">
        <v>0</v>
      </c>
      <c r="I611" s="21">
        <f t="shared" si="25"/>
        <v>0</v>
      </c>
    </row>
    <row r="612" spans="1:9">
      <c r="A612" t="str">
        <f t="shared" si="26"/>
        <v>Presidente Jânio Quadros</v>
      </c>
      <c r="B612" t="s">
        <v>3525</v>
      </c>
      <c r="C612">
        <v>0</v>
      </c>
      <c r="D612" s="21">
        <f t="shared" si="24"/>
        <v>0</v>
      </c>
      <c r="F612" t="str">
        <f t="shared" si="27"/>
        <v>Carinhanha</v>
      </c>
      <c r="G612" t="s">
        <v>3306</v>
      </c>
      <c r="H612">
        <v>0</v>
      </c>
      <c r="I612" s="21">
        <f t="shared" si="25"/>
        <v>0</v>
      </c>
    </row>
    <row r="613" spans="1:9">
      <c r="A613" t="str">
        <f t="shared" si="26"/>
        <v>Presidente Dutra</v>
      </c>
      <c r="B613" t="s">
        <v>3524</v>
      </c>
      <c r="C613">
        <v>0</v>
      </c>
      <c r="D613" s="21">
        <f t="shared" si="24"/>
        <v>0</v>
      </c>
      <c r="F613" t="str">
        <f t="shared" si="27"/>
        <v>Casa Nova</v>
      </c>
      <c r="G613" t="s">
        <v>3307</v>
      </c>
      <c r="H613">
        <v>0</v>
      </c>
      <c r="I613" s="21">
        <f t="shared" si="25"/>
        <v>0</v>
      </c>
    </row>
    <row r="614" spans="1:9">
      <c r="A614" t="str">
        <f t="shared" si="26"/>
        <v>Potiraguá</v>
      </c>
      <c r="B614" t="s">
        <v>3523</v>
      </c>
      <c r="C614">
        <v>0</v>
      </c>
      <c r="D614" s="21">
        <f t="shared" si="24"/>
        <v>0</v>
      </c>
      <c r="F614" t="str">
        <f t="shared" si="27"/>
        <v>Castro Alves</v>
      </c>
      <c r="G614" t="s">
        <v>3308</v>
      </c>
      <c r="H614">
        <v>0</v>
      </c>
      <c r="I614" s="21">
        <f t="shared" si="25"/>
        <v>0</v>
      </c>
    </row>
    <row r="615" spans="1:9">
      <c r="A615" t="str">
        <f t="shared" si="26"/>
        <v>Ponto Novo</v>
      </c>
      <c r="B615" t="s">
        <v>3522</v>
      </c>
      <c r="C615">
        <v>0</v>
      </c>
      <c r="D615" s="21">
        <f t="shared" si="24"/>
        <v>0</v>
      </c>
      <c r="F615" t="str">
        <f t="shared" si="27"/>
        <v>Catolândia</v>
      </c>
      <c r="G615" t="s">
        <v>3309</v>
      </c>
      <c r="H615">
        <v>0</v>
      </c>
      <c r="I615" s="21">
        <f t="shared" si="25"/>
        <v>0</v>
      </c>
    </row>
    <row r="616" spans="1:9">
      <c r="A616" t="str">
        <f t="shared" si="26"/>
        <v>Pojuca</v>
      </c>
      <c r="B616" t="s">
        <v>3521</v>
      </c>
      <c r="C616">
        <v>0</v>
      </c>
      <c r="D616" s="21">
        <f t="shared" si="24"/>
        <v>0</v>
      </c>
      <c r="F616" t="str">
        <f t="shared" si="27"/>
        <v>Catu</v>
      </c>
      <c r="G616" t="s">
        <v>3310</v>
      </c>
      <c r="H616">
        <v>0</v>
      </c>
      <c r="I616" s="21">
        <f t="shared" si="25"/>
        <v>0</v>
      </c>
    </row>
    <row r="617" spans="1:9">
      <c r="A617" t="str">
        <f t="shared" si="26"/>
        <v>Poções</v>
      </c>
      <c r="B617" t="s">
        <v>3520</v>
      </c>
      <c r="C617">
        <v>0</v>
      </c>
      <c r="D617" s="21">
        <f t="shared" si="24"/>
        <v>0</v>
      </c>
      <c r="F617" t="str">
        <f t="shared" si="27"/>
        <v>Caturama</v>
      </c>
      <c r="G617" t="s">
        <v>3311</v>
      </c>
      <c r="H617">
        <v>0</v>
      </c>
      <c r="I617" s="21">
        <f t="shared" si="25"/>
        <v>0</v>
      </c>
    </row>
    <row r="618" spans="1:9">
      <c r="A618" t="str">
        <f t="shared" si="26"/>
        <v>Planalto</v>
      </c>
      <c r="B618" t="s">
        <v>3519</v>
      </c>
      <c r="C618">
        <v>0</v>
      </c>
      <c r="D618" s="21">
        <f t="shared" si="24"/>
        <v>0</v>
      </c>
      <c r="F618" t="str">
        <f t="shared" si="27"/>
        <v>Central</v>
      </c>
      <c r="G618" t="s">
        <v>3312</v>
      </c>
      <c r="H618">
        <v>0</v>
      </c>
      <c r="I618" s="21">
        <f t="shared" si="25"/>
        <v>0</v>
      </c>
    </row>
    <row r="619" spans="1:9">
      <c r="A619" t="str">
        <f t="shared" si="26"/>
        <v>Planaltino</v>
      </c>
      <c r="B619" t="s">
        <v>3518</v>
      </c>
      <c r="C619">
        <v>0</v>
      </c>
      <c r="D619" s="21">
        <f t="shared" si="24"/>
        <v>0</v>
      </c>
      <c r="F619" t="str">
        <f t="shared" si="27"/>
        <v>Chorrochó</v>
      </c>
      <c r="G619" t="s">
        <v>3313</v>
      </c>
      <c r="H619">
        <v>0</v>
      </c>
      <c r="I619" s="21">
        <f t="shared" si="25"/>
        <v>0</v>
      </c>
    </row>
    <row r="620" spans="1:9">
      <c r="A620" t="str">
        <f t="shared" si="26"/>
        <v>Piritiba</v>
      </c>
      <c r="B620" t="s">
        <v>3517</v>
      </c>
      <c r="C620">
        <v>0</v>
      </c>
      <c r="D620" s="21">
        <f t="shared" si="24"/>
        <v>0</v>
      </c>
      <c r="F620" t="str">
        <f t="shared" si="27"/>
        <v>Cícero Dantas</v>
      </c>
      <c r="G620" t="s">
        <v>3314</v>
      </c>
      <c r="H620">
        <v>0</v>
      </c>
      <c r="I620" s="21">
        <f t="shared" si="25"/>
        <v>0</v>
      </c>
    </row>
    <row r="621" spans="1:9">
      <c r="A621" t="str">
        <f t="shared" si="26"/>
        <v>Piripá</v>
      </c>
      <c r="B621" t="s">
        <v>3516</v>
      </c>
      <c r="C621">
        <v>0</v>
      </c>
      <c r="D621" s="21">
        <f t="shared" si="24"/>
        <v>0</v>
      </c>
      <c r="F621" t="str">
        <f t="shared" si="27"/>
        <v>Cipó</v>
      </c>
      <c r="G621" t="s">
        <v>3315</v>
      </c>
      <c r="H621">
        <v>0</v>
      </c>
      <c r="I621" s="21">
        <f t="shared" si="25"/>
        <v>0</v>
      </c>
    </row>
    <row r="622" spans="1:9">
      <c r="A622" t="str">
        <f t="shared" si="26"/>
        <v>Piraí do Norte</v>
      </c>
      <c r="B622" t="s">
        <v>3515</v>
      </c>
      <c r="C622">
        <v>0</v>
      </c>
      <c r="D622" s="21">
        <f t="shared" si="24"/>
        <v>0</v>
      </c>
      <c r="F622" t="str">
        <f t="shared" si="27"/>
        <v>Coaraci</v>
      </c>
      <c r="G622" t="s">
        <v>3316</v>
      </c>
      <c r="H622">
        <v>0</v>
      </c>
      <c r="I622" s="21">
        <f t="shared" si="25"/>
        <v>0</v>
      </c>
    </row>
    <row r="623" spans="1:9">
      <c r="A623" t="str">
        <f t="shared" si="26"/>
        <v>Pintadas</v>
      </c>
      <c r="B623" t="s">
        <v>3514</v>
      </c>
      <c r="C623">
        <v>0</v>
      </c>
      <c r="D623" s="21">
        <f t="shared" si="24"/>
        <v>0</v>
      </c>
      <c r="F623" t="str">
        <f t="shared" si="27"/>
        <v>Cocos</v>
      </c>
      <c r="G623" t="s">
        <v>3317</v>
      </c>
      <c r="H623">
        <v>0</v>
      </c>
      <c r="I623" s="21">
        <f t="shared" si="25"/>
        <v>0</v>
      </c>
    </row>
    <row r="624" spans="1:9">
      <c r="A624" t="str">
        <f t="shared" si="26"/>
        <v>Pindobaçu</v>
      </c>
      <c r="B624" t="s">
        <v>3513</v>
      </c>
      <c r="C624">
        <v>0</v>
      </c>
      <c r="D624" s="21">
        <f t="shared" si="24"/>
        <v>0</v>
      </c>
      <c r="F624" t="str">
        <f t="shared" si="27"/>
        <v>Conceição do Jacuípe</v>
      </c>
      <c r="G624" t="s">
        <v>3320</v>
      </c>
      <c r="H624">
        <v>0</v>
      </c>
      <c r="I624" s="21">
        <f t="shared" si="25"/>
        <v>0</v>
      </c>
    </row>
    <row r="625" spans="1:9">
      <c r="A625" t="str">
        <f t="shared" si="26"/>
        <v>Pindaí</v>
      </c>
      <c r="B625" t="s">
        <v>3512</v>
      </c>
      <c r="C625">
        <v>0</v>
      </c>
      <c r="D625" s="21">
        <f t="shared" si="24"/>
        <v>0</v>
      </c>
      <c r="F625" t="str">
        <f t="shared" si="27"/>
        <v>Conde</v>
      </c>
      <c r="G625" t="s">
        <v>3321</v>
      </c>
      <c r="H625">
        <v>0</v>
      </c>
      <c r="I625" s="21">
        <f t="shared" si="25"/>
        <v>0</v>
      </c>
    </row>
    <row r="626" spans="1:9">
      <c r="A626" t="str">
        <f t="shared" si="26"/>
        <v>Pilão Arcado</v>
      </c>
      <c r="B626" t="s">
        <v>3511</v>
      </c>
      <c r="C626">
        <v>0</v>
      </c>
      <c r="D626" s="21">
        <f t="shared" si="24"/>
        <v>0</v>
      </c>
      <c r="F626" t="str">
        <f t="shared" si="27"/>
        <v>Condeúba</v>
      </c>
      <c r="G626" t="s">
        <v>3322</v>
      </c>
      <c r="H626">
        <v>0</v>
      </c>
      <c r="I626" s="21">
        <f t="shared" si="25"/>
        <v>0</v>
      </c>
    </row>
    <row r="627" spans="1:9">
      <c r="A627" t="str">
        <f t="shared" si="26"/>
        <v>Pedro Alexandre</v>
      </c>
      <c r="B627" t="s">
        <v>3510</v>
      </c>
      <c r="C627">
        <v>0</v>
      </c>
      <c r="D627" s="21">
        <f t="shared" si="24"/>
        <v>0</v>
      </c>
      <c r="F627" t="str">
        <f t="shared" si="27"/>
        <v>Contendas do Sincorá</v>
      </c>
      <c r="G627" t="s">
        <v>3323</v>
      </c>
      <c r="H627">
        <v>0</v>
      </c>
      <c r="I627" s="21">
        <f t="shared" si="25"/>
        <v>0</v>
      </c>
    </row>
    <row r="628" spans="1:9">
      <c r="A628" t="str">
        <f t="shared" si="26"/>
        <v>Pedrão</v>
      </c>
      <c r="B628" t="s">
        <v>3509</v>
      </c>
      <c r="C628">
        <v>0</v>
      </c>
      <c r="D628" s="21">
        <f t="shared" si="24"/>
        <v>0</v>
      </c>
      <c r="F628" t="str">
        <f t="shared" si="27"/>
        <v>Coração de Maria</v>
      </c>
      <c r="G628" t="s">
        <v>3324</v>
      </c>
      <c r="H628">
        <v>0</v>
      </c>
      <c r="I628" s="21">
        <f t="shared" si="25"/>
        <v>0</v>
      </c>
    </row>
    <row r="629" spans="1:9">
      <c r="A629" t="str">
        <f t="shared" si="26"/>
        <v>Pé de Serra</v>
      </c>
      <c r="B629" t="s">
        <v>3508</v>
      </c>
      <c r="C629">
        <v>0</v>
      </c>
      <c r="D629" s="21">
        <f t="shared" si="24"/>
        <v>0</v>
      </c>
      <c r="F629" t="str">
        <f t="shared" si="27"/>
        <v>Cordeiros</v>
      </c>
      <c r="G629" t="s">
        <v>3325</v>
      </c>
      <c r="H629">
        <v>0</v>
      </c>
      <c r="I629" s="21">
        <f t="shared" si="25"/>
        <v>0</v>
      </c>
    </row>
    <row r="630" spans="1:9">
      <c r="A630" t="str">
        <f t="shared" si="26"/>
        <v>Pau Brasil</v>
      </c>
      <c r="B630" t="s">
        <v>3506</v>
      </c>
      <c r="C630">
        <v>0</v>
      </c>
      <c r="D630" s="21">
        <f t="shared" si="24"/>
        <v>0</v>
      </c>
      <c r="F630" t="str">
        <f t="shared" si="27"/>
        <v>Coribe</v>
      </c>
      <c r="G630" t="s">
        <v>3326</v>
      </c>
      <c r="H630">
        <v>0</v>
      </c>
      <c r="I630" s="21">
        <f t="shared" si="25"/>
        <v>0</v>
      </c>
    </row>
    <row r="631" spans="1:9">
      <c r="A631" t="str">
        <f t="shared" si="26"/>
        <v>Paripiranga</v>
      </c>
      <c r="B631" t="s">
        <v>3505</v>
      </c>
      <c r="C631">
        <v>0</v>
      </c>
      <c r="D631" s="21">
        <f t="shared" si="24"/>
        <v>0</v>
      </c>
      <c r="F631" t="str">
        <f t="shared" si="27"/>
        <v>Coronel João Sá</v>
      </c>
      <c r="G631" t="s">
        <v>3327</v>
      </c>
      <c r="H631">
        <v>0</v>
      </c>
      <c r="I631" s="21">
        <f t="shared" si="25"/>
        <v>0</v>
      </c>
    </row>
    <row r="632" spans="1:9">
      <c r="A632" t="str">
        <f t="shared" si="26"/>
        <v>Paratinga</v>
      </c>
      <c r="B632" t="s">
        <v>3504</v>
      </c>
      <c r="C632">
        <v>0</v>
      </c>
      <c r="D632" s="21">
        <f t="shared" si="24"/>
        <v>0</v>
      </c>
      <c r="F632" t="str">
        <f t="shared" si="27"/>
        <v>Correntina</v>
      </c>
      <c r="G632" t="s">
        <v>3328</v>
      </c>
      <c r="H632">
        <v>0</v>
      </c>
      <c r="I632" s="21">
        <f t="shared" si="25"/>
        <v>0</v>
      </c>
    </row>
    <row r="633" spans="1:9">
      <c r="A633" t="str">
        <f t="shared" si="26"/>
        <v>Paramirim</v>
      </c>
      <c r="B633" t="s">
        <v>3503</v>
      </c>
      <c r="C633">
        <v>0</v>
      </c>
      <c r="D633" s="21">
        <f t="shared" si="24"/>
        <v>0</v>
      </c>
      <c r="F633" t="str">
        <f t="shared" si="27"/>
        <v>Cotegipe</v>
      </c>
      <c r="G633" t="s">
        <v>3329</v>
      </c>
      <c r="H633">
        <v>0</v>
      </c>
      <c r="I633" s="21">
        <f t="shared" si="25"/>
        <v>0</v>
      </c>
    </row>
    <row r="634" spans="1:9">
      <c r="A634" t="str">
        <f t="shared" si="26"/>
        <v>Palmeiras</v>
      </c>
      <c r="B634" t="s">
        <v>3502</v>
      </c>
      <c r="C634">
        <v>0</v>
      </c>
      <c r="D634" s="21">
        <f t="shared" si="24"/>
        <v>0</v>
      </c>
      <c r="F634" t="str">
        <f t="shared" si="27"/>
        <v>Cravolândia</v>
      </c>
      <c r="G634" t="s">
        <v>3330</v>
      </c>
      <c r="H634">
        <v>0</v>
      </c>
      <c r="I634" s="21">
        <f t="shared" si="25"/>
        <v>0</v>
      </c>
    </row>
    <row r="635" spans="1:9">
      <c r="A635" t="str">
        <f t="shared" si="26"/>
        <v>Palmas de Monte Alto</v>
      </c>
      <c r="B635" t="s">
        <v>3501</v>
      </c>
      <c r="C635">
        <v>0</v>
      </c>
      <c r="D635" s="21">
        <f t="shared" si="24"/>
        <v>0</v>
      </c>
      <c r="F635" t="str">
        <f t="shared" si="27"/>
        <v>Crisópolis</v>
      </c>
      <c r="G635" t="s">
        <v>3331</v>
      </c>
      <c r="H635">
        <v>0</v>
      </c>
      <c r="I635" s="21">
        <f t="shared" si="25"/>
        <v>0</v>
      </c>
    </row>
    <row r="636" spans="1:9">
      <c r="A636" t="str">
        <f t="shared" si="26"/>
        <v>Ourolândia</v>
      </c>
      <c r="B636" t="s">
        <v>3500</v>
      </c>
      <c r="C636">
        <v>0</v>
      </c>
      <c r="D636" s="21">
        <f t="shared" si="24"/>
        <v>0</v>
      </c>
      <c r="F636" t="str">
        <f t="shared" si="27"/>
        <v>Curaçá</v>
      </c>
      <c r="G636" t="s">
        <v>3334</v>
      </c>
      <c r="H636">
        <v>0</v>
      </c>
      <c r="I636" s="21">
        <f t="shared" si="25"/>
        <v>0</v>
      </c>
    </row>
    <row r="637" spans="1:9">
      <c r="A637" t="str">
        <f t="shared" si="26"/>
        <v>Ouriçangas</v>
      </c>
      <c r="B637" t="s">
        <v>3499</v>
      </c>
      <c r="C637">
        <v>0</v>
      </c>
      <c r="D637" s="21">
        <f t="shared" si="24"/>
        <v>0</v>
      </c>
      <c r="F637" t="str">
        <f t="shared" si="27"/>
        <v>Dário Meira</v>
      </c>
      <c r="G637" t="s">
        <v>3335</v>
      </c>
      <c r="H637">
        <v>0</v>
      </c>
      <c r="I637" s="21">
        <f t="shared" si="25"/>
        <v>0</v>
      </c>
    </row>
    <row r="638" spans="1:9">
      <c r="A638" t="str">
        <f t="shared" si="26"/>
        <v>Oliveira dos Brejinhos</v>
      </c>
      <c r="B638" t="s">
        <v>3498</v>
      </c>
      <c r="C638">
        <v>0</v>
      </c>
      <c r="D638" s="21">
        <f t="shared" si="24"/>
        <v>0</v>
      </c>
      <c r="F638" t="str">
        <f t="shared" si="27"/>
        <v>Dias d'Ávila</v>
      </c>
      <c r="G638" t="s">
        <v>3336</v>
      </c>
      <c r="H638">
        <v>0</v>
      </c>
      <c r="I638" s="21">
        <f t="shared" si="25"/>
        <v>0</v>
      </c>
    </row>
    <row r="639" spans="1:9">
      <c r="A639" t="str">
        <f t="shared" si="26"/>
        <v>Olindina</v>
      </c>
      <c r="B639" t="s">
        <v>3497</v>
      </c>
      <c r="C639">
        <v>0</v>
      </c>
      <c r="D639" s="21">
        <f t="shared" si="24"/>
        <v>0</v>
      </c>
      <c r="F639" t="str">
        <f t="shared" si="27"/>
        <v>Dom Basílio</v>
      </c>
      <c r="G639" t="s">
        <v>3337</v>
      </c>
      <c r="H639">
        <v>0</v>
      </c>
      <c r="I639" s="21">
        <f t="shared" si="25"/>
        <v>0</v>
      </c>
    </row>
    <row r="640" spans="1:9">
      <c r="A640" t="str">
        <f t="shared" si="26"/>
        <v>Novo Triunfo</v>
      </c>
      <c r="B640" t="s">
        <v>3496</v>
      </c>
      <c r="C640">
        <v>0</v>
      </c>
      <c r="D640" s="21">
        <f t="shared" si="24"/>
        <v>0</v>
      </c>
      <c r="F640" t="str">
        <f t="shared" si="27"/>
        <v>Elísio Medrado</v>
      </c>
      <c r="G640" t="s">
        <v>3339</v>
      </c>
      <c r="H640">
        <v>0</v>
      </c>
      <c r="I640" s="21">
        <f t="shared" si="25"/>
        <v>0</v>
      </c>
    </row>
    <row r="641" spans="1:9">
      <c r="A641" t="str">
        <f t="shared" si="26"/>
        <v>Novo Horizonte</v>
      </c>
      <c r="B641" t="s">
        <v>3495</v>
      </c>
      <c r="C641">
        <v>0</v>
      </c>
      <c r="D641" s="21">
        <f t="shared" si="24"/>
        <v>0</v>
      </c>
      <c r="F641" t="str">
        <f t="shared" si="27"/>
        <v>Encruzilhada</v>
      </c>
      <c r="G641" t="s">
        <v>3340</v>
      </c>
      <c r="H641">
        <v>0</v>
      </c>
      <c r="I641" s="21">
        <f t="shared" si="25"/>
        <v>0</v>
      </c>
    </row>
    <row r="642" spans="1:9">
      <c r="A642" t="str">
        <f t="shared" si="26"/>
        <v>Nova Viçosa</v>
      </c>
      <c r="B642" t="s">
        <v>3494</v>
      </c>
      <c r="C642">
        <v>0</v>
      </c>
      <c r="D642" s="21">
        <f t="shared" si="24"/>
        <v>0</v>
      </c>
      <c r="F642" t="str">
        <f t="shared" si="27"/>
        <v>Entre Rios</v>
      </c>
      <c r="G642" t="s">
        <v>3341</v>
      </c>
      <c r="H642">
        <v>0</v>
      </c>
      <c r="I642" s="21">
        <f t="shared" si="25"/>
        <v>0</v>
      </c>
    </row>
    <row r="643" spans="1:9">
      <c r="A643" t="str">
        <f t="shared" si="26"/>
        <v>Nova Soure</v>
      </c>
      <c r="B643" t="s">
        <v>3493</v>
      </c>
      <c r="C643">
        <v>0</v>
      </c>
      <c r="D643" s="21">
        <f t="shared" si="24"/>
        <v>0</v>
      </c>
      <c r="F643" t="str">
        <f t="shared" si="27"/>
        <v>Érico Cardoso</v>
      </c>
      <c r="G643" t="s">
        <v>3342</v>
      </c>
      <c r="H643">
        <v>0</v>
      </c>
      <c r="I643" s="21">
        <f t="shared" si="25"/>
        <v>0</v>
      </c>
    </row>
    <row r="644" spans="1:9">
      <c r="A644" t="str">
        <f t="shared" si="26"/>
        <v>Nova Redenção</v>
      </c>
      <c r="B644" t="s">
        <v>3492</v>
      </c>
      <c r="C644">
        <v>0</v>
      </c>
      <c r="D644" s="21">
        <f t="shared" si="24"/>
        <v>0</v>
      </c>
      <c r="F644" t="str">
        <f t="shared" si="27"/>
        <v>Esplanada</v>
      </c>
      <c r="G644" t="s">
        <v>3343</v>
      </c>
      <c r="H644">
        <v>0</v>
      </c>
      <c r="I644" s="21">
        <f t="shared" si="25"/>
        <v>0</v>
      </c>
    </row>
    <row r="645" spans="1:9">
      <c r="A645" t="str">
        <f t="shared" si="26"/>
        <v>Nova Itarana</v>
      </c>
      <c r="B645" t="s">
        <v>3491</v>
      </c>
      <c r="C645">
        <v>0</v>
      </c>
      <c r="D645" s="21">
        <f t="shared" si="24"/>
        <v>0</v>
      </c>
      <c r="F645" t="str">
        <f t="shared" si="27"/>
        <v>Euclides da Cunha</v>
      </c>
      <c r="G645" t="s">
        <v>3344</v>
      </c>
      <c r="H645">
        <v>0</v>
      </c>
      <c r="I645" s="21">
        <f t="shared" si="25"/>
        <v>0</v>
      </c>
    </row>
    <row r="646" spans="1:9">
      <c r="A646" t="str">
        <f t="shared" si="26"/>
        <v>Nova Ibiá</v>
      </c>
      <c r="B646" t="s">
        <v>3490</v>
      </c>
      <c r="C646">
        <v>0</v>
      </c>
      <c r="D646" s="21">
        <f t="shared" si="24"/>
        <v>0</v>
      </c>
      <c r="F646" t="str">
        <f t="shared" si="27"/>
        <v>Eunápolis</v>
      </c>
      <c r="G646" t="s">
        <v>3345</v>
      </c>
      <c r="H646">
        <v>0</v>
      </c>
      <c r="I646" s="21">
        <f t="shared" si="25"/>
        <v>0</v>
      </c>
    </row>
    <row r="647" spans="1:9">
      <c r="A647" t="str">
        <f t="shared" si="26"/>
        <v>Nova Fátima</v>
      </c>
      <c r="B647" t="s">
        <v>3489</v>
      </c>
      <c r="C647">
        <v>0</v>
      </c>
      <c r="D647" s="21">
        <f t="shared" si="24"/>
        <v>0</v>
      </c>
      <c r="F647" t="str">
        <f t="shared" si="27"/>
        <v>Fátima</v>
      </c>
      <c r="G647" t="s">
        <v>3346</v>
      </c>
      <c r="H647">
        <v>0</v>
      </c>
      <c r="I647" s="21">
        <f t="shared" si="25"/>
        <v>0</v>
      </c>
    </row>
    <row r="648" spans="1:9">
      <c r="A648" t="str">
        <f t="shared" si="26"/>
        <v>Nova Canaã</v>
      </c>
      <c r="B648" t="s">
        <v>3488</v>
      </c>
      <c r="C648">
        <v>0</v>
      </c>
      <c r="D648" s="21">
        <f t="shared" si="24"/>
        <v>0</v>
      </c>
      <c r="F648" t="str">
        <f t="shared" si="27"/>
        <v>Feira da Mata</v>
      </c>
      <c r="G648" t="s">
        <v>3347</v>
      </c>
      <c r="H648">
        <v>0</v>
      </c>
      <c r="I648" s="21">
        <f t="shared" si="25"/>
        <v>0</v>
      </c>
    </row>
    <row r="649" spans="1:9">
      <c r="A649" t="str">
        <f t="shared" si="26"/>
        <v>Nordestina</v>
      </c>
      <c r="B649" t="s">
        <v>3487</v>
      </c>
      <c r="C649">
        <v>0</v>
      </c>
      <c r="D649" s="21">
        <f t="shared" si="24"/>
        <v>0</v>
      </c>
      <c r="F649" t="str">
        <f t="shared" si="27"/>
        <v>Filadélfia</v>
      </c>
      <c r="G649" t="s">
        <v>3349</v>
      </c>
      <c r="H649">
        <v>0</v>
      </c>
      <c r="I649" s="21">
        <f t="shared" si="25"/>
        <v>0</v>
      </c>
    </row>
    <row r="650" spans="1:9">
      <c r="A650" t="str">
        <f t="shared" si="26"/>
        <v>Nilo Peçanha</v>
      </c>
      <c r="B650" t="s">
        <v>3486</v>
      </c>
      <c r="C650">
        <v>0</v>
      </c>
      <c r="D650" s="21">
        <f t="shared" si="24"/>
        <v>0</v>
      </c>
      <c r="F650" t="str">
        <f t="shared" si="27"/>
        <v>Firmino Alves</v>
      </c>
      <c r="G650" t="s">
        <v>3350</v>
      </c>
      <c r="H650">
        <v>0</v>
      </c>
      <c r="I650" s="21">
        <f t="shared" si="25"/>
        <v>0</v>
      </c>
    </row>
    <row r="651" spans="1:9">
      <c r="A651" t="str">
        <f t="shared" si="26"/>
        <v>Nazaré</v>
      </c>
      <c r="B651" t="s">
        <v>3485</v>
      </c>
      <c r="C651">
        <v>0</v>
      </c>
      <c r="D651" s="21">
        <f t="shared" si="24"/>
        <v>0</v>
      </c>
      <c r="F651" t="str">
        <f t="shared" si="27"/>
        <v>Formosa do Rio Preto</v>
      </c>
      <c r="G651" t="s">
        <v>3352</v>
      </c>
      <c r="H651">
        <v>0</v>
      </c>
      <c r="I651" s="21">
        <f t="shared" si="25"/>
        <v>0</v>
      </c>
    </row>
    <row r="652" spans="1:9">
      <c r="A652" t="str">
        <f t="shared" si="26"/>
        <v>Mutuípe</v>
      </c>
      <c r="B652" t="s">
        <v>3484</v>
      </c>
      <c r="C652">
        <v>0</v>
      </c>
      <c r="D652" s="21">
        <f t="shared" si="24"/>
        <v>0</v>
      </c>
      <c r="F652" t="str">
        <f t="shared" si="27"/>
        <v>Gavião</v>
      </c>
      <c r="G652" t="s">
        <v>3354</v>
      </c>
      <c r="H652">
        <v>0</v>
      </c>
      <c r="I652" s="21">
        <f t="shared" si="25"/>
        <v>0</v>
      </c>
    </row>
    <row r="653" spans="1:9">
      <c r="A653" t="str">
        <f t="shared" si="26"/>
        <v>Muritiba</v>
      </c>
      <c r="B653" t="s">
        <v>3483</v>
      </c>
      <c r="C653">
        <v>0</v>
      </c>
      <c r="D653" s="21">
        <f t="shared" si="24"/>
        <v>0</v>
      </c>
      <c r="F653" t="str">
        <f t="shared" si="27"/>
        <v>Gentio do Ouro</v>
      </c>
      <c r="G653" t="s">
        <v>3355</v>
      </c>
      <c r="H653">
        <v>0</v>
      </c>
      <c r="I653" s="21">
        <f t="shared" si="25"/>
        <v>0</v>
      </c>
    </row>
    <row r="654" spans="1:9">
      <c r="A654" t="str">
        <f t="shared" si="26"/>
        <v>Muquém de São Francisco</v>
      </c>
      <c r="B654" t="s">
        <v>3482</v>
      </c>
      <c r="C654">
        <v>0</v>
      </c>
      <c r="D654" s="21">
        <f t="shared" si="24"/>
        <v>0</v>
      </c>
      <c r="F654" t="str">
        <f t="shared" si="27"/>
        <v>Glória</v>
      </c>
      <c r="G654" t="s">
        <v>3356</v>
      </c>
      <c r="H654">
        <v>0</v>
      </c>
      <c r="I654" s="21">
        <f t="shared" si="25"/>
        <v>0</v>
      </c>
    </row>
    <row r="655" spans="1:9">
      <c r="A655" t="str">
        <f t="shared" si="26"/>
        <v>Mundo Novo</v>
      </c>
      <c r="B655" t="s">
        <v>3481</v>
      </c>
      <c r="C655">
        <v>0</v>
      </c>
      <c r="D655" s="21">
        <f t="shared" si="24"/>
        <v>0</v>
      </c>
      <c r="F655" t="str">
        <f t="shared" si="27"/>
        <v>Gongogi</v>
      </c>
      <c r="G655" t="s">
        <v>3357</v>
      </c>
      <c r="H655">
        <v>0</v>
      </c>
      <c r="I655" s="21">
        <f t="shared" si="25"/>
        <v>0</v>
      </c>
    </row>
    <row r="656" spans="1:9">
      <c r="A656" t="str">
        <f t="shared" si="26"/>
        <v>Mulungu do Morro</v>
      </c>
      <c r="B656" t="s">
        <v>3480</v>
      </c>
      <c r="C656">
        <v>0</v>
      </c>
      <c r="D656" s="21">
        <f t="shared" si="24"/>
        <v>0</v>
      </c>
      <c r="F656" t="str">
        <f t="shared" si="27"/>
        <v>Governador Mangabeira</v>
      </c>
      <c r="G656" t="s">
        <v>3358</v>
      </c>
      <c r="H656">
        <v>0</v>
      </c>
      <c r="I656" s="21">
        <f t="shared" si="25"/>
        <v>0</v>
      </c>
    </row>
    <row r="657" spans="1:9">
      <c r="A657" t="str">
        <f t="shared" si="26"/>
        <v>Mucuri</v>
      </c>
      <c r="B657" t="s">
        <v>3479</v>
      </c>
      <c r="C657">
        <v>0</v>
      </c>
      <c r="D657" s="21">
        <f t="shared" si="24"/>
        <v>0</v>
      </c>
      <c r="F657" t="str">
        <f t="shared" si="27"/>
        <v>Guajeru</v>
      </c>
      <c r="G657" t="s">
        <v>3359</v>
      </c>
      <c r="H657">
        <v>0</v>
      </c>
      <c r="I657" s="21">
        <f t="shared" si="25"/>
        <v>0</v>
      </c>
    </row>
    <row r="658" spans="1:9">
      <c r="A658" t="str">
        <f t="shared" si="26"/>
        <v>Mucugê</v>
      </c>
      <c r="B658" t="s">
        <v>3478</v>
      </c>
      <c r="C658">
        <v>0</v>
      </c>
      <c r="D658" s="21">
        <f t="shared" si="24"/>
        <v>0</v>
      </c>
      <c r="F658" t="str">
        <f t="shared" si="27"/>
        <v>Guanambi</v>
      </c>
      <c r="G658" t="s">
        <v>3360</v>
      </c>
      <c r="H658">
        <v>0</v>
      </c>
      <c r="I658" s="21">
        <f t="shared" si="25"/>
        <v>0</v>
      </c>
    </row>
    <row r="659" spans="1:9">
      <c r="A659" t="str">
        <f t="shared" si="26"/>
        <v>Mortugaba</v>
      </c>
      <c r="B659" t="s">
        <v>3477</v>
      </c>
      <c r="C659">
        <v>0</v>
      </c>
      <c r="D659" s="21">
        <f t="shared" si="24"/>
        <v>0</v>
      </c>
      <c r="F659" t="str">
        <f t="shared" si="27"/>
        <v>Guaratinga</v>
      </c>
      <c r="G659" t="s">
        <v>3361</v>
      </c>
      <c r="H659">
        <v>0</v>
      </c>
      <c r="I659" s="21">
        <f t="shared" si="25"/>
        <v>0</v>
      </c>
    </row>
    <row r="660" spans="1:9">
      <c r="A660" t="str">
        <f t="shared" si="26"/>
        <v>Morpará</v>
      </c>
      <c r="B660" t="s">
        <v>3475</v>
      </c>
      <c r="C660">
        <v>0</v>
      </c>
      <c r="D660" s="21">
        <f t="shared" si="24"/>
        <v>0</v>
      </c>
      <c r="F660" t="str">
        <f t="shared" si="27"/>
        <v>Heliópolis</v>
      </c>
      <c r="G660" t="s">
        <v>3362</v>
      </c>
      <c r="H660">
        <v>0</v>
      </c>
      <c r="I660" s="21">
        <f t="shared" si="25"/>
        <v>0</v>
      </c>
    </row>
    <row r="661" spans="1:9">
      <c r="A661" t="str">
        <f t="shared" si="26"/>
        <v>Monte Santo</v>
      </c>
      <c r="B661" t="s">
        <v>3474</v>
      </c>
      <c r="C661">
        <v>0</v>
      </c>
      <c r="D661" s="21">
        <f t="shared" si="24"/>
        <v>0</v>
      </c>
      <c r="F661" t="str">
        <f t="shared" si="27"/>
        <v>Ibiassucê</v>
      </c>
      <c r="G661" t="s">
        <v>3363</v>
      </c>
      <c r="H661">
        <v>0</v>
      </c>
      <c r="I661" s="21">
        <f t="shared" si="25"/>
        <v>0</v>
      </c>
    </row>
    <row r="662" spans="1:9">
      <c r="A662" t="str">
        <f t="shared" si="26"/>
        <v>Mirante</v>
      </c>
      <c r="B662" t="s">
        <v>3473</v>
      </c>
      <c r="C662">
        <v>0</v>
      </c>
      <c r="D662" s="21">
        <f t="shared" si="24"/>
        <v>0</v>
      </c>
      <c r="F662" t="str">
        <f t="shared" si="27"/>
        <v>Ibicaraí</v>
      </c>
      <c r="G662" t="s">
        <v>3364</v>
      </c>
      <c r="H662">
        <v>0</v>
      </c>
      <c r="I662" s="21">
        <f t="shared" si="25"/>
        <v>0</v>
      </c>
    </row>
    <row r="663" spans="1:9">
      <c r="A663" t="str">
        <f t="shared" si="26"/>
        <v>Milagres</v>
      </c>
      <c r="B663" t="s">
        <v>3471</v>
      </c>
      <c r="C663">
        <v>0</v>
      </c>
      <c r="D663" s="21">
        <f t="shared" si="24"/>
        <v>0</v>
      </c>
      <c r="F663" t="str">
        <f t="shared" si="27"/>
        <v>Ibicoara</v>
      </c>
      <c r="G663" t="s">
        <v>3365</v>
      </c>
      <c r="H663">
        <v>0</v>
      </c>
      <c r="I663" s="21">
        <f t="shared" si="25"/>
        <v>0</v>
      </c>
    </row>
    <row r="664" spans="1:9">
      <c r="A664" t="str">
        <f t="shared" si="26"/>
        <v>Medeiros Neto</v>
      </c>
      <c r="B664" t="s">
        <v>3469</v>
      </c>
      <c r="C664">
        <v>0</v>
      </c>
      <c r="D664" s="21">
        <f t="shared" si="24"/>
        <v>0</v>
      </c>
      <c r="F664" t="str">
        <f t="shared" si="27"/>
        <v>Ibicuí</v>
      </c>
      <c r="G664" t="s">
        <v>3366</v>
      </c>
      <c r="H664">
        <v>0</v>
      </c>
      <c r="I664" s="21">
        <f t="shared" si="25"/>
        <v>0</v>
      </c>
    </row>
    <row r="665" spans="1:9">
      <c r="A665" t="str">
        <f t="shared" si="26"/>
        <v>Matina</v>
      </c>
      <c r="B665" t="s">
        <v>3468</v>
      </c>
      <c r="C665">
        <v>0</v>
      </c>
      <c r="D665" s="21">
        <f t="shared" si="24"/>
        <v>0</v>
      </c>
      <c r="F665" t="str">
        <f t="shared" si="27"/>
        <v>Ibipeba</v>
      </c>
      <c r="G665" t="s">
        <v>3367</v>
      </c>
      <c r="H665">
        <v>0</v>
      </c>
      <c r="I665" s="21">
        <f t="shared" si="25"/>
        <v>0</v>
      </c>
    </row>
    <row r="666" spans="1:9">
      <c r="A666" t="str">
        <f t="shared" si="26"/>
        <v>Mata de São João</v>
      </c>
      <c r="B666" t="s">
        <v>3467</v>
      </c>
      <c r="C666">
        <v>0</v>
      </c>
      <c r="D666" s="21">
        <f t="shared" si="24"/>
        <v>0</v>
      </c>
      <c r="F666" t="str">
        <f t="shared" si="27"/>
        <v>Ibipitanga</v>
      </c>
      <c r="G666" t="s">
        <v>3368</v>
      </c>
      <c r="H666">
        <v>0</v>
      </c>
      <c r="I666" s="21">
        <f t="shared" si="25"/>
        <v>0</v>
      </c>
    </row>
    <row r="667" spans="1:9">
      <c r="A667" t="str">
        <f t="shared" si="26"/>
        <v>Mascote</v>
      </c>
      <c r="B667" t="s">
        <v>3466</v>
      </c>
      <c r="C667">
        <v>0</v>
      </c>
      <c r="D667" s="21">
        <f t="shared" si="24"/>
        <v>0</v>
      </c>
      <c r="F667" t="str">
        <f t="shared" si="27"/>
        <v>Ibiquera</v>
      </c>
      <c r="G667" t="s">
        <v>3369</v>
      </c>
      <c r="H667">
        <v>0</v>
      </c>
      <c r="I667" s="21">
        <f t="shared" si="25"/>
        <v>0</v>
      </c>
    </row>
    <row r="668" spans="1:9">
      <c r="A668" t="str">
        <f t="shared" si="26"/>
        <v>Maraú</v>
      </c>
      <c r="B668" t="s">
        <v>3464</v>
      </c>
      <c r="C668">
        <v>0</v>
      </c>
      <c r="D668" s="21">
        <f t="shared" ref="D668:D731" si="28">C668*100/695</f>
        <v>0</v>
      </c>
      <c r="F668" t="str">
        <f t="shared" si="27"/>
        <v>Ibirapitanga</v>
      </c>
      <c r="G668" t="s">
        <v>3370</v>
      </c>
      <c r="H668">
        <v>0</v>
      </c>
      <c r="I668" s="21">
        <f t="shared" ref="I668:I731" si="29">H668*100/681</f>
        <v>0</v>
      </c>
    </row>
    <row r="669" spans="1:9">
      <c r="A669" t="str">
        <f t="shared" ref="A669:A732" si="30">MID(B669,8,30)</f>
        <v>Maragogipe</v>
      </c>
      <c r="B669" t="s">
        <v>3463</v>
      </c>
      <c r="C669">
        <v>0</v>
      </c>
      <c r="D669" s="21">
        <f t="shared" si="28"/>
        <v>0</v>
      </c>
      <c r="F669" t="str">
        <f t="shared" ref="F669:F732" si="31">MID(G669,8,30)</f>
        <v>Ibirapuã</v>
      </c>
      <c r="G669" t="s">
        <v>3371</v>
      </c>
      <c r="H669">
        <v>0</v>
      </c>
      <c r="I669" s="21">
        <f t="shared" si="29"/>
        <v>0</v>
      </c>
    </row>
    <row r="670" spans="1:9">
      <c r="A670" t="str">
        <f t="shared" si="30"/>
        <v>Maracás</v>
      </c>
      <c r="B670" t="s">
        <v>3462</v>
      </c>
      <c r="C670">
        <v>0</v>
      </c>
      <c r="D670" s="21">
        <f t="shared" si="28"/>
        <v>0</v>
      </c>
      <c r="F670" t="str">
        <f t="shared" si="31"/>
        <v>Ibirataia</v>
      </c>
      <c r="G670" t="s">
        <v>3372</v>
      </c>
      <c r="H670">
        <v>0</v>
      </c>
      <c r="I670" s="21">
        <f t="shared" si="29"/>
        <v>0</v>
      </c>
    </row>
    <row r="671" spans="1:9">
      <c r="A671" t="str">
        <f t="shared" si="30"/>
        <v>Mansidão</v>
      </c>
      <c r="B671" t="s">
        <v>3461</v>
      </c>
      <c r="C671">
        <v>0</v>
      </c>
      <c r="D671" s="21">
        <f t="shared" si="28"/>
        <v>0</v>
      </c>
      <c r="F671" t="str">
        <f t="shared" si="31"/>
        <v>Ibitiara</v>
      </c>
      <c r="G671" t="s">
        <v>3373</v>
      </c>
      <c r="H671">
        <v>0</v>
      </c>
      <c r="I671" s="21">
        <f t="shared" si="29"/>
        <v>0</v>
      </c>
    </row>
    <row r="672" spans="1:9">
      <c r="A672" t="str">
        <f t="shared" si="30"/>
        <v>Manoel Vitorino</v>
      </c>
      <c r="B672" t="s">
        <v>3460</v>
      </c>
      <c r="C672">
        <v>0</v>
      </c>
      <c r="D672" s="21">
        <f t="shared" si="28"/>
        <v>0</v>
      </c>
      <c r="F672" t="str">
        <f t="shared" si="31"/>
        <v>Ibititá</v>
      </c>
      <c r="G672" t="s">
        <v>3374</v>
      </c>
      <c r="H672">
        <v>0</v>
      </c>
      <c r="I672" s="21">
        <f t="shared" si="29"/>
        <v>0</v>
      </c>
    </row>
    <row r="673" spans="1:9">
      <c r="A673" t="str">
        <f t="shared" si="30"/>
        <v>Malhada de Pedras</v>
      </c>
      <c r="B673" t="s">
        <v>3459</v>
      </c>
      <c r="C673">
        <v>0</v>
      </c>
      <c r="D673" s="21">
        <f t="shared" si="28"/>
        <v>0</v>
      </c>
      <c r="F673" t="str">
        <f t="shared" si="31"/>
        <v>Ibotirama</v>
      </c>
      <c r="G673" t="s">
        <v>3375</v>
      </c>
      <c r="H673">
        <v>0</v>
      </c>
      <c r="I673" s="21">
        <f t="shared" si="29"/>
        <v>0</v>
      </c>
    </row>
    <row r="674" spans="1:9">
      <c r="A674" t="str">
        <f t="shared" si="30"/>
        <v>Malhada</v>
      </c>
      <c r="B674" t="s">
        <v>3458</v>
      </c>
      <c r="C674">
        <v>0</v>
      </c>
      <c r="D674" s="21">
        <f t="shared" si="28"/>
        <v>0</v>
      </c>
      <c r="F674" t="str">
        <f t="shared" si="31"/>
        <v>Ichu</v>
      </c>
      <c r="G674" t="s">
        <v>3376</v>
      </c>
      <c r="H674">
        <v>0</v>
      </c>
      <c r="I674" s="21">
        <f t="shared" si="29"/>
        <v>0</v>
      </c>
    </row>
    <row r="675" spans="1:9">
      <c r="A675" t="str">
        <f t="shared" si="30"/>
        <v>Maiquinique</v>
      </c>
      <c r="B675" t="s">
        <v>3456</v>
      </c>
      <c r="C675">
        <v>0</v>
      </c>
      <c r="D675" s="21">
        <f t="shared" si="28"/>
        <v>0</v>
      </c>
      <c r="F675" t="str">
        <f t="shared" si="31"/>
        <v>Igaporã</v>
      </c>
      <c r="G675" t="s">
        <v>3377</v>
      </c>
      <c r="H675">
        <v>0</v>
      </c>
      <c r="I675" s="21">
        <f t="shared" si="29"/>
        <v>0</v>
      </c>
    </row>
    <row r="676" spans="1:9">
      <c r="A676" t="str">
        <f t="shared" si="30"/>
        <v>Maetinga</v>
      </c>
      <c r="B676" t="s">
        <v>3455</v>
      </c>
      <c r="C676">
        <v>0</v>
      </c>
      <c r="D676" s="21">
        <f t="shared" si="28"/>
        <v>0</v>
      </c>
      <c r="F676" t="str">
        <f t="shared" si="31"/>
        <v>Igrapiúna</v>
      </c>
      <c r="G676" t="s">
        <v>3378</v>
      </c>
      <c r="H676">
        <v>0</v>
      </c>
      <c r="I676" s="21">
        <f t="shared" si="29"/>
        <v>0</v>
      </c>
    </row>
    <row r="677" spans="1:9">
      <c r="A677" t="str">
        <f t="shared" si="30"/>
        <v>Madre de Deus</v>
      </c>
      <c r="B677" t="s">
        <v>3454</v>
      </c>
      <c r="C677">
        <v>0</v>
      </c>
      <c r="D677" s="21">
        <f t="shared" si="28"/>
        <v>0</v>
      </c>
      <c r="F677" t="str">
        <f t="shared" si="31"/>
        <v>Iguaí</v>
      </c>
      <c r="G677" t="s">
        <v>3379</v>
      </c>
      <c r="H677">
        <v>0</v>
      </c>
      <c r="I677" s="21">
        <f t="shared" si="29"/>
        <v>0</v>
      </c>
    </row>
    <row r="678" spans="1:9">
      <c r="A678" t="str">
        <f t="shared" si="30"/>
        <v>Macururé</v>
      </c>
      <c r="B678" t="s">
        <v>3453</v>
      </c>
      <c r="C678">
        <v>0</v>
      </c>
      <c r="D678" s="21">
        <f t="shared" si="28"/>
        <v>0</v>
      </c>
      <c r="F678" t="str">
        <f t="shared" si="31"/>
        <v>Ilhéus</v>
      </c>
      <c r="G678" t="s">
        <v>3380</v>
      </c>
      <c r="H678">
        <v>0</v>
      </c>
      <c r="I678" s="21">
        <f t="shared" si="29"/>
        <v>0</v>
      </c>
    </row>
    <row r="679" spans="1:9">
      <c r="A679" t="str">
        <f t="shared" si="30"/>
        <v>Macaúbas</v>
      </c>
      <c r="B679" t="s">
        <v>3452</v>
      </c>
      <c r="C679">
        <v>0</v>
      </c>
      <c r="D679" s="21">
        <f t="shared" si="28"/>
        <v>0</v>
      </c>
      <c r="F679" t="str">
        <f t="shared" si="31"/>
        <v>Ipecaetá</v>
      </c>
      <c r="G679" t="s">
        <v>3382</v>
      </c>
      <c r="H679">
        <v>0</v>
      </c>
      <c r="I679" s="21">
        <f t="shared" si="29"/>
        <v>0</v>
      </c>
    </row>
    <row r="680" spans="1:9">
      <c r="A680" t="str">
        <f t="shared" si="30"/>
        <v>Macarani</v>
      </c>
      <c r="B680" t="s">
        <v>3451</v>
      </c>
      <c r="C680">
        <v>0</v>
      </c>
      <c r="D680" s="21">
        <f t="shared" si="28"/>
        <v>0</v>
      </c>
      <c r="F680" t="str">
        <f t="shared" si="31"/>
        <v>Ipiaú</v>
      </c>
      <c r="G680" t="s">
        <v>3383</v>
      </c>
      <c r="H680">
        <v>0</v>
      </c>
      <c r="I680" s="21">
        <f t="shared" si="29"/>
        <v>0</v>
      </c>
    </row>
    <row r="681" spans="1:9">
      <c r="A681" t="str">
        <f t="shared" si="30"/>
        <v>Macajuba</v>
      </c>
      <c r="B681" t="s">
        <v>3450</v>
      </c>
      <c r="C681">
        <v>0</v>
      </c>
      <c r="D681" s="21">
        <f t="shared" si="28"/>
        <v>0</v>
      </c>
      <c r="F681" t="str">
        <f t="shared" si="31"/>
        <v>Ipirá</v>
      </c>
      <c r="G681" t="s">
        <v>3384</v>
      </c>
      <c r="H681">
        <v>0</v>
      </c>
      <c r="I681" s="21">
        <f t="shared" si="29"/>
        <v>0</v>
      </c>
    </row>
    <row r="682" spans="1:9">
      <c r="A682" t="str">
        <f t="shared" si="30"/>
        <v>Luís Eduardo Magalhães</v>
      </c>
      <c r="B682" t="s">
        <v>3449</v>
      </c>
      <c r="C682">
        <v>0</v>
      </c>
      <c r="D682" s="21">
        <f t="shared" si="28"/>
        <v>0</v>
      </c>
      <c r="F682" t="str">
        <f t="shared" si="31"/>
        <v>Ipupiara</v>
      </c>
      <c r="G682" t="s">
        <v>3385</v>
      </c>
      <c r="H682">
        <v>0</v>
      </c>
      <c r="I682" s="21">
        <f t="shared" si="29"/>
        <v>0</v>
      </c>
    </row>
    <row r="683" spans="1:9">
      <c r="A683" t="str">
        <f t="shared" si="30"/>
        <v>Livramento de Nossa Senhora</v>
      </c>
      <c r="B683" t="s">
        <v>3448</v>
      </c>
      <c r="C683">
        <v>0</v>
      </c>
      <c r="D683" s="21">
        <f t="shared" si="28"/>
        <v>0</v>
      </c>
      <c r="F683" t="str">
        <f t="shared" si="31"/>
        <v>Irajuba</v>
      </c>
      <c r="G683" t="s">
        <v>3386</v>
      </c>
      <c r="H683">
        <v>0</v>
      </c>
      <c r="I683" s="21">
        <f t="shared" si="29"/>
        <v>0</v>
      </c>
    </row>
    <row r="684" spans="1:9">
      <c r="A684" t="str">
        <f t="shared" si="30"/>
        <v>Licínio de Almeida</v>
      </c>
      <c r="B684" t="s">
        <v>3447</v>
      </c>
      <c r="C684">
        <v>0</v>
      </c>
      <c r="D684" s="21">
        <f t="shared" si="28"/>
        <v>0</v>
      </c>
      <c r="F684" t="str">
        <f t="shared" si="31"/>
        <v>Iramaia</v>
      </c>
      <c r="G684" t="s">
        <v>3387</v>
      </c>
      <c r="H684">
        <v>0</v>
      </c>
      <c r="I684" s="21">
        <f t="shared" si="29"/>
        <v>0</v>
      </c>
    </row>
    <row r="685" spans="1:9">
      <c r="A685" t="str">
        <f t="shared" si="30"/>
        <v>Lençóis</v>
      </c>
      <c r="B685" t="s">
        <v>3446</v>
      </c>
      <c r="C685">
        <v>0</v>
      </c>
      <c r="D685" s="21">
        <f t="shared" si="28"/>
        <v>0</v>
      </c>
      <c r="F685" t="str">
        <f t="shared" si="31"/>
        <v>Irecê</v>
      </c>
      <c r="G685" t="s">
        <v>3390</v>
      </c>
      <c r="H685">
        <v>0</v>
      </c>
      <c r="I685" s="21">
        <f t="shared" si="29"/>
        <v>0</v>
      </c>
    </row>
    <row r="686" spans="1:9">
      <c r="A686" t="str">
        <f t="shared" si="30"/>
        <v>Lapão</v>
      </c>
      <c r="B686" t="s">
        <v>3445</v>
      </c>
      <c r="C686">
        <v>0</v>
      </c>
      <c r="D686" s="21">
        <f t="shared" si="28"/>
        <v>0</v>
      </c>
      <c r="F686" t="str">
        <f t="shared" si="31"/>
        <v>Itabela</v>
      </c>
      <c r="G686" t="s">
        <v>3391</v>
      </c>
      <c r="H686">
        <v>0</v>
      </c>
      <c r="I686" s="21">
        <f t="shared" si="29"/>
        <v>0</v>
      </c>
    </row>
    <row r="687" spans="1:9">
      <c r="A687" t="str">
        <f t="shared" si="30"/>
        <v>Lamarão</v>
      </c>
      <c r="B687" t="s">
        <v>3444</v>
      </c>
      <c r="C687">
        <v>0</v>
      </c>
      <c r="D687" s="21">
        <f t="shared" si="28"/>
        <v>0</v>
      </c>
      <c r="F687" t="str">
        <f t="shared" si="31"/>
        <v>Itacaré</v>
      </c>
      <c r="G687" t="s">
        <v>3394</v>
      </c>
      <c r="H687">
        <v>0</v>
      </c>
      <c r="I687" s="21">
        <f t="shared" si="29"/>
        <v>0</v>
      </c>
    </row>
    <row r="688" spans="1:9">
      <c r="A688" t="str">
        <f t="shared" si="30"/>
        <v>Lajedo do Tabocal</v>
      </c>
      <c r="B688" t="s">
        <v>3443</v>
      </c>
      <c r="C688">
        <v>0</v>
      </c>
      <c r="D688" s="21">
        <f t="shared" si="28"/>
        <v>0</v>
      </c>
      <c r="F688" t="str">
        <f t="shared" si="31"/>
        <v>Itaeté</v>
      </c>
      <c r="G688" t="s">
        <v>3395</v>
      </c>
      <c r="H688">
        <v>0</v>
      </c>
      <c r="I688" s="21">
        <f t="shared" si="29"/>
        <v>0</v>
      </c>
    </row>
    <row r="689" spans="1:9">
      <c r="A689" t="str">
        <f t="shared" si="30"/>
        <v>Lajedinho</v>
      </c>
      <c r="B689" t="s">
        <v>3442</v>
      </c>
      <c r="C689">
        <v>0</v>
      </c>
      <c r="D689" s="21">
        <f t="shared" si="28"/>
        <v>0</v>
      </c>
      <c r="F689" t="str">
        <f t="shared" si="31"/>
        <v>Itagi</v>
      </c>
      <c r="G689" t="s">
        <v>3396</v>
      </c>
      <c r="H689">
        <v>0</v>
      </c>
      <c r="I689" s="21">
        <f t="shared" si="29"/>
        <v>0</v>
      </c>
    </row>
    <row r="690" spans="1:9">
      <c r="A690" t="str">
        <f t="shared" si="30"/>
        <v>Lajedão</v>
      </c>
      <c r="B690" t="s">
        <v>3441</v>
      </c>
      <c r="C690">
        <v>0</v>
      </c>
      <c r="D690" s="21">
        <f t="shared" si="28"/>
        <v>0</v>
      </c>
      <c r="F690" t="str">
        <f t="shared" si="31"/>
        <v>Itagibá</v>
      </c>
      <c r="G690" t="s">
        <v>3397</v>
      </c>
      <c r="H690">
        <v>0</v>
      </c>
      <c r="I690" s="21">
        <f t="shared" si="29"/>
        <v>0</v>
      </c>
    </row>
    <row r="691" spans="1:9">
      <c r="A691" t="str">
        <f t="shared" si="30"/>
        <v>Laje</v>
      </c>
      <c r="B691" t="s">
        <v>3440</v>
      </c>
      <c r="C691">
        <v>0</v>
      </c>
      <c r="D691" s="21">
        <f t="shared" si="28"/>
        <v>0</v>
      </c>
      <c r="F691" t="str">
        <f t="shared" si="31"/>
        <v>Itagimirim</v>
      </c>
      <c r="G691" t="s">
        <v>3398</v>
      </c>
      <c r="H691">
        <v>0</v>
      </c>
      <c r="I691" s="21">
        <f t="shared" si="29"/>
        <v>0</v>
      </c>
    </row>
    <row r="692" spans="1:9">
      <c r="A692" t="str">
        <f t="shared" si="30"/>
        <v>Lagoa Real</v>
      </c>
      <c r="B692" t="s">
        <v>3439</v>
      </c>
      <c r="C692">
        <v>0</v>
      </c>
      <c r="D692" s="21">
        <f t="shared" si="28"/>
        <v>0</v>
      </c>
      <c r="F692" t="str">
        <f t="shared" si="31"/>
        <v>Itaguaçu da Bahia</v>
      </c>
      <c r="G692" t="s">
        <v>3399</v>
      </c>
      <c r="H692">
        <v>0</v>
      </c>
      <c r="I692" s="21">
        <f t="shared" si="29"/>
        <v>0</v>
      </c>
    </row>
    <row r="693" spans="1:9">
      <c r="A693" t="str">
        <f t="shared" si="30"/>
        <v>Lafaiete Coutinho</v>
      </c>
      <c r="B693" t="s">
        <v>3438</v>
      </c>
      <c r="C693">
        <v>0</v>
      </c>
      <c r="D693" s="21">
        <f t="shared" si="28"/>
        <v>0</v>
      </c>
      <c r="F693" t="str">
        <f t="shared" si="31"/>
        <v>Itaju do Colônia</v>
      </c>
      <c r="G693" t="s">
        <v>3400</v>
      </c>
      <c r="H693">
        <v>0</v>
      </c>
      <c r="I693" s="21">
        <f t="shared" si="29"/>
        <v>0</v>
      </c>
    </row>
    <row r="694" spans="1:9">
      <c r="A694" t="str">
        <f t="shared" si="30"/>
        <v>Jussiape</v>
      </c>
      <c r="B694" t="s">
        <v>3437</v>
      </c>
      <c r="C694">
        <v>0</v>
      </c>
      <c r="D694" s="21">
        <f t="shared" si="28"/>
        <v>0</v>
      </c>
      <c r="F694" t="str">
        <f t="shared" si="31"/>
        <v>Itajuípe</v>
      </c>
      <c r="G694" t="s">
        <v>3401</v>
      </c>
      <c r="H694">
        <v>0</v>
      </c>
      <c r="I694" s="21">
        <f t="shared" si="29"/>
        <v>0</v>
      </c>
    </row>
    <row r="695" spans="1:9">
      <c r="A695" t="str">
        <f t="shared" si="30"/>
        <v>Jussari</v>
      </c>
      <c r="B695" t="s">
        <v>3436</v>
      </c>
      <c r="C695">
        <v>0</v>
      </c>
      <c r="D695" s="21">
        <f t="shared" si="28"/>
        <v>0</v>
      </c>
      <c r="F695" t="str">
        <f t="shared" si="31"/>
        <v>Itamaraju</v>
      </c>
      <c r="G695" t="s">
        <v>3402</v>
      </c>
      <c r="H695">
        <v>0</v>
      </c>
      <c r="I695" s="21">
        <f t="shared" si="29"/>
        <v>0</v>
      </c>
    </row>
    <row r="696" spans="1:9">
      <c r="A696" t="str">
        <f t="shared" si="30"/>
        <v>Jussara</v>
      </c>
      <c r="B696" t="s">
        <v>3435</v>
      </c>
      <c r="C696">
        <v>0</v>
      </c>
      <c r="D696" s="21">
        <f t="shared" si="28"/>
        <v>0</v>
      </c>
      <c r="F696" t="str">
        <f t="shared" si="31"/>
        <v>Itamari</v>
      </c>
      <c r="G696" t="s">
        <v>3403</v>
      </c>
      <c r="H696">
        <v>0</v>
      </c>
      <c r="I696" s="21">
        <f t="shared" si="29"/>
        <v>0</v>
      </c>
    </row>
    <row r="697" spans="1:9">
      <c r="A697" t="str">
        <f t="shared" si="30"/>
        <v>Jucuruçu</v>
      </c>
      <c r="B697" t="s">
        <v>3434</v>
      </c>
      <c r="C697">
        <v>0</v>
      </c>
      <c r="D697" s="21">
        <f t="shared" si="28"/>
        <v>0</v>
      </c>
      <c r="F697" t="str">
        <f t="shared" si="31"/>
        <v>Itambé</v>
      </c>
      <c r="G697" t="s">
        <v>3404</v>
      </c>
      <c r="H697">
        <v>0</v>
      </c>
      <c r="I697" s="21">
        <f t="shared" si="29"/>
        <v>0</v>
      </c>
    </row>
    <row r="698" spans="1:9">
      <c r="A698" t="str">
        <f t="shared" si="30"/>
        <v>Juazeiro</v>
      </c>
      <c r="B698" t="s">
        <v>3433</v>
      </c>
      <c r="C698">
        <v>0</v>
      </c>
      <c r="D698" s="21">
        <f t="shared" si="28"/>
        <v>0</v>
      </c>
      <c r="F698" t="str">
        <f t="shared" si="31"/>
        <v>Itanagra</v>
      </c>
      <c r="G698" t="s">
        <v>3405</v>
      </c>
      <c r="H698">
        <v>0</v>
      </c>
      <c r="I698" s="21">
        <f t="shared" si="29"/>
        <v>0</v>
      </c>
    </row>
    <row r="699" spans="1:9">
      <c r="A699" t="str">
        <f t="shared" si="30"/>
        <v>João Dourado</v>
      </c>
      <c r="B699" t="s">
        <v>3432</v>
      </c>
      <c r="C699">
        <v>0</v>
      </c>
      <c r="D699" s="21">
        <f t="shared" si="28"/>
        <v>0</v>
      </c>
      <c r="F699" t="str">
        <f t="shared" si="31"/>
        <v>Itanhém</v>
      </c>
      <c r="G699" t="s">
        <v>3406</v>
      </c>
      <c r="H699">
        <v>0</v>
      </c>
      <c r="I699" s="21">
        <f t="shared" si="29"/>
        <v>0</v>
      </c>
    </row>
    <row r="700" spans="1:9">
      <c r="A700" t="str">
        <f t="shared" si="30"/>
        <v>Jitaúna</v>
      </c>
      <c r="B700" t="s">
        <v>3431</v>
      </c>
      <c r="C700">
        <v>0</v>
      </c>
      <c r="D700" s="21">
        <f t="shared" si="28"/>
        <v>0</v>
      </c>
      <c r="F700" t="str">
        <f t="shared" si="31"/>
        <v>Itaparica</v>
      </c>
      <c r="G700" t="s">
        <v>3407</v>
      </c>
      <c r="H700">
        <v>0</v>
      </c>
      <c r="I700" s="21">
        <f t="shared" si="29"/>
        <v>0</v>
      </c>
    </row>
    <row r="701" spans="1:9">
      <c r="A701" t="str">
        <f t="shared" si="30"/>
        <v>Jiquiriçá</v>
      </c>
      <c r="B701" t="s">
        <v>3430</v>
      </c>
      <c r="C701">
        <v>0</v>
      </c>
      <c r="D701" s="21">
        <f t="shared" si="28"/>
        <v>0</v>
      </c>
      <c r="F701" t="str">
        <f t="shared" si="31"/>
        <v>Itapé</v>
      </c>
      <c r="G701" t="s">
        <v>3408</v>
      </c>
      <c r="H701">
        <v>0</v>
      </c>
      <c r="I701" s="21">
        <f t="shared" si="29"/>
        <v>0</v>
      </c>
    </row>
    <row r="702" spans="1:9">
      <c r="A702" t="str">
        <f t="shared" si="30"/>
        <v>Jeremoabo</v>
      </c>
      <c r="B702" t="s">
        <v>3429</v>
      </c>
      <c r="C702">
        <v>0</v>
      </c>
      <c r="D702" s="21">
        <f t="shared" si="28"/>
        <v>0</v>
      </c>
      <c r="F702" t="str">
        <f t="shared" si="31"/>
        <v>Itapebi</v>
      </c>
      <c r="G702" t="s">
        <v>3409</v>
      </c>
      <c r="H702">
        <v>0</v>
      </c>
      <c r="I702" s="21">
        <f t="shared" si="29"/>
        <v>0</v>
      </c>
    </row>
    <row r="703" spans="1:9">
      <c r="A703" t="str">
        <f t="shared" si="30"/>
        <v>Jequié</v>
      </c>
      <c r="B703" t="s">
        <v>3428</v>
      </c>
      <c r="C703">
        <v>0</v>
      </c>
      <c r="D703" s="21">
        <f t="shared" si="28"/>
        <v>0</v>
      </c>
      <c r="F703" t="str">
        <f t="shared" si="31"/>
        <v>Itapetinga</v>
      </c>
      <c r="G703" t="s">
        <v>3410</v>
      </c>
      <c r="H703">
        <v>0</v>
      </c>
      <c r="I703" s="21">
        <f t="shared" si="29"/>
        <v>0</v>
      </c>
    </row>
    <row r="704" spans="1:9">
      <c r="A704" t="str">
        <f t="shared" si="30"/>
        <v>Jaguaripe</v>
      </c>
      <c r="B704" t="s">
        <v>3426</v>
      </c>
      <c r="C704">
        <v>0</v>
      </c>
      <c r="D704" s="21">
        <f t="shared" si="28"/>
        <v>0</v>
      </c>
      <c r="F704" t="str">
        <f t="shared" si="31"/>
        <v>Itaquara</v>
      </c>
      <c r="G704" t="s">
        <v>3413</v>
      </c>
      <c r="H704">
        <v>0</v>
      </c>
      <c r="I704" s="21">
        <f t="shared" si="29"/>
        <v>0</v>
      </c>
    </row>
    <row r="705" spans="1:9">
      <c r="A705" t="str">
        <f t="shared" si="30"/>
        <v>Jaguarari</v>
      </c>
      <c r="B705" t="s">
        <v>3425</v>
      </c>
      <c r="C705">
        <v>0</v>
      </c>
      <c r="D705" s="21">
        <f t="shared" si="28"/>
        <v>0</v>
      </c>
      <c r="F705" t="str">
        <f t="shared" si="31"/>
        <v>Itarantim</v>
      </c>
      <c r="G705" t="s">
        <v>3414</v>
      </c>
      <c r="H705">
        <v>0</v>
      </c>
      <c r="I705" s="21">
        <f t="shared" si="29"/>
        <v>0</v>
      </c>
    </row>
    <row r="706" spans="1:9">
      <c r="A706" t="str">
        <f t="shared" si="30"/>
        <v>Jaguaquara</v>
      </c>
      <c r="B706" t="s">
        <v>3424</v>
      </c>
      <c r="C706">
        <v>0</v>
      </c>
      <c r="D706" s="21">
        <f t="shared" si="28"/>
        <v>0</v>
      </c>
      <c r="F706" t="str">
        <f t="shared" si="31"/>
        <v>Itatim</v>
      </c>
      <c r="G706" t="s">
        <v>3415</v>
      </c>
      <c r="H706">
        <v>0</v>
      </c>
      <c r="I706" s="21">
        <f t="shared" si="29"/>
        <v>0</v>
      </c>
    </row>
    <row r="707" spans="1:9">
      <c r="A707" t="str">
        <f t="shared" si="30"/>
        <v>Jacaraci</v>
      </c>
      <c r="B707" t="s">
        <v>3423</v>
      </c>
      <c r="C707">
        <v>0</v>
      </c>
      <c r="D707" s="21">
        <f t="shared" si="28"/>
        <v>0</v>
      </c>
      <c r="F707" t="str">
        <f t="shared" si="31"/>
        <v>Itiruçu</v>
      </c>
      <c r="G707" t="s">
        <v>3416</v>
      </c>
      <c r="H707">
        <v>0</v>
      </c>
      <c r="I707" s="21">
        <f t="shared" si="29"/>
        <v>0</v>
      </c>
    </row>
    <row r="708" spans="1:9">
      <c r="A708" t="str">
        <f t="shared" si="30"/>
        <v>Jaborandi</v>
      </c>
      <c r="B708" t="s">
        <v>3422</v>
      </c>
      <c r="C708">
        <v>0</v>
      </c>
      <c r="D708" s="21">
        <f t="shared" si="28"/>
        <v>0</v>
      </c>
      <c r="F708" t="str">
        <f t="shared" si="31"/>
        <v>Itiúba</v>
      </c>
      <c r="G708" t="s">
        <v>3417</v>
      </c>
      <c r="H708">
        <v>0</v>
      </c>
      <c r="I708" s="21">
        <f t="shared" si="29"/>
        <v>0</v>
      </c>
    </row>
    <row r="709" spans="1:9">
      <c r="A709" t="str">
        <f t="shared" si="30"/>
        <v>Iuiú</v>
      </c>
      <c r="B709" t="s">
        <v>3421</v>
      </c>
      <c r="C709">
        <v>0</v>
      </c>
      <c r="D709" s="21">
        <f t="shared" si="28"/>
        <v>0</v>
      </c>
      <c r="F709" t="str">
        <f t="shared" si="31"/>
        <v>Itororó</v>
      </c>
      <c r="G709" t="s">
        <v>3418</v>
      </c>
      <c r="H709">
        <v>0</v>
      </c>
      <c r="I709" s="21">
        <f t="shared" si="29"/>
        <v>0</v>
      </c>
    </row>
    <row r="710" spans="1:9">
      <c r="A710" t="str">
        <f t="shared" si="30"/>
        <v>Ituberá</v>
      </c>
      <c r="B710" t="s">
        <v>3420</v>
      </c>
      <c r="C710">
        <v>0</v>
      </c>
      <c r="D710" s="21">
        <f t="shared" si="28"/>
        <v>0</v>
      </c>
      <c r="F710" t="str">
        <f t="shared" si="31"/>
        <v>Ituaçu</v>
      </c>
      <c r="G710" t="s">
        <v>3419</v>
      </c>
      <c r="H710">
        <v>0</v>
      </c>
      <c r="I710" s="21">
        <f t="shared" si="29"/>
        <v>0</v>
      </c>
    </row>
    <row r="711" spans="1:9">
      <c r="A711" t="str">
        <f t="shared" si="30"/>
        <v>Ituaçu</v>
      </c>
      <c r="B711" t="s">
        <v>3419</v>
      </c>
      <c r="C711">
        <v>0</v>
      </c>
      <c r="D711" s="21">
        <f t="shared" si="28"/>
        <v>0</v>
      </c>
      <c r="F711" t="str">
        <f t="shared" si="31"/>
        <v>Ituberá</v>
      </c>
      <c r="G711" t="s">
        <v>3420</v>
      </c>
      <c r="H711">
        <v>0</v>
      </c>
      <c r="I711" s="21">
        <f t="shared" si="29"/>
        <v>0</v>
      </c>
    </row>
    <row r="712" spans="1:9">
      <c r="A712" t="str">
        <f t="shared" si="30"/>
        <v>Itororó</v>
      </c>
      <c r="B712" t="s">
        <v>3418</v>
      </c>
      <c r="C712">
        <v>0</v>
      </c>
      <c r="D712" s="21">
        <f t="shared" si="28"/>
        <v>0</v>
      </c>
      <c r="F712" t="str">
        <f t="shared" si="31"/>
        <v>Iuiú</v>
      </c>
      <c r="G712" t="s">
        <v>3421</v>
      </c>
      <c r="H712">
        <v>0</v>
      </c>
      <c r="I712" s="21">
        <f t="shared" si="29"/>
        <v>0</v>
      </c>
    </row>
    <row r="713" spans="1:9">
      <c r="A713" t="str">
        <f t="shared" si="30"/>
        <v>Itiúba</v>
      </c>
      <c r="B713" t="s">
        <v>3417</v>
      </c>
      <c r="C713">
        <v>0</v>
      </c>
      <c r="D713" s="21">
        <f t="shared" si="28"/>
        <v>0</v>
      </c>
      <c r="F713" t="str">
        <f t="shared" si="31"/>
        <v>Jaborandi</v>
      </c>
      <c r="G713" t="s">
        <v>3422</v>
      </c>
      <c r="H713">
        <v>0</v>
      </c>
      <c r="I713" s="21">
        <f t="shared" si="29"/>
        <v>0</v>
      </c>
    </row>
    <row r="714" spans="1:9">
      <c r="A714" t="str">
        <f t="shared" si="30"/>
        <v>Itiruçu</v>
      </c>
      <c r="B714" t="s">
        <v>3416</v>
      </c>
      <c r="C714">
        <v>0</v>
      </c>
      <c r="D714" s="21">
        <f t="shared" si="28"/>
        <v>0</v>
      </c>
      <c r="F714" t="str">
        <f t="shared" si="31"/>
        <v>Jacaraci</v>
      </c>
      <c r="G714" t="s">
        <v>3423</v>
      </c>
      <c r="H714">
        <v>0</v>
      </c>
      <c r="I714" s="21">
        <f t="shared" si="29"/>
        <v>0</v>
      </c>
    </row>
    <row r="715" spans="1:9">
      <c r="A715" t="str">
        <f t="shared" si="30"/>
        <v>Itatim</v>
      </c>
      <c r="B715" t="s">
        <v>3415</v>
      </c>
      <c r="C715">
        <v>0</v>
      </c>
      <c r="D715" s="21">
        <f t="shared" si="28"/>
        <v>0</v>
      </c>
      <c r="F715" t="str">
        <f t="shared" si="31"/>
        <v>Jaguaquara</v>
      </c>
      <c r="G715" t="s">
        <v>3424</v>
      </c>
      <c r="H715">
        <v>0</v>
      </c>
      <c r="I715" s="21">
        <f t="shared" si="29"/>
        <v>0</v>
      </c>
    </row>
    <row r="716" spans="1:9">
      <c r="A716" t="str">
        <f t="shared" si="30"/>
        <v>Itarantim</v>
      </c>
      <c r="B716" t="s">
        <v>3414</v>
      </c>
      <c r="C716">
        <v>0</v>
      </c>
      <c r="D716" s="21">
        <f t="shared" si="28"/>
        <v>0</v>
      </c>
      <c r="F716" t="str">
        <f t="shared" si="31"/>
        <v>Jaguarari</v>
      </c>
      <c r="G716" t="s">
        <v>3425</v>
      </c>
      <c r="H716">
        <v>0</v>
      </c>
      <c r="I716" s="21">
        <f t="shared" si="29"/>
        <v>0</v>
      </c>
    </row>
    <row r="717" spans="1:9">
      <c r="A717" t="str">
        <f t="shared" si="30"/>
        <v>Itaquara</v>
      </c>
      <c r="B717" t="s">
        <v>3413</v>
      </c>
      <c r="C717">
        <v>0</v>
      </c>
      <c r="D717" s="21">
        <f t="shared" si="28"/>
        <v>0</v>
      </c>
      <c r="F717" t="str">
        <f t="shared" si="31"/>
        <v>Jaguaripe</v>
      </c>
      <c r="G717" t="s">
        <v>3426</v>
      </c>
      <c r="H717">
        <v>0</v>
      </c>
      <c r="I717" s="21">
        <f t="shared" si="29"/>
        <v>0</v>
      </c>
    </row>
    <row r="718" spans="1:9">
      <c r="A718" t="str">
        <f t="shared" si="30"/>
        <v>Itapetinga</v>
      </c>
      <c r="B718" t="s">
        <v>3410</v>
      </c>
      <c r="C718">
        <v>0</v>
      </c>
      <c r="D718" s="21">
        <f t="shared" si="28"/>
        <v>0</v>
      </c>
      <c r="F718" t="str">
        <f t="shared" si="31"/>
        <v>Jequié</v>
      </c>
      <c r="G718" t="s">
        <v>3428</v>
      </c>
      <c r="H718">
        <v>0</v>
      </c>
      <c r="I718" s="21">
        <f t="shared" si="29"/>
        <v>0</v>
      </c>
    </row>
    <row r="719" spans="1:9">
      <c r="A719" t="str">
        <f t="shared" si="30"/>
        <v>Itapebi</v>
      </c>
      <c r="B719" t="s">
        <v>3409</v>
      </c>
      <c r="C719">
        <v>0</v>
      </c>
      <c r="D719" s="21">
        <f t="shared" si="28"/>
        <v>0</v>
      </c>
      <c r="F719" t="str">
        <f t="shared" si="31"/>
        <v>Jeremoabo</v>
      </c>
      <c r="G719" t="s">
        <v>3429</v>
      </c>
      <c r="H719">
        <v>0</v>
      </c>
      <c r="I719" s="21">
        <f t="shared" si="29"/>
        <v>0</v>
      </c>
    </row>
    <row r="720" spans="1:9">
      <c r="A720" t="str">
        <f t="shared" si="30"/>
        <v>Itapé</v>
      </c>
      <c r="B720" t="s">
        <v>3408</v>
      </c>
      <c r="C720">
        <v>0</v>
      </c>
      <c r="D720" s="21">
        <f t="shared" si="28"/>
        <v>0</v>
      </c>
      <c r="F720" t="str">
        <f t="shared" si="31"/>
        <v>Jiquiriçá</v>
      </c>
      <c r="G720" t="s">
        <v>3430</v>
      </c>
      <c r="H720">
        <v>0</v>
      </c>
      <c r="I720" s="21">
        <f t="shared" si="29"/>
        <v>0</v>
      </c>
    </row>
    <row r="721" spans="1:9">
      <c r="A721" t="str">
        <f t="shared" si="30"/>
        <v>Itaparica</v>
      </c>
      <c r="B721" t="s">
        <v>3407</v>
      </c>
      <c r="C721">
        <v>0</v>
      </c>
      <c r="D721" s="21">
        <f t="shared" si="28"/>
        <v>0</v>
      </c>
      <c r="F721" t="str">
        <f t="shared" si="31"/>
        <v>Jitaúna</v>
      </c>
      <c r="G721" t="s">
        <v>3431</v>
      </c>
      <c r="H721">
        <v>0</v>
      </c>
      <c r="I721" s="21">
        <f t="shared" si="29"/>
        <v>0</v>
      </c>
    </row>
    <row r="722" spans="1:9">
      <c r="A722" t="str">
        <f t="shared" si="30"/>
        <v>Itanhém</v>
      </c>
      <c r="B722" t="s">
        <v>3406</v>
      </c>
      <c r="C722">
        <v>0</v>
      </c>
      <c r="D722" s="21">
        <f t="shared" si="28"/>
        <v>0</v>
      </c>
      <c r="F722" t="str">
        <f t="shared" si="31"/>
        <v>João Dourado</v>
      </c>
      <c r="G722" t="s">
        <v>3432</v>
      </c>
      <c r="H722">
        <v>0</v>
      </c>
      <c r="I722" s="21">
        <f t="shared" si="29"/>
        <v>0</v>
      </c>
    </row>
    <row r="723" spans="1:9">
      <c r="A723" t="str">
        <f t="shared" si="30"/>
        <v>Itanagra</v>
      </c>
      <c r="B723" t="s">
        <v>3405</v>
      </c>
      <c r="C723">
        <v>0</v>
      </c>
      <c r="D723" s="21">
        <f t="shared" si="28"/>
        <v>0</v>
      </c>
      <c r="F723" t="str">
        <f t="shared" si="31"/>
        <v>Juazeiro</v>
      </c>
      <c r="G723" t="s">
        <v>3433</v>
      </c>
      <c r="H723">
        <v>0</v>
      </c>
      <c r="I723" s="21">
        <f t="shared" si="29"/>
        <v>0</v>
      </c>
    </row>
    <row r="724" spans="1:9">
      <c r="A724" t="str">
        <f t="shared" si="30"/>
        <v>Itambé</v>
      </c>
      <c r="B724" t="s">
        <v>3404</v>
      </c>
      <c r="C724">
        <v>0</v>
      </c>
      <c r="D724" s="21">
        <f t="shared" si="28"/>
        <v>0</v>
      </c>
      <c r="F724" t="str">
        <f t="shared" si="31"/>
        <v>Jucuruçu</v>
      </c>
      <c r="G724" t="s">
        <v>3434</v>
      </c>
      <c r="H724">
        <v>0</v>
      </c>
      <c r="I724" s="21">
        <f t="shared" si="29"/>
        <v>0</v>
      </c>
    </row>
    <row r="725" spans="1:9">
      <c r="A725" t="str">
        <f t="shared" si="30"/>
        <v>Itamari</v>
      </c>
      <c r="B725" t="s">
        <v>3403</v>
      </c>
      <c r="C725">
        <v>0</v>
      </c>
      <c r="D725" s="21">
        <f t="shared" si="28"/>
        <v>0</v>
      </c>
      <c r="F725" t="str">
        <f t="shared" si="31"/>
        <v>Jussara</v>
      </c>
      <c r="G725" t="s">
        <v>3435</v>
      </c>
      <c r="H725">
        <v>0</v>
      </c>
      <c r="I725" s="21">
        <f t="shared" si="29"/>
        <v>0</v>
      </c>
    </row>
    <row r="726" spans="1:9">
      <c r="A726" t="str">
        <f t="shared" si="30"/>
        <v>Itamaraju</v>
      </c>
      <c r="B726" t="s">
        <v>3402</v>
      </c>
      <c r="C726">
        <v>0</v>
      </c>
      <c r="D726" s="21">
        <f t="shared" si="28"/>
        <v>0</v>
      </c>
      <c r="F726" t="str">
        <f t="shared" si="31"/>
        <v>Jussari</v>
      </c>
      <c r="G726" t="s">
        <v>3436</v>
      </c>
      <c r="H726">
        <v>0</v>
      </c>
      <c r="I726" s="21">
        <f t="shared" si="29"/>
        <v>0</v>
      </c>
    </row>
    <row r="727" spans="1:9">
      <c r="A727" t="str">
        <f t="shared" si="30"/>
        <v>Itajuípe</v>
      </c>
      <c r="B727" t="s">
        <v>3401</v>
      </c>
      <c r="C727">
        <v>0</v>
      </c>
      <c r="D727" s="21">
        <f t="shared" si="28"/>
        <v>0</v>
      </c>
      <c r="F727" t="str">
        <f t="shared" si="31"/>
        <v>Jussiape</v>
      </c>
      <c r="G727" t="s">
        <v>3437</v>
      </c>
      <c r="H727">
        <v>0</v>
      </c>
      <c r="I727" s="21">
        <f t="shared" si="29"/>
        <v>0</v>
      </c>
    </row>
    <row r="728" spans="1:9">
      <c r="A728" t="str">
        <f t="shared" si="30"/>
        <v>Itaju do Colônia</v>
      </c>
      <c r="B728" t="s">
        <v>3400</v>
      </c>
      <c r="C728">
        <v>0</v>
      </c>
      <c r="D728" s="21">
        <f t="shared" si="28"/>
        <v>0</v>
      </c>
      <c r="F728" t="str">
        <f t="shared" si="31"/>
        <v>Lafaiete Coutinho</v>
      </c>
      <c r="G728" t="s">
        <v>3438</v>
      </c>
      <c r="H728">
        <v>0</v>
      </c>
      <c r="I728" s="21">
        <f t="shared" si="29"/>
        <v>0</v>
      </c>
    </row>
    <row r="729" spans="1:9">
      <c r="A729" t="str">
        <f t="shared" si="30"/>
        <v>Itaguaçu da Bahia</v>
      </c>
      <c r="B729" t="s">
        <v>3399</v>
      </c>
      <c r="C729">
        <v>0</v>
      </c>
      <c r="D729" s="21">
        <f t="shared" si="28"/>
        <v>0</v>
      </c>
      <c r="F729" t="str">
        <f t="shared" si="31"/>
        <v>Lagoa Real</v>
      </c>
      <c r="G729" t="s">
        <v>3439</v>
      </c>
      <c r="H729">
        <v>0</v>
      </c>
      <c r="I729" s="21">
        <f t="shared" si="29"/>
        <v>0</v>
      </c>
    </row>
    <row r="730" spans="1:9">
      <c r="A730" t="str">
        <f t="shared" si="30"/>
        <v>Itagimirim</v>
      </c>
      <c r="B730" t="s">
        <v>3398</v>
      </c>
      <c r="C730">
        <v>0</v>
      </c>
      <c r="D730" s="21">
        <f t="shared" si="28"/>
        <v>0</v>
      </c>
      <c r="F730" t="str">
        <f t="shared" si="31"/>
        <v>Lajedão</v>
      </c>
      <c r="G730" t="s">
        <v>3441</v>
      </c>
      <c r="H730">
        <v>0</v>
      </c>
      <c r="I730" s="21">
        <f t="shared" si="29"/>
        <v>0</v>
      </c>
    </row>
    <row r="731" spans="1:9">
      <c r="A731" t="str">
        <f t="shared" si="30"/>
        <v>Itagibá</v>
      </c>
      <c r="B731" t="s">
        <v>3397</v>
      </c>
      <c r="C731">
        <v>0</v>
      </c>
      <c r="D731" s="21">
        <f t="shared" si="28"/>
        <v>0</v>
      </c>
      <c r="F731" t="str">
        <f t="shared" si="31"/>
        <v>Lajedinho</v>
      </c>
      <c r="G731" t="s">
        <v>3442</v>
      </c>
      <c r="H731">
        <v>0</v>
      </c>
      <c r="I731" s="21">
        <f t="shared" si="29"/>
        <v>0</v>
      </c>
    </row>
    <row r="732" spans="1:9">
      <c r="A732" t="str">
        <f t="shared" si="30"/>
        <v>Itagi</v>
      </c>
      <c r="B732" t="s">
        <v>3396</v>
      </c>
      <c r="C732">
        <v>0</v>
      </c>
      <c r="D732" s="21">
        <f t="shared" ref="D732:D795" si="32">C732*100/695</f>
        <v>0</v>
      </c>
      <c r="F732" t="str">
        <f t="shared" si="31"/>
        <v>Lajedo do Tabocal</v>
      </c>
      <c r="G732" t="s">
        <v>3443</v>
      </c>
      <c r="H732">
        <v>0</v>
      </c>
      <c r="I732" s="21">
        <f t="shared" ref="I732:I795" si="33">H732*100/681</f>
        <v>0</v>
      </c>
    </row>
    <row r="733" spans="1:9">
      <c r="A733" t="str">
        <f t="shared" ref="A733:A796" si="34">MID(B733,8,30)</f>
        <v>Itaeté</v>
      </c>
      <c r="B733" t="s">
        <v>3395</v>
      </c>
      <c r="C733">
        <v>0</v>
      </c>
      <c r="D733" s="21">
        <f t="shared" si="32"/>
        <v>0</v>
      </c>
      <c r="F733" t="str">
        <f t="shared" ref="F733:F796" si="35">MID(G733,8,30)</f>
        <v>Lamarão</v>
      </c>
      <c r="G733" t="s">
        <v>3444</v>
      </c>
      <c r="H733">
        <v>0</v>
      </c>
      <c r="I733" s="21">
        <f t="shared" si="33"/>
        <v>0</v>
      </c>
    </row>
    <row r="734" spans="1:9">
      <c r="A734" t="str">
        <f t="shared" si="34"/>
        <v>Itacaré</v>
      </c>
      <c r="B734" t="s">
        <v>3394</v>
      </c>
      <c r="C734">
        <v>0</v>
      </c>
      <c r="D734" s="21">
        <f t="shared" si="32"/>
        <v>0</v>
      </c>
      <c r="F734" t="str">
        <f t="shared" si="35"/>
        <v>Lapão</v>
      </c>
      <c r="G734" t="s">
        <v>3445</v>
      </c>
      <c r="H734">
        <v>0</v>
      </c>
      <c r="I734" s="21">
        <f t="shared" si="33"/>
        <v>0</v>
      </c>
    </row>
    <row r="735" spans="1:9">
      <c r="A735" t="str">
        <f t="shared" si="34"/>
        <v>Itabela</v>
      </c>
      <c r="B735" t="s">
        <v>3391</v>
      </c>
      <c r="C735">
        <v>0</v>
      </c>
      <c r="D735" s="21">
        <f t="shared" si="32"/>
        <v>0</v>
      </c>
      <c r="F735" t="str">
        <f t="shared" si="35"/>
        <v>Lençóis</v>
      </c>
      <c r="G735" t="s">
        <v>3446</v>
      </c>
      <c r="H735">
        <v>0</v>
      </c>
      <c r="I735" s="21">
        <f t="shared" si="33"/>
        <v>0</v>
      </c>
    </row>
    <row r="736" spans="1:9">
      <c r="A736" t="str">
        <f t="shared" si="34"/>
        <v>Irecê</v>
      </c>
      <c r="B736" t="s">
        <v>3390</v>
      </c>
      <c r="C736">
        <v>0</v>
      </c>
      <c r="D736" s="21">
        <f t="shared" si="32"/>
        <v>0</v>
      </c>
      <c r="F736" t="str">
        <f t="shared" si="35"/>
        <v>Licínio de Almeida</v>
      </c>
      <c r="G736" t="s">
        <v>3447</v>
      </c>
      <c r="H736">
        <v>0</v>
      </c>
      <c r="I736" s="21">
        <f t="shared" si="33"/>
        <v>0</v>
      </c>
    </row>
    <row r="737" spans="1:9">
      <c r="A737" t="str">
        <f t="shared" si="34"/>
        <v>Iramaia</v>
      </c>
      <c r="B737" t="s">
        <v>3387</v>
      </c>
      <c r="C737">
        <v>0</v>
      </c>
      <c r="D737" s="21">
        <f t="shared" si="32"/>
        <v>0</v>
      </c>
      <c r="F737" t="str">
        <f t="shared" si="35"/>
        <v>Livramento de Nossa Senhora</v>
      </c>
      <c r="G737" t="s">
        <v>3448</v>
      </c>
      <c r="H737">
        <v>0</v>
      </c>
      <c r="I737" s="21">
        <f t="shared" si="33"/>
        <v>0</v>
      </c>
    </row>
    <row r="738" spans="1:9">
      <c r="A738" t="str">
        <f t="shared" si="34"/>
        <v>Irajuba</v>
      </c>
      <c r="B738" t="s">
        <v>3386</v>
      </c>
      <c r="C738">
        <v>0</v>
      </c>
      <c r="D738" s="21">
        <f t="shared" si="32"/>
        <v>0</v>
      </c>
      <c r="F738" t="str">
        <f t="shared" si="35"/>
        <v>Macajuba</v>
      </c>
      <c r="G738" t="s">
        <v>3450</v>
      </c>
      <c r="H738">
        <v>0</v>
      </c>
      <c r="I738" s="21">
        <f t="shared" si="33"/>
        <v>0</v>
      </c>
    </row>
    <row r="739" spans="1:9">
      <c r="A739" t="str">
        <f t="shared" si="34"/>
        <v>Ipupiara</v>
      </c>
      <c r="B739" t="s">
        <v>3385</v>
      </c>
      <c r="C739">
        <v>0</v>
      </c>
      <c r="D739" s="21">
        <f t="shared" si="32"/>
        <v>0</v>
      </c>
      <c r="F739" t="str">
        <f t="shared" si="35"/>
        <v>Macarani</v>
      </c>
      <c r="G739" t="s">
        <v>3451</v>
      </c>
      <c r="H739">
        <v>0</v>
      </c>
      <c r="I739" s="21">
        <f t="shared" si="33"/>
        <v>0</v>
      </c>
    </row>
    <row r="740" spans="1:9">
      <c r="A740" t="str">
        <f t="shared" si="34"/>
        <v>Ipirá</v>
      </c>
      <c r="B740" t="s">
        <v>3384</v>
      </c>
      <c r="C740">
        <v>0</v>
      </c>
      <c r="D740" s="21">
        <f t="shared" si="32"/>
        <v>0</v>
      </c>
      <c r="F740" t="str">
        <f t="shared" si="35"/>
        <v>Macaúbas</v>
      </c>
      <c r="G740" t="s">
        <v>3452</v>
      </c>
      <c r="H740">
        <v>0</v>
      </c>
      <c r="I740" s="21">
        <f t="shared" si="33"/>
        <v>0</v>
      </c>
    </row>
    <row r="741" spans="1:9">
      <c r="A741" t="str">
        <f t="shared" si="34"/>
        <v>Ipiaú</v>
      </c>
      <c r="B741" t="s">
        <v>3383</v>
      </c>
      <c r="C741">
        <v>0</v>
      </c>
      <c r="D741" s="21">
        <f t="shared" si="32"/>
        <v>0</v>
      </c>
      <c r="F741" t="str">
        <f t="shared" si="35"/>
        <v>Macururé</v>
      </c>
      <c r="G741" t="s">
        <v>3453</v>
      </c>
      <c r="H741">
        <v>0</v>
      </c>
      <c r="I741" s="21">
        <f t="shared" si="33"/>
        <v>0</v>
      </c>
    </row>
    <row r="742" spans="1:9">
      <c r="A742" t="str">
        <f t="shared" si="34"/>
        <v>Ipecaetá</v>
      </c>
      <c r="B742" t="s">
        <v>3382</v>
      </c>
      <c r="C742">
        <v>0</v>
      </c>
      <c r="D742" s="21">
        <f t="shared" si="32"/>
        <v>0</v>
      </c>
      <c r="F742" t="str">
        <f t="shared" si="35"/>
        <v>Madre de Deus</v>
      </c>
      <c r="G742" t="s">
        <v>3454</v>
      </c>
      <c r="H742">
        <v>0</v>
      </c>
      <c r="I742" s="21">
        <f t="shared" si="33"/>
        <v>0</v>
      </c>
    </row>
    <row r="743" spans="1:9">
      <c r="A743" t="str">
        <f t="shared" si="34"/>
        <v>Ilhéus</v>
      </c>
      <c r="B743" t="s">
        <v>3380</v>
      </c>
      <c r="C743">
        <v>0</v>
      </c>
      <c r="D743" s="21">
        <f t="shared" si="32"/>
        <v>0</v>
      </c>
      <c r="F743" t="str">
        <f t="shared" si="35"/>
        <v>Maetinga</v>
      </c>
      <c r="G743" t="s">
        <v>3455</v>
      </c>
      <c r="H743">
        <v>0</v>
      </c>
      <c r="I743" s="21">
        <f t="shared" si="33"/>
        <v>0</v>
      </c>
    </row>
    <row r="744" spans="1:9">
      <c r="A744" t="str">
        <f t="shared" si="34"/>
        <v>Iguaí</v>
      </c>
      <c r="B744" t="s">
        <v>3379</v>
      </c>
      <c r="C744">
        <v>0</v>
      </c>
      <c r="D744" s="21">
        <f t="shared" si="32"/>
        <v>0</v>
      </c>
      <c r="F744" t="str">
        <f t="shared" si="35"/>
        <v>Maiquinique</v>
      </c>
      <c r="G744" t="s">
        <v>3456</v>
      </c>
      <c r="H744">
        <v>0</v>
      </c>
      <c r="I744" s="21">
        <f t="shared" si="33"/>
        <v>0</v>
      </c>
    </row>
    <row r="745" spans="1:9">
      <c r="A745" t="str">
        <f t="shared" si="34"/>
        <v>Igrapiúna</v>
      </c>
      <c r="B745" t="s">
        <v>3378</v>
      </c>
      <c r="C745">
        <v>0</v>
      </c>
      <c r="D745" s="21">
        <f t="shared" si="32"/>
        <v>0</v>
      </c>
      <c r="F745" t="str">
        <f t="shared" si="35"/>
        <v>Malhada</v>
      </c>
      <c r="G745" t="s">
        <v>3458</v>
      </c>
      <c r="H745">
        <v>0</v>
      </c>
      <c r="I745" s="21">
        <f t="shared" si="33"/>
        <v>0</v>
      </c>
    </row>
    <row r="746" spans="1:9">
      <c r="A746" t="str">
        <f t="shared" si="34"/>
        <v>Igaporã</v>
      </c>
      <c r="B746" t="s">
        <v>3377</v>
      </c>
      <c r="C746">
        <v>0</v>
      </c>
      <c r="D746" s="21">
        <f t="shared" si="32"/>
        <v>0</v>
      </c>
      <c r="F746" t="str">
        <f t="shared" si="35"/>
        <v>Malhada de Pedras</v>
      </c>
      <c r="G746" t="s">
        <v>3459</v>
      </c>
      <c r="H746">
        <v>0</v>
      </c>
      <c r="I746" s="21">
        <f t="shared" si="33"/>
        <v>0</v>
      </c>
    </row>
    <row r="747" spans="1:9">
      <c r="A747" t="str">
        <f t="shared" si="34"/>
        <v>Ichu</v>
      </c>
      <c r="B747" t="s">
        <v>3376</v>
      </c>
      <c r="C747">
        <v>0</v>
      </c>
      <c r="D747" s="21">
        <f t="shared" si="32"/>
        <v>0</v>
      </c>
      <c r="F747" t="str">
        <f t="shared" si="35"/>
        <v>Manoel Vitorino</v>
      </c>
      <c r="G747" t="s">
        <v>3460</v>
      </c>
      <c r="H747">
        <v>0</v>
      </c>
      <c r="I747" s="21">
        <f t="shared" si="33"/>
        <v>0</v>
      </c>
    </row>
    <row r="748" spans="1:9">
      <c r="A748" t="str">
        <f t="shared" si="34"/>
        <v>Ibotirama</v>
      </c>
      <c r="B748" t="s">
        <v>3375</v>
      </c>
      <c r="C748">
        <v>0</v>
      </c>
      <c r="D748" s="21">
        <f t="shared" si="32"/>
        <v>0</v>
      </c>
      <c r="F748" t="str">
        <f t="shared" si="35"/>
        <v>Mansidão</v>
      </c>
      <c r="G748" t="s">
        <v>3461</v>
      </c>
      <c r="H748">
        <v>0</v>
      </c>
      <c r="I748" s="21">
        <f t="shared" si="33"/>
        <v>0</v>
      </c>
    </row>
    <row r="749" spans="1:9">
      <c r="A749" t="str">
        <f t="shared" si="34"/>
        <v>Ibititá</v>
      </c>
      <c r="B749" t="s">
        <v>3374</v>
      </c>
      <c r="C749">
        <v>0</v>
      </c>
      <c r="D749" s="21">
        <f t="shared" si="32"/>
        <v>0</v>
      </c>
      <c r="F749" t="str">
        <f t="shared" si="35"/>
        <v>Maracás</v>
      </c>
      <c r="G749" t="s">
        <v>3462</v>
      </c>
      <c r="H749">
        <v>0</v>
      </c>
      <c r="I749" s="21">
        <f t="shared" si="33"/>
        <v>0</v>
      </c>
    </row>
    <row r="750" spans="1:9">
      <c r="A750" t="str">
        <f t="shared" si="34"/>
        <v>Ibitiara</v>
      </c>
      <c r="B750" t="s">
        <v>3373</v>
      </c>
      <c r="C750">
        <v>0</v>
      </c>
      <c r="D750" s="21">
        <f t="shared" si="32"/>
        <v>0</v>
      </c>
      <c r="F750" t="str">
        <f t="shared" si="35"/>
        <v>Maragogipe</v>
      </c>
      <c r="G750" t="s">
        <v>3463</v>
      </c>
      <c r="H750">
        <v>0</v>
      </c>
      <c r="I750" s="21">
        <f t="shared" si="33"/>
        <v>0</v>
      </c>
    </row>
    <row r="751" spans="1:9">
      <c r="A751" t="str">
        <f t="shared" si="34"/>
        <v>Ibirataia</v>
      </c>
      <c r="B751" t="s">
        <v>3372</v>
      </c>
      <c r="C751">
        <v>0</v>
      </c>
      <c r="D751" s="21">
        <f t="shared" si="32"/>
        <v>0</v>
      </c>
      <c r="F751" t="str">
        <f t="shared" si="35"/>
        <v>Maraú</v>
      </c>
      <c r="G751" t="s">
        <v>3464</v>
      </c>
      <c r="H751">
        <v>0</v>
      </c>
      <c r="I751" s="21">
        <f t="shared" si="33"/>
        <v>0</v>
      </c>
    </row>
    <row r="752" spans="1:9">
      <c r="A752" t="str">
        <f t="shared" si="34"/>
        <v>Ibirapuã</v>
      </c>
      <c r="B752" t="s">
        <v>3371</v>
      </c>
      <c r="C752">
        <v>0</v>
      </c>
      <c r="D752" s="21">
        <f t="shared" si="32"/>
        <v>0</v>
      </c>
      <c r="F752" t="str">
        <f t="shared" si="35"/>
        <v>Mascote</v>
      </c>
      <c r="G752" t="s">
        <v>3466</v>
      </c>
      <c r="H752">
        <v>0</v>
      </c>
      <c r="I752" s="21">
        <f t="shared" si="33"/>
        <v>0</v>
      </c>
    </row>
    <row r="753" spans="1:9">
      <c r="A753" t="str">
        <f t="shared" si="34"/>
        <v>Ibirapitanga</v>
      </c>
      <c r="B753" t="s">
        <v>3370</v>
      </c>
      <c r="C753">
        <v>0</v>
      </c>
      <c r="D753" s="21">
        <f t="shared" si="32"/>
        <v>0</v>
      </c>
      <c r="F753" t="str">
        <f t="shared" si="35"/>
        <v>Mata de São João</v>
      </c>
      <c r="G753" t="s">
        <v>3467</v>
      </c>
      <c r="H753">
        <v>0</v>
      </c>
      <c r="I753" s="21">
        <f t="shared" si="33"/>
        <v>0</v>
      </c>
    </row>
    <row r="754" spans="1:9">
      <c r="A754" t="str">
        <f t="shared" si="34"/>
        <v>Ibiquera</v>
      </c>
      <c r="B754" t="s">
        <v>3369</v>
      </c>
      <c r="C754">
        <v>0</v>
      </c>
      <c r="D754" s="21">
        <f t="shared" si="32"/>
        <v>0</v>
      </c>
      <c r="F754" t="str">
        <f t="shared" si="35"/>
        <v>Matina</v>
      </c>
      <c r="G754" t="s">
        <v>3468</v>
      </c>
      <c r="H754">
        <v>0</v>
      </c>
      <c r="I754" s="21">
        <f t="shared" si="33"/>
        <v>0</v>
      </c>
    </row>
    <row r="755" spans="1:9">
      <c r="A755" t="str">
        <f t="shared" si="34"/>
        <v>Ibipitanga</v>
      </c>
      <c r="B755" t="s">
        <v>3368</v>
      </c>
      <c r="C755">
        <v>0</v>
      </c>
      <c r="D755" s="21">
        <f t="shared" si="32"/>
        <v>0</v>
      </c>
      <c r="F755" t="str">
        <f t="shared" si="35"/>
        <v>Medeiros Neto</v>
      </c>
      <c r="G755" t="s">
        <v>3469</v>
      </c>
      <c r="H755">
        <v>0</v>
      </c>
      <c r="I755" s="21">
        <f t="shared" si="33"/>
        <v>0</v>
      </c>
    </row>
    <row r="756" spans="1:9">
      <c r="A756" t="str">
        <f t="shared" si="34"/>
        <v>Ibipeba</v>
      </c>
      <c r="B756" t="s">
        <v>3367</v>
      </c>
      <c r="C756">
        <v>0</v>
      </c>
      <c r="D756" s="21">
        <f t="shared" si="32"/>
        <v>0</v>
      </c>
      <c r="F756" t="str">
        <f t="shared" si="35"/>
        <v>Mirante</v>
      </c>
      <c r="G756" t="s">
        <v>3473</v>
      </c>
      <c r="H756">
        <v>0</v>
      </c>
      <c r="I756" s="21">
        <f t="shared" si="33"/>
        <v>0</v>
      </c>
    </row>
    <row r="757" spans="1:9">
      <c r="A757" t="str">
        <f t="shared" si="34"/>
        <v>Ibicuí</v>
      </c>
      <c r="B757" t="s">
        <v>3366</v>
      </c>
      <c r="C757">
        <v>0</v>
      </c>
      <c r="D757" s="21">
        <f t="shared" si="32"/>
        <v>0</v>
      </c>
      <c r="F757" t="str">
        <f t="shared" si="35"/>
        <v>Monte Santo</v>
      </c>
      <c r="G757" t="s">
        <v>3474</v>
      </c>
      <c r="H757">
        <v>0</v>
      </c>
      <c r="I757" s="21">
        <f t="shared" si="33"/>
        <v>0</v>
      </c>
    </row>
    <row r="758" spans="1:9">
      <c r="A758" t="str">
        <f t="shared" si="34"/>
        <v>Ibicoara</v>
      </c>
      <c r="B758" t="s">
        <v>3365</v>
      </c>
      <c r="C758">
        <v>0</v>
      </c>
      <c r="D758" s="21">
        <f t="shared" si="32"/>
        <v>0</v>
      </c>
      <c r="F758" t="str">
        <f t="shared" si="35"/>
        <v>Morpará</v>
      </c>
      <c r="G758" t="s">
        <v>3475</v>
      </c>
      <c r="H758">
        <v>0</v>
      </c>
      <c r="I758" s="21">
        <f t="shared" si="33"/>
        <v>0</v>
      </c>
    </row>
    <row r="759" spans="1:9">
      <c r="A759" t="str">
        <f t="shared" si="34"/>
        <v>Ibicaraí</v>
      </c>
      <c r="B759" t="s">
        <v>3364</v>
      </c>
      <c r="C759">
        <v>0</v>
      </c>
      <c r="D759" s="21">
        <f t="shared" si="32"/>
        <v>0</v>
      </c>
      <c r="F759" t="str">
        <f t="shared" si="35"/>
        <v>Mortugaba</v>
      </c>
      <c r="G759" t="s">
        <v>3477</v>
      </c>
      <c r="H759">
        <v>0</v>
      </c>
      <c r="I759" s="21">
        <f t="shared" si="33"/>
        <v>0</v>
      </c>
    </row>
    <row r="760" spans="1:9">
      <c r="A760" t="str">
        <f t="shared" si="34"/>
        <v>Ibiassucê</v>
      </c>
      <c r="B760" t="s">
        <v>3363</v>
      </c>
      <c r="C760">
        <v>0</v>
      </c>
      <c r="D760" s="21">
        <f t="shared" si="32"/>
        <v>0</v>
      </c>
      <c r="F760" t="str">
        <f t="shared" si="35"/>
        <v>Mucugê</v>
      </c>
      <c r="G760" t="s">
        <v>3478</v>
      </c>
      <c r="H760">
        <v>0</v>
      </c>
      <c r="I760" s="21">
        <f t="shared" si="33"/>
        <v>0</v>
      </c>
    </row>
    <row r="761" spans="1:9">
      <c r="A761" t="str">
        <f t="shared" si="34"/>
        <v>Heliópolis</v>
      </c>
      <c r="B761" t="s">
        <v>3362</v>
      </c>
      <c r="C761">
        <v>0</v>
      </c>
      <c r="D761" s="21">
        <f t="shared" si="32"/>
        <v>0</v>
      </c>
      <c r="F761" t="str">
        <f t="shared" si="35"/>
        <v>Mucuri</v>
      </c>
      <c r="G761" t="s">
        <v>3479</v>
      </c>
      <c r="H761">
        <v>0</v>
      </c>
      <c r="I761" s="21">
        <f t="shared" si="33"/>
        <v>0</v>
      </c>
    </row>
    <row r="762" spans="1:9">
      <c r="A762" t="str">
        <f t="shared" si="34"/>
        <v>Guaratinga</v>
      </c>
      <c r="B762" t="s">
        <v>3361</v>
      </c>
      <c r="C762">
        <v>0</v>
      </c>
      <c r="D762" s="21">
        <f t="shared" si="32"/>
        <v>0</v>
      </c>
      <c r="F762" t="str">
        <f t="shared" si="35"/>
        <v>Mulungu do Morro</v>
      </c>
      <c r="G762" t="s">
        <v>3480</v>
      </c>
      <c r="H762">
        <v>0</v>
      </c>
      <c r="I762" s="21">
        <f t="shared" si="33"/>
        <v>0</v>
      </c>
    </row>
    <row r="763" spans="1:9">
      <c r="A763" t="str">
        <f t="shared" si="34"/>
        <v>Guanambi</v>
      </c>
      <c r="B763" t="s">
        <v>3360</v>
      </c>
      <c r="C763">
        <v>0</v>
      </c>
      <c r="D763" s="21">
        <f t="shared" si="32"/>
        <v>0</v>
      </c>
      <c r="F763" t="str">
        <f t="shared" si="35"/>
        <v>Mundo Novo</v>
      </c>
      <c r="G763" t="s">
        <v>3481</v>
      </c>
      <c r="H763">
        <v>0</v>
      </c>
      <c r="I763" s="21">
        <f t="shared" si="33"/>
        <v>0</v>
      </c>
    </row>
    <row r="764" spans="1:9">
      <c r="A764" t="str">
        <f t="shared" si="34"/>
        <v>Guajeru</v>
      </c>
      <c r="B764" t="s">
        <v>3359</v>
      </c>
      <c r="C764">
        <v>0</v>
      </c>
      <c r="D764" s="21">
        <f t="shared" si="32"/>
        <v>0</v>
      </c>
      <c r="F764" t="str">
        <f t="shared" si="35"/>
        <v>Muquém de São Francisco</v>
      </c>
      <c r="G764" t="s">
        <v>3482</v>
      </c>
      <c r="H764">
        <v>0</v>
      </c>
      <c r="I764" s="21">
        <f t="shared" si="33"/>
        <v>0</v>
      </c>
    </row>
    <row r="765" spans="1:9">
      <c r="A765" t="str">
        <f t="shared" si="34"/>
        <v>Governador Mangabeira</v>
      </c>
      <c r="B765" t="s">
        <v>3358</v>
      </c>
      <c r="C765">
        <v>0</v>
      </c>
      <c r="D765" s="21">
        <f t="shared" si="32"/>
        <v>0</v>
      </c>
      <c r="F765" t="str">
        <f t="shared" si="35"/>
        <v>Muritiba</v>
      </c>
      <c r="G765" t="s">
        <v>3483</v>
      </c>
      <c r="H765">
        <v>0</v>
      </c>
      <c r="I765" s="21">
        <f t="shared" si="33"/>
        <v>0</v>
      </c>
    </row>
    <row r="766" spans="1:9">
      <c r="A766" t="str">
        <f t="shared" si="34"/>
        <v>Gongogi</v>
      </c>
      <c r="B766" t="s">
        <v>3357</v>
      </c>
      <c r="C766">
        <v>0</v>
      </c>
      <c r="D766" s="21">
        <f t="shared" si="32"/>
        <v>0</v>
      </c>
      <c r="F766" t="str">
        <f t="shared" si="35"/>
        <v>Mutuípe</v>
      </c>
      <c r="G766" t="s">
        <v>3484</v>
      </c>
      <c r="H766">
        <v>0</v>
      </c>
      <c r="I766" s="21">
        <f t="shared" si="33"/>
        <v>0</v>
      </c>
    </row>
    <row r="767" spans="1:9">
      <c r="A767" t="str">
        <f t="shared" si="34"/>
        <v>Glória</v>
      </c>
      <c r="B767" t="s">
        <v>3356</v>
      </c>
      <c r="C767">
        <v>0</v>
      </c>
      <c r="D767" s="21">
        <f t="shared" si="32"/>
        <v>0</v>
      </c>
      <c r="F767" t="str">
        <f t="shared" si="35"/>
        <v>Nilo Peçanha</v>
      </c>
      <c r="G767" t="s">
        <v>3486</v>
      </c>
      <c r="H767">
        <v>0</v>
      </c>
      <c r="I767" s="21">
        <f t="shared" si="33"/>
        <v>0</v>
      </c>
    </row>
    <row r="768" spans="1:9">
      <c r="A768" t="str">
        <f t="shared" si="34"/>
        <v>Gentio do Ouro</v>
      </c>
      <c r="B768" t="s">
        <v>3355</v>
      </c>
      <c r="C768">
        <v>0</v>
      </c>
      <c r="D768" s="21">
        <f t="shared" si="32"/>
        <v>0</v>
      </c>
      <c r="F768" t="str">
        <f t="shared" si="35"/>
        <v>Nordestina</v>
      </c>
      <c r="G768" t="s">
        <v>3487</v>
      </c>
      <c r="H768">
        <v>0</v>
      </c>
      <c r="I768" s="21">
        <f t="shared" si="33"/>
        <v>0</v>
      </c>
    </row>
    <row r="769" spans="1:9">
      <c r="A769" t="str">
        <f t="shared" si="34"/>
        <v>Gavião</v>
      </c>
      <c r="B769" t="s">
        <v>3354</v>
      </c>
      <c r="C769">
        <v>0</v>
      </c>
      <c r="D769" s="21">
        <f t="shared" si="32"/>
        <v>0</v>
      </c>
      <c r="F769" t="str">
        <f t="shared" si="35"/>
        <v>Nova Canaã</v>
      </c>
      <c r="G769" t="s">
        <v>3488</v>
      </c>
      <c r="H769">
        <v>0</v>
      </c>
      <c r="I769" s="21">
        <f t="shared" si="33"/>
        <v>0</v>
      </c>
    </row>
    <row r="770" spans="1:9">
      <c r="A770" t="str">
        <f t="shared" si="34"/>
        <v>Formosa do Rio Preto</v>
      </c>
      <c r="B770" t="s">
        <v>3352</v>
      </c>
      <c r="C770">
        <v>0</v>
      </c>
      <c r="D770" s="21">
        <f t="shared" si="32"/>
        <v>0</v>
      </c>
      <c r="F770" t="str">
        <f t="shared" si="35"/>
        <v>Nova Fátima</v>
      </c>
      <c r="G770" t="s">
        <v>3489</v>
      </c>
      <c r="H770">
        <v>0</v>
      </c>
      <c r="I770" s="21">
        <f t="shared" si="33"/>
        <v>0</v>
      </c>
    </row>
    <row r="771" spans="1:9">
      <c r="A771" t="str">
        <f t="shared" si="34"/>
        <v>Firmino Alves</v>
      </c>
      <c r="B771" t="s">
        <v>3350</v>
      </c>
      <c r="C771">
        <v>0</v>
      </c>
      <c r="D771" s="21">
        <f t="shared" si="32"/>
        <v>0</v>
      </c>
      <c r="F771" t="str">
        <f t="shared" si="35"/>
        <v>Nova Ibiá</v>
      </c>
      <c r="G771" t="s">
        <v>3490</v>
      </c>
      <c r="H771">
        <v>0</v>
      </c>
      <c r="I771" s="21">
        <f t="shared" si="33"/>
        <v>0</v>
      </c>
    </row>
    <row r="772" spans="1:9">
      <c r="A772" t="str">
        <f t="shared" si="34"/>
        <v>Filadélfia</v>
      </c>
      <c r="B772" t="s">
        <v>3349</v>
      </c>
      <c r="C772">
        <v>0</v>
      </c>
      <c r="D772" s="21">
        <f t="shared" si="32"/>
        <v>0</v>
      </c>
      <c r="F772" t="str">
        <f t="shared" si="35"/>
        <v>Nova Itarana</v>
      </c>
      <c r="G772" t="s">
        <v>3491</v>
      </c>
      <c r="H772">
        <v>0</v>
      </c>
      <c r="I772" s="21">
        <f t="shared" si="33"/>
        <v>0</v>
      </c>
    </row>
    <row r="773" spans="1:9">
      <c r="A773" t="str">
        <f t="shared" si="34"/>
        <v>Feira da Mata</v>
      </c>
      <c r="B773" t="s">
        <v>3347</v>
      </c>
      <c r="C773">
        <v>0</v>
      </c>
      <c r="D773" s="21">
        <f t="shared" si="32"/>
        <v>0</v>
      </c>
      <c r="F773" t="str">
        <f t="shared" si="35"/>
        <v>Nova Redenção</v>
      </c>
      <c r="G773" t="s">
        <v>3492</v>
      </c>
      <c r="H773">
        <v>0</v>
      </c>
      <c r="I773" s="21">
        <f t="shared" si="33"/>
        <v>0</v>
      </c>
    </row>
    <row r="774" spans="1:9">
      <c r="A774" t="str">
        <f t="shared" si="34"/>
        <v>Fátima</v>
      </c>
      <c r="B774" t="s">
        <v>3346</v>
      </c>
      <c r="C774">
        <v>0</v>
      </c>
      <c r="D774" s="21">
        <f t="shared" si="32"/>
        <v>0</v>
      </c>
      <c r="F774" t="str">
        <f t="shared" si="35"/>
        <v>Nova Soure</v>
      </c>
      <c r="G774" t="s">
        <v>3493</v>
      </c>
      <c r="H774">
        <v>0</v>
      </c>
      <c r="I774" s="21">
        <f t="shared" si="33"/>
        <v>0</v>
      </c>
    </row>
    <row r="775" spans="1:9">
      <c r="A775" t="str">
        <f t="shared" si="34"/>
        <v>Eunápolis</v>
      </c>
      <c r="B775" t="s">
        <v>3345</v>
      </c>
      <c r="C775">
        <v>0</v>
      </c>
      <c r="D775" s="21">
        <f t="shared" si="32"/>
        <v>0</v>
      </c>
      <c r="F775" t="str">
        <f t="shared" si="35"/>
        <v>Nova Viçosa</v>
      </c>
      <c r="G775" t="s">
        <v>3494</v>
      </c>
      <c r="H775">
        <v>0</v>
      </c>
      <c r="I775" s="21">
        <f t="shared" si="33"/>
        <v>0</v>
      </c>
    </row>
    <row r="776" spans="1:9">
      <c r="A776" t="str">
        <f t="shared" si="34"/>
        <v>Euclides da Cunha</v>
      </c>
      <c r="B776" t="s">
        <v>3344</v>
      </c>
      <c r="C776">
        <v>0</v>
      </c>
      <c r="D776" s="21">
        <f t="shared" si="32"/>
        <v>0</v>
      </c>
      <c r="F776" t="str">
        <f t="shared" si="35"/>
        <v>Novo Horizonte</v>
      </c>
      <c r="G776" t="s">
        <v>3495</v>
      </c>
      <c r="H776">
        <v>0</v>
      </c>
      <c r="I776" s="21">
        <f t="shared" si="33"/>
        <v>0</v>
      </c>
    </row>
    <row r="777" spans="1:9">
      <c r="A777" t="str">
        <f t="shared" si="34"/>
        <v>Esplanada</v>
      </c>
      <c r="B777" t="s">
        <v>3343</v>
      </c>
      <c r="C777">
        <v>0</v>
      </c>
      <c r="D777" s="21">
        <f t="shared" si="32"/>
        <v>0</v>
      </c>
      <c r="F777" t="str">
        <f t="shared" si="35"/>
        <v>Novo Triunfo</v>
      </c>
      <c r="G777" t="s">
        <v>3496</v>
      </c>
      <c r="H777">
        <v>0</v>
      </c>
      <c r="I777" s="21">
        <f t="shared" si="33"/>
        <v>0</v>
      </c>
    </row>
    <row r="778" spans="1:9">
      <c r="A778" t="str">
        <f t="shared" si="34"/>
        <v>Entre Rios</v>
      </c>
      <c r="B778" t="s">
        <v>3341</v>
      </c>
      <c r="C778">
        <v>0</v>
      </c>
      <c r="D778" s="21">
        <f t="shared" si="32"/>
        <v>0</v>
      </c>
      <c r="F778" t="str">
        <f t="shared" si="35"/>
        <v>Olindina</v>
      </c>
      <c r="G778" t="s">
        <v>3497</v>
      </c>
      <c r="H778">
        <v>0</v>
      </c>
      <c r="I778" s="21">
        <f t="shared" si="33"/>
        <v>0</v>
      </c>
    </row>
    <row r="779" spans="1:9">
      <c r="A779" t="str">
        <f t="shared" si="34"/>
        <v>Encruzilhada</v>
      </c>
      <c r="B779" t="s">
        <v>3340</v>
      </c>
      <c r="C779">
        <v>0</v>
      </c>
      <c r="D779" s="21">
        <f t="shared" si="32"/>
        <v>0</v>
      </c>
      <c r="F779" t="str">
        <f t="shared" si="35"/>
        <v>Oliveira dos Brejinhos</v>
      </c>
      <c r="G779" t="s">
        <v>3498</v>
      </c>
      <c r="H779">
        <v>0</v>
      </c>
      <c r="I779" s="21">
        <f t="shared" si="33"/>
        <v>0</v>
      </c>
    </row>
    <row r="780" spans="1:9">
      <c r="A780" t="str">
        <f t="shared" si="34"/>
        <v>Elísio Medrado</v>
      </c>
      <c r="B780" t="s">
        <v>3339</v>
      </c>
      <c r="C780">
        <v>0</v>
      </c>
      <c r="D780" s="21">
        <f t="shared" si="32"/>
        <v>0</v>
      </c>
      <c r="F780" t="str">
        <f t="shared" si="35"/>
        <v>Ouriçangas</v>
      </c>
      <c r="G780" t="s">
        <v>3499</v>
      </c>
      <c r="H780">
        <v>0</v>
      </c>
      <c r="I780" s="21">
        <f t="shared" si="33"/>
        <v>0</v>
      </c>
    </row>
    <row r="781" spans="1:9">
      <c r="A781" t="str">
        <f t="shared" si="34"/>
        <v>Dom Macedo Costa</v>
      </c>
      <c r="B781" t="s">
        <v>3338</v>
      </c>
      <c r="C781">
        <v>0</v>
      </c>
      <c r="D781" s="21">
        <f t="shared" si="32"/>
        <v>0</v>
      </c>
      <c r="F781" t="str">
        <f t="shared" si="35"/>
        <v>Ourolândia</v>
      </c>
      <c r="G781" t="s">
        <v>3500</v>
      </c>
      <c r="H781">
        <v>0</v>
      </c>
      <c r="I781" s="21">
        <f t="shared" si="33"/>
        <v>0</v>
      </c>
    </row>
    <row r="782" spans="1:9">
      <c r="A782" t="str">
        <f t="shared" si="34"/>
        <v>Dom Basílio</v>
      </c>
      <c r="B782" t="s">
        <v>3337</v>
      </c>
      <c r="C782">
        <v>0</v>
      </c>
      <c r="D782" s="21">
        <f t="shared" si="32"/>
        <v>0</v>
      </c>
      <c r="F782" t="str">
        <f t="shared" si="35"/>
        <v>Palmas de Monte Alto</v>
      </c>
      <c r="G782" t="s">
        <v>3501</v>
      </c>
      <c r="H782">
        <v>0</v>
      </c>
      <c r="I782" s="21">
        <f t="shared" si="33"/>
        <v>0</v>
      </c>
    </row>
    <row r="783" spans="1:9">
      <c r="A783" t="str">
        <f t="shared" si="34"/>
        <v>Dias d'Ávila</v>
      </c>
      <c r="B783" t="s">
        <v>3336</v>
      </c>
      <c r="C783">
        <v>0</v>
      </c>
      <c r="D783" s="21">
        <f t="shared" si="32"/>
        <v>0</v>
      </c>
      <c r="F783" t="str">
        <f t="shared" si="35"/>
        <v>Palmeiras</v>
      </c>
      <c r="G783" t="s">
        <v>3502</v>
      </c>
      <c r="H783">
        <v>0</v>
      </c>
      <c r="I783" s="21">
        <f t="shared" si="33"/>
        <v>0</v>
      </c>
    </row>
    <row r="784" spans="1:9">
      <c r="A784" t="str">
        <f t="shared" si="34"/>
        <v>Dário Meira</v>
      </c>
      <c r="B784" t="s">
        <v>3335</v>
      </c>
      <c r="C784">
        <v>0</v>
      </c>
      <c r="D784" s="21">
        <f t="shared" si="32"/>
        <v>0</v>
      </c>
      <c r="F784" t="str">
        <f t="shared" si="35"/>
        <v>Paramirim</v>
      </c>
      <c r="G784" t="s">
        <v>3503</v>
      </c>
      <c r="H784">
        <v>0</v>
      </c>
      <c r="I784" s="21">
        <f t="shared" si="33"/>
        <v>0</v>
      </c>
    </row>
    <row r="785" spans="1:9">
      <c r="A785" t="str">
        <f t="shared" si="34"/>
        <v>Curaçá</v>
      </c>
      <c r="B785" t="s">
        <v>3334</v>
      </c>
      <c r="C785">
        <v>0</v>
      </c>
      <c r="D785" s="21">
        <f t="shared" si="32"/>
        <v>0</v>
      </c>
      <c r="F785" t="str">
        <f t="shared" si="35"/>
        <v>Paratinga</v>
      </c>
      <c r="G785" t="s">
        <v>3504</v>
      </c>
      <c r="H785">
        <v>0</v>
      </c>
      <c r="I785" s="21">
        <f t="shared" si="33"/>
        <v>0</v>
      </c>
    </row>
    <row r="786" spans="1:9">
      <c r="A786" t="str">
        <f t="shared" si="34"/>
        <v>Cruz das Almas</v>
      </c>
      <c r="B786" t="s">
        <v>3333</v>
      </c>
      <c r="C786">
        <v>0</v>
      </c>
      <c r="D786" s="21">
        <f t="shared" si="32"/>
        <v>0</v>
      </c>
      <c r="F786" t="str">
        <f t="shared" si="35"/>
        <v>Paripiranga</v>
      </c>
      <c r="G786" t="s">
        <v>3505</v>
      </c>
      <c r="H786">
        <v>0</v>
      </c>
      <c r="I786" s="21">
        <f t="shared" si="33"/>
        <v>0</v>
      </c>
    </row>
    <row r="787" spans="1:9">
      <c r="A787" t="str">
        <f t="shared" si="34"/>
        <v>Crisópolis</v>
      </c>
      <c r="B787" t="s">
        <v>3331</v>
      </c>
      <c r="C787">
        <v>0</v>
      </c>
      <c r="D787" s="21">
        <f t="shared" si="32"/>
        <v>0</v>
      </c>
      <c r="F787" t="str">
        <f t="shared" si="35"/>
        <v>Pau Brasil</v>
      </c>
      <c r="G787" t="s">
        <v>3506</v>
      </c>
      <c r="H787">
        <v>0</v>
      </c>
      <c r="I787" s="21">
        <f t="shared" si="33"/>
        <v>0</v>
      </c>
    </row>
    <row r="788" spans="1:9">
      <c r="A788" t="str">
        <f t="shared" si="34"/>
        <v>Cravolândia</v>
      </c>
      <c r="B788" t="s">
        <v>3330</v>
      </c>
      <c r="C788">
        <v>0</v>
      </c>
      <c r="D788" s="21">
        <f t="shared" si="32"/>
        <v>0</v>
      </c>
      <c r="F788" t="str">
        <f t="shared" si="35"/>
        <v>Pé de Serra</v>
      </c>
      <c r="G788" t="s">
        <v>3508</v>
      </c>
      <c r="H788">
        <v>0</v>
      </c>
      <c r="I788" s="21">
        <f t="shared" si="33"/>
        <v>0</v>
      </c>
    </row>
    <row r="789" spans="1:9">
      <c r="A789" t="str">
        <f t="shared" si="34"/>
        <v>Cotegipe</v>
      </c>
      <c r="B789" t="s">
        <v>3329</v>
      </c>
      <c r="C789">
        <v>0</v>
      </c>
      <c r="D789" s="21">
        <f t="shared" si="32"/>
        <v>0</v>
      </c>
      <c r="F789" t="str">
        <f t="shared" si="35"/>
        <v>Pedrão</v>
      </c>
      <c r="G789" t="s">
        <v>3509</v>
      </c>
      <c r="H789">
        <v>0</v>
      </c>
      <c r="I789" s="21">
        <f t="shared" si="33"/>
        <v>0</v>
      </c>
    </row>
    <row r="790" spans="1:9">
      <c r="A790" t="str">
        <f t="shared" si="34"/>
        <v>Correntina</v>
      </c>
      <c r="B790" t="s">
        <v>3328</v>
      </c>
      <c r="C790">
        <v>0</v>
      </c>
      <c r="D790" s="21">
        <f t="shared" si="32"/>
        <v>0</v>
      </c>
      <c r="F790" t="str">
        <f t="shared" si="35"/>
        <v>Pedro Alexandre</v>
      </c>
      <c r="G790" t="s">
        <v>3510</v>
      </c>
      <c r="H790">
        <v>0</v>
      </c>
      <c r="I790" s="21">
        <f t="shared" si="33"/>
        <v>0</v>
      </c>
    </row>
    <row r="791" spans="1:9">
      <c r="A791" t="str">
        <f t="shared" si="34"/>
        <v>Coronel João Sá</v>
      </c>
      <c r="B791" t="s">
        <v>3327</v>
      </c>
      <c r="C791">
        <v>0</v>
      </c>
      <c r="D791" s="21">
        <f t="shared" si="32"/>
        <v>0</v>
      </c>
      <c r="F791" t="str">
        <f t="shared" si="35"/>
        <v>Pilão Arcado</v>
      </c>
      <c r="G791" t="s">
        <v>3511</v>
      </c>
      <c r="H791">
        <v>0</v>
      </c>
      <c r="I791" s="21">
        <f t="shared" si="33"/>
        <v>0</v>
      </c>
    </row>
    <row r="792" spans="1:9">
      <c r="A792" t="str">
        <f t="shared" si="34"/>
        <v>Coribe</v>
      </c>
      <c r="B792" t="s">
        <v>3326</v>
      </c>
      <c r="C792">
        <v>0</v>
      </c>
      <c r="D792" s="21">
        <f t="shared" si="32"/>
        <v>0</v>
      </c>
      <c r="F792" t="str">
        <f t="shared" si="35"/>
        <v>Pindaí</v>
      </c>
      <c r="G792" t="s">
        <v>3512</v>
      </c>
      <c r="H792">
        <v>0</v>
      </c>
      <c r="I792" s="21">
        <f t="shared" si="33"/>
        <v>0</v>
      </c>
    </row>
    <row r="793" spans="1:9">
      <c r="A793" t="str">
        <f t="shared" si="34"/>
        <v>Cordeiros</v>
      </c>
      <c r="B793" t="s">
        <v>3325</v>
      </c>
      <c r="C793">
        <v>0</v>
      </c>
      <c r="D793" s="21">
        <f t="shared" si="32"/>
        <v>0</v>
      </c>
      <c r="F793" t="str">
        <f t="shared" si="35"/>
        <v>Pindobaçu</v>
      </c>
      <c r="G793" t="s">
        <v>3513</v>
      </c>
      <c r="H793">
        <v>0</v>
      </c>
      <c r="I793" s="21">
        <f t="shared" si="33"/>
        <v>0</v>
      </c>
    </row>
    <row r="794" spans="1:9">
      <c r="A794" t="str">
        <f t="shared" si="34"/>
        <v>Coração de Maria</v>
      </c>
      <c r="B794" t="s">
        <v>3324</v>
      </c>
      <c r="C794">
        <v>0</v>
      </c>
      <c r="D794" s="21">
        <f t="shared" si="32"/>
        <v>0</v>
      </c>
      <c r="F794" t="str">
        <f t="shared" si="35"/>
        <v>Pintadas</v>
      </c>
      <c r="G794" t="s">
        <v>3514</v>
      </c>
      <c r="H794">
        <v>0</v>
      </c>
      <c r="I794" s="21">
        <f t="shared" si="33"/>
        <v>0</v>
      </c>
    </row>
    <row r="795" spans="1:9">
      <c r="A795" t="str">
        <f t="shared" si="34"/>
        <v>Contendas do Sincorá</v>
      </c>
      <c r="B795" t="s">
        <v>3323</v>
      </c>
      <c r="C795">
        <v>0</v>
      </c>
      <c r="D795" s="21">
        <f t="shared" si="32"/>
        <v>0</v>
      </c>
      <c r="F795" t="str">
        <f t="shared" si="35"/>
        <v>Piraí do Norte</v>
      </c>
      <c r="G795" t="s">
        <v>3515</v>
      </c>
      <c r="H795">
        <v>0</v>
      </c>
      <c r="I795" s="21">
        <f t="shared" si="33"/>
        <v>0</v>
      </c>
    </row>
    <row r="796" spans="1:9">
      <c r="A796" t="str">
        <f t="shared" si="34"/>
        <v>Condeúba</v>
      </c>
      <c r="B796" t="s">
        <v>3322</v>
      </c>
      <c r="C796">
        <v>0</v>
      </c>
      <c r="D796" s="21">
        <f t="shared" ref="D796:D859" si="36">C796*100/695</f>
        <v>0</v>
      </c>
      <c r="F796" t="str">
        <f t="shared" si="35"/>
        <v>Piripá</v>
      </c>
      <c r="G796" t="s">
        <v>3516</v>
      </c>
      <c r="H796">
        <v>0</v>
      </c>
      <c r="I796" s="21">
        <f t="shared" ref="I796:I859" si="37">H796*100/681</f>
        <v>0</v>
      </c>
    </row>
    <row r="797" spans="1:9">
      <c r="A797" t="str">
        <f t="shared" ref="A797:A860" si="38">MID(B797,8,30)</f>
        <v>Conde</v>
      </c>
      <c r="B797" t="s">
        <v>3321</v>
      </c>
      <c r="C797">
        <v>0</v>
      </c>
      <c r="D797" s="21">
        <f t="shared" si="36"/>
        <v>0</v>
      </c>
      <c r="F797" t="str">
        <f t="shared" ref="F797:F860" si="39">MID(G797,8,30)</f>
        <v>Piritiba</v>
      </c>
      <c r="G797" t="s">
        <v>3517</v>
      </c>
      <c r="H797">
        <v>0</v>
      </c>
      <c r="I797" s="21">
        <f t="shared" si="37"/>
        <v>0</v>
      </c>
    </row>
    <row r="798" spans="1:9">
      <c r="A798" t="str">
        <f t="shared" si="38"/>
        <v>Conceição do Jacuípe</v>
      </c>
      <c r="B798" t="s">
        <v>3320</v>
      </c>
      <c r="C798">
        <v>0</v>
      </c>
      <c r="D798" s="21">
        <f t="shared" si="36"/>
        <v>0</v>
      </c>
      <c r="F798" t="str">
        <f t="shared" si="39"/>
        <v>Planaltino</v>
      </c>
      <c r="G798" t="s">
        <v>3518</v>
      </c>
      <c r="H798">
        <v>0</v>
      </c>
      <c r="I798" s="21">
        <f t="shared" si="37"/>
        <v>0</v>
      </c>
    </row>
    <row r="799" spans="1:9">
      <c r="A799" t="str">
        <f t="shared" si="38"/>
        <v>Conceição da Feira</v>
      </c>
      <c r="B799" t="s">
        <v>3318</v>
      </c>
      <c r="C799">
        <v>0</v>
      </c>
      <c r="D799" s="21">
        <f t="shared" si="36"/>
        <v>0</v>
      </c>
      <c r="F799" t="str">
        <f t="shared" si="39"/>
        <v>Planalto</v>
      </c>
      <c r="G799" t="s">
        <v>3519</v>
      </c>
      <c r="H799">
        <v>0</v>
      </c>
      <c r="I799" s="21">
        <f t="shared" si="37"/>
        <v>0</v>
      </c>
    </row>
    <row r="800" spans="1:9">
      <c r="A800" t="str">
        <f t="shared" si="38"/>
        <v>Cocos</v>
      </c>
      <c r="B800" t="s">
        <v>3317</v>
      </c>
      <c r="C800">
        <v>0</v>
      </c>
      <c r="D800" s="21">
        <f t="shared" si="36"/>
        <v>0</v>
      </c>
      <c r="F800" t="str">
        <f t="shared" si="39"/>
        <v>Poções</v>
      </c>
      <c r="G800" t="s">
        <v>3520</v>
      </c>
      <c r="H800">
        <v>0</v>
      </c>
      <c r="I800" s="21">
        <f t="shared" si="37"/>
        <v>0</v>
      </c>
    </row>
    <row r="801" spans="1:9">
      <c r="A801" t="str">
        <f t="shared" si="38"/>
        <v>Coaraci</v>
      </c>
      <c r="B801" t="s">
        <v>3316</v>
      </c>
      <c r="C801">
        <v>0</v>
      </c>
      <c r="D801" s="21">
        <f t="shared" si="36"/>
        <v>0</v>
      </c>
      <c r="F801" t="str">
        <f t="shared" si="39"/>
        <v>Pojuca</v>
      </c>
      <c r="G801" t="s">
        <v>3521</v>
      </c>
      <c r="H801">
        <v>0</v>
      </c>
      <c r="I801" s="21">
        <f t="shared" si="37"/>
        <v>0</v>
      </c>
    </row>
    <row r="802" spans="1:9">
      <c r="A802" t="str">
        <f t="shared" si="38"/>
        <v>Cipó</v>
      </c>
      <c r="B802" t="s">
        <v>3315</v>
      </c>
      <c r="C802">
        <v>0</v>
      </c>
      <c r="D802" s="21">
        <f t="shared" si="36"/>
        <v>0</v>
      </c>
      <c r="F802" t="str">
        <f t="shared" si="39"/>
        <v>Ponto Novo</v>
      </c>
      <c r="G802" t="s">
        <v>3522</v>
      </c>
      <c r="H802">
        <v>0</v>
      </c>
      <c r="I802" s="21">
        <f t="shared" si="37"/>
        <v>0</v>
      </c>
    </row>
    <row r="803" spans="1:9">
      <c r="A803" t="str">
        <f t="shared" si="38"/>
        <v>Cícero Dantas</v>
      </c>
      <c r="B803" t="s">
        <v>3314</v>
      </c>
      <c r="C803">
        <v>0</v>
      </c>
      <c r="D803" s="21">
        <f t="shared" si="36"/>
        <v>0</v>
      </c>
      <c r="F803" t="str">
        <f t="shared" si="39"/>
        <v>Potiraguá</v>
      </c>
      <c r="G803" t="s">
        <v>3523</v>
      </c>
      <c r="H803">
        <v>0</v>
      </c>
      <c r="I803" s="21">
        <f t="shared" si="37"/>
        <v>0</v>
      </c>
    </row>
    <row r="804" spans="1:9">
      <c r="A804" t="str">
        <f t="shared" si="38"/>
        <v>Chorrochó</v>
      </c>
      <c r="B804" t="s">
        <v>3313</v>
      </c>
      <c r="C804">
        <v>0</v>
      </c>
      <c r="D804" s="21">
        <f t="shared" si="36"/>
        <v>0</v>
      </c>
      <c r="F804" t="str">
        <f t="shared" si="39"/>
        <v>Presidente Dutra</v>
      </c>
      <c r="G804" t="s">
        <v>3524</v>
      </c>
      <c r="H804">
        <v>0</v>
      </c>
      <c r="I804" s="21">
        <f t="shared" si="37"/>
        <v>0</v>
      </c>
    </row>
    <row r="805" spans="1:9">
      <c r="A805" t="str">
        <f t="shared" si="38"/>
        <v>Central</v>
      </c>
      <c r="B805" t="s">
        <v>3312</v>
      </c>
      <c r="C805">
        <v>0</v>
      </c>
      <c r="D805" s="21">
        <f t="shared" si="36"/>
        <v>0</v>
      </c>
      <c r="F805" t="str">
        <f t="shared" si="39"/>
        <v>Presidente Jânio Quadros</v>
      </c>
      <c r="G805" t="s">
        <v>3525</v>
      </c>
      <c r="H805">
        <v>0</v>
      </c>
      <c r="I805" s="21">
        <f t="shared" si="37"/>
        <v>0</v>
      </c>
    </row>
    <row r="806" spans="1:9">
      <c r="A806" t="str">
        <f t="shared" si="38"/>
        <v>Caturama</v>
      </c>
      <c r="B806" t="s">
        <v>3311</v>
      </c>
      <c r="C806">
        <v>0</v>
      </c>
      <c r="D806" s="21">
        <f t="shared" si="36"/>
        <v>0</v>
      </c>
      <c r="F806" t="str">
        <f t="shared" si="39"/>
        <v>Presidente Tancredo Neves</v>
      </c>
      <c r="G806" t="s">
        <v>3526</v>
      </c>
      <c r="H806">
        <v>0</v>
      </c>
      <c r="I806" s="21">
        <f t="shared" si="37"/>
        <v>0</v>
      </c>
    </row>
    <row r="807" spans="1:9">
      <c r="A807" t="str">
        <f t="shared" si="38"/>
        <v>Catu</v>
      </c>
      <c r="B807" t="s">
        <v>3310</v>
      </c>
      <c r="C807">
        <v>0</v>
      </c>
      <c r="D807" s="21">
        <f t="shared" si="36"/>
        <v>0</v>
      </c>
      <c r="F807" t="str">
        <f t="shared" si="39"/>
        <v>Queimadas</v>
      </c>
      <c r="G807" t="s">
        <v>3527</v>
      </c>
      <c r="H807">
        <v>0</v>
      </c>
      <c r="I807" s="21">
        <f t="shared" si="37"/>
        <v>0</v>
      </c>
    </row>
    <row r="808" spans="1:9">
      <c r="A808" t="str">
        <f t="shared" si="38"/>
        <v>Catolândia</v>
      </c>
      <c r="B808" t="s">
        <v>3309</v>
      </c>
      <c r="C808">
        <v>0</v>
      </c>
      <c r="D808" s="21">
        <f t="shared" si="36"/>
        <v>0</v>
      </c>
      <c r="F808" t="str">
        <f t="shared" si="39"/>
        <v>Quijingue</v>
      </c>
      <c r="G808" t="s">
        <v>3528</v>
      </c>
      <c r="H808">
        <v>0</v>
      </c>
      <c r="I808" s="21">
        <f t="shared" si="37"/>
        <v>0</v>
      </c>
    </row>
    <row r="809" spans="1:9">
      <c r="A809" t="str">
        <f t="shared" si="38"/>
        <v>Castro Alves</v>
      </c>
      <c r="B809" t="s">
        <v>3308</v>
      </c>
      <c r="C809">
        <v>0</v>
      </c>
      <c r="D809" s="21">
        <f t="shared" si="36"/>
        <v>0</v>
      </c>
      <c r="F809" t="str">
        <f t="shared" si="39"/>
        <v>Rafael Jambeiro</v>
      </c>
      <c r="G809" t="s">
        <v>3530</v>
      </c>
      <c r="H809">
        <v>0</v>
      </c>
      <c r="I809" s="21">
        <f t="shared" si="37"/>
        <v>0</v>
      </c>
    </row>
    <row r="810" spans="1:9">
      <c r="A810" t="str">
        <f t="shared" si="38"/>
        <v>Casa Nova</v>
      </c>
      <c r="B810" t="s">
        <v>3307</v>
      </c>
      <c r="C810">
        <v>0</v>
      </c>
      <c r="D810" s="21">
        <f t="shared" si="36"/>
        <v>0</v>
      </c>
      <c r="F810" t="str">
        <f t="shared" si="39"/>
        <v>Remanso</v>
      </c>
      <c r="G810" t="s">
        <v>3531</v>
      </c>
      <c r="H810">
        <v>0</v>
      </c>
      <c r="I810" s="21">
        <f t="shared" si="37"/>
        <v>0</v>
      </c>
    </row>
    <row r="811" spans="1:9">
      <c r="A811" t="str">
        <f t="shared" si="38"/>
        <v>Carinhanha</v>
      </c>
      <c r="B811" t="s">
        <v>3306</v>
      </c>
      <c r="C811">
        <v>0</v>
      </c>
      <c r="D811" s="21">
        <f t="shared" si="36"/>
        <v>0</v>
      </c>
      <c r="F811" t="str">
        <f t="shared" si="39"/>
        <v>Retirolândia</v>
      </c>
      <c r="G811" t="s">
        <v>3532</v>
      </c>
      <c r="H811">
        <v>0</v>
      </c>
      <c r="I811" s="21">
        <f t="shared" si="37"/>
        <v>0</v>
      </c>
    </row>
    <row r="812" spans="1:9">
      <c r="A812" t="str">
        <f t="shared" si="38"/>
        <v>Cardeal da Silva</v>
      </c>
      <c r="B812" t="s">
        <v>3305</v>
      </c>
      <c r="C812">
        <v>0</v>
      </c>
      <c r="D812" s="21">
        <f t="shared" si="36"/>
        <v>0</v>
      </c>
      <c r="F812" t="str">
        <f t="shared" si="39"/>
        <v>Riachão do Jacuípe</v>
      </c>
      <c r="G812" t="s">
        <v>3534</v>
      </c>
      <c r="H812">
        <v>0</v>
      </c>
      <c r="I812" s="21">
        <f t="shared" si="37"/>
        <v>0</v>
      </c>
    </row>
    <row r="813" spans="1:9">
      <c r="A813" t="str">
        <f t="shared" si="38"/>
        <v>Caravelas</v>
      </c>
      <c r="B813" t="s">
        <v>3304</v>
      </c>
      <c r="C813">
        <v>0</v>
      </c>
      <c r="D813" s="21">
        <f t="shared" si="36"/>
        <v>0</v>
      </c>
      <c r="F813" t="str">
        <f t="shared" si="39"/>
        <v>Riacho de Santana</v>
      </c>
      <c r="G813" t="s">
        <v>3535</v>
      </c>
      <c r="H813">
        <v>0</v>
      </c>
      <c r="I813" s="21">
        <f t="shared" si="37"/>
        <v>0</v>
      </c>
    </row>
    <row r="814" spans="1:9">
      <c r="A814" t="str">
        <f t="shared" si="38"/>
        <v>Caraíbas</v>
      </c>
      <c r="B814" t="s">
        <v>3303</v>
      </c>
      <c r="C814">
        <v>0</v>
      </c>
      <c r="D814" s="21">
        <f t="shared" si="36"/>
        <v>0</v>
      </c>
      <c r="F814" t="str">
        <f t="shared" si="39"/>
        <v>Ribeira do Amparo</v>
      </c>
      <c r="G814" t="s">
        <v>3536</v>
      </c>
      <c r="H814">
        <v>0</v>
      </c>
      <c r="I814" s="21">
        <f t="shared" si="37"/>
        <v>0</v>
      </c>
    </row>
    <row r="815" spans="1:9">
      <c r="A815" t="str">
        <f t="shared" si="38"/>
        <v>Capela do Alto Alegre</v>
      </c>
      <c r="B815" t="s">
        <v>3302</v>
      </c>
      <c r="C815">
        <v>0</v>
      </c>
      <c r="D815" s="21">
        <f t="shared" si="36"/>
        <v>0</v>
      </c>
      <c r="F815" t="str">
        <f t="shared" si="39"/>
        <v>Ribeirão do Largo</v>
      </c>
      <c r="G815" t="s">
        <v>3537</v>
      </c>
      <c r="H815">
        <v>0</v>
      </c>
      <c r="I815" s="21">
        <f t="shared" si="37"/>
        <v>0</v>
      </c>
    </row>
    <row r="816" spans="1:9">
      <c r="A816" t="str">
        <f t="shared" si="38"/>
        <v>Canudos</v>
      </c>
      <c r="B816" t="s">
        <v>3301</v>
      </c>
      <c r="C816">
        <v>0</v>
      </c>
      <c r="D816" s="21">
        <f t="shared" si="36"/>
        <v>0</v>
      </c>
      <c r="F816" t="str">
        <f t="shared" si="39"/>
        <v>Rio de Contas</v>
      </c>
      <c r="G816" t="s">
        <v>3538</v>
      </c>
      <c r="H816">
        <v>0</v>
      </c>
      <c r="I816" s="21">
        <f t="shared" si="37"/>
        <v>0</v>
      </c>
    </row>
    <row r="817" spans="1:9">
      <c r="A817" t="str">
        <f t="shared" si="38"/>
        <v>Cansanção</v>
      </c>
      <c r="B817" t="s">
        <v>3300</v>
      </c>
      <c r="C817">
        <v>0</v>
      </c>
      <c r="D817" s="21">
        <f t="shared" si="36"/>
        <v>0</v>
      </c>
      <c r="F817" t="str">
        <f t="shared" si="39"/>
        <v>Rio do Antônio</v>
      </c>
      <c r="G817" t="s">
        <v>3539</v>
      </c>
      <c r="H817">
        <v>0</v>
      </c>
      <c r="I817" s="21">
        <f t="shared" si="37"/>
        <v>0</v>
      </c>
    </row>
    <row r="818" spans="1:9">
      <c r="A818" t="str">
        <f t="shared" si="38"/>
        <v>Cândido Sales</v>
      </c>
      <c r="B818" t="s">
        <v>3299</v>
      </c>
      <c r="C818">
        <v>0</v>
      </c>
      <c r="D818" s="21">
        <f t="shared" si="36"/>
        <v>0</v>
      </c>
      <c r="F818" t="str">
        <f t="shared" si="39"/>
        <v>Rio do Pires</v>
      </c>
      <c r="G818" t="s">
        <v>3540</v>
      </c>
      <c r="H818">
        <v>0</v>
      </c>
      <c r="I818" s="21">
        <f t="shared" si="37"/>
        <v>0</v>
      </c>
    </row>
    <row r="819" spans="1:9">
      <c r="A819" t="str">
        <f t="shared" si="38"/>
        <v>Candiba</v>
      </c>
      <c r="B819" t="s">
        <v>3298</v>
      </c>
      <c r="C819">
        <v>0</v>
      </c>
      <c r="D819" s="21">
        <f t="shared" si="36"/>
        <v>0</v>
      </c>
      <c r="F819" t="str">
        <f t="shared" si="39"/>
        <v>Rodelas</v>
      </c>
      <c r="G819" t="s">
        <v>3542</v>
      </c>
      <c r="H819">
        <v>0</v>
      </c>
      <c r="I819" s="21">
        <f t="shared" si="37"/>
        <v>0</v>
      </c>
    </row>
    <row r="820" spans="1:9">
      <c r="A820" t="str">
        <f t="shared" si="38"/>
        <v>Candeias</v>
      </c>
      <c r="B820" t="s">
        <v>3297</v>
      </c>
      <c r="C820">
        <v>0</v>
      </c>
      <c r="D820" s="21">
        <f t="shared" si="36"/>
        <v>0</v>
      </c>
      <c r="F820" t="str">
        <f t="shared" si="39"/>
        <v>Ruy Barbosa</v>
      </c>
      <c r="G820" t="s">
        <v>3543</v>
      </c>
      <c r="H820">
        <v>0</v>
      </c>
      <c r="I820" s="21">
        <f t="shared" si="37"/>
        <v>0</v>
      </c>
    </row>
    <row r="821" spans="1:9">
      <c r="A821" t="str">
        <f t="shared" si="38"/>
        <v>Candeal</v>
      </c>
      <c r="B821" t="s">
        <v>3296</v>
      </c>
      <c r="C821">
        <v>0</v>
      </c>
      <c r="D821" s="21">
        <f t="shared" si="36"/>
        <v>0</v>
      </c>
      <c r="F821" t="str">
        <f t="shared" si="39"/>
        <v>Salinas da Margarida</v>
      </c>
      <c r="G821" t="s">
        <v>3544</v>
      </c>
      <c r="H821">
        <v>0</v>
      </c>
      <c r="I821" s="21">
        <f t="shared" si="37"/>
        <v>0</v>
      </c>
    </row>
    <row r="822" spans="1:9">
      <c r="A822" t="str">
        <f t="shared" si="38"/>
        <v>Canavieiras</v>
      </c>
      <c r="B822" t="s">
        <v>3295</v>
      </c>
      <c r="C822">
        <v>0</v>
      </c>
      <c r="D822" s="21">
        <f t="shared" si="36"/>
        <v>0</v>
      </c>
      <c r="F822" t="str">
        <f t="shared" si="39"/>
        <v>Santa Bárbara</v>
      </c>
      <c r="G822" t="s">
        <v>3545</v>
      </c>
      <c r="H822">
        <v>0</v>
      </c>
      <c r="I822" s="21">
        <f t="shared" si="37"/>
        <v>0</v>
      </c>
    </row>
    <row r="823" spans="1:9">
      <c r="A823" t="str">
        <f t="shared" si="38"/>
        <v>Canarana</v>
      </c>
      <c r="B823" t="s">
        <v>3294</v>
      </c>
      <c r="C823">
        <v>0</v>
      </c>
      <c r="D823" s="21">
        <f t="shared" si="36"/>
        <v>0</v>
      </c>
      <c r="F823" t="str">
        <f t="shared" si="39"/>
        <v>Santa Brígida</v>
      </c>
      <c r="G823" t="s">
        <v>3546</v>
      </c>
      <c r="H823">
        <v>0</v>
      </c>
      <c r="I823" s="21">
        <f t="shared" si="37"/>
        <v>0</v>
      </c>
    </row>
    <row r="824" spans="1:9">
      <c r="A824" t="str">
        <f t="shared" si="38"/>
        <v>Canápolis</v>
      </c>
      <c r="B824" t="s">
        <v>3293</v>
      </c>
      <c r="C824">
        <v>0</v>
      </c>
      <c r="D824" s="21">
        <f t="shared" si="36"/>
        <v>0</v>
      </c>
      <c r="F824" t="str">
        <f t="shared" si="39"/>
        <v>Santa Cruz Cabrália</v>
      </c>
      <c r="G824" t="s">
        <v>3547</v>
      </c>
      <c r="H824">
        <v>0</v>
      </c>
      <c r="I824" s="21">
        <f t="shared" si="37"/>
        <v>0</v>
      </c>
    </row>
    <row r="825" spans="1:9">
      <c r="A825" t="str">
        <f t="shared" si="38"/>
        <v>Campo Formoso</v>
      </c>
      <c r="B825" t="s">
        <v>3292</v>
      </c>
      <c r="C825">
        <v>0</v>
      </c>
      <c r="D825" s="21">
        <f t="shared" si="36"/>
        <v>0</v>
      </c>
      <c r="F825" t="str">
        <f t="shared" si="39"/>
        <v>Santa Cruz da Vitória</v>
      </c>
      <c r="G825" t="s">
        <v>3548</v>
      </c>
      <c r="H825">
        <v>0</v>
      </c>
      <c r="I825" s="21">
        <f t="shared" si="37"/>
        <v>0</v>
      </c>
    </row>
    <row r="826" spans="1:9">
      <c r="A826" t="str">
        <f t="shared" si="38"/>
        <v>Campo Alegre de Lourdes</v>
      </c>
      <c r="B826" t="s">
        <v>3291</v>
      </c>
      <c r="C826">
        <v>0</v>
      </c>
      <c r="D826" s="21">
        <f t="shared" si="36"/>
        <v>0</v>
      </c>
      <c r="F826" t="str">
        <f t="shared" si="39"/>
        <v>Santa Inês</v>
      </c>
      <c r="G826" t="s">
        <v>3549</v>
      </c>
      <c r="H826">
        <v>0</v>
      </c>
      <c r="I826" s="21">
        <f t="shared" si="37"/>
        <v>0</v>
      </c>
    </row>
    <row r="827" spans="1:9">
      <c r="A827" t="str">
        <f t="shared" si="38"/>
        <v>Camamu</v>
      </c>
      <c r="B827" t="s">
        <v>3290</v>
      </c>
      <c r="C827">
        <v>0</v>
      </c>
      <c r="D827" s="21">
        <f t="shared" si="36"/>
        <v>0</v>
      </c>
      <c r="F827" t="str">
        <f t="shared" si="39"/>
        <v>Santa Luzia</v>
      </c>
      <c r="G827" t="s">
        <v>3550</v>
      </c>
      <c r="H827">
        <v>0</v>
      </c>
      <c r="I827" s="21">
        <f t="shared" si="37"/>
        <v>0</v>
      </c>
    </row>
    <row r="828" spans="1:9">
      <c r="A828" t="str">
        <f t="shared" si="38"/>
        <v>Camaçari</v>
      </c>
      <c r="B828" t="s">
        <v>3289</v>
      </c>
      <c r="C828">
        <v>0</v>
      </c>
      <c r="D828" s="21">
        <f t="shared" si="36"/>
        <v>0</v>
      </c>
      <c r="F828" t="str">
        <f t="shared" si="39"/>
        <v>Santa Rita de Cássia</v>
      </c>
      <c r="G828" t="s">
        <v>3552</v>
      </c>
      <c r="H828">
        <v>0</v>
      </c>
      <c r="I828" s="21">
        <f t="shared" si="37"/>
        <v>0</v>
      </c>
    </row>
    <row r="829" spans="1:9">
      <c r="A829" t="str">
        <f t="shared" si="38"/>
        <v>Camacan</v>
      </c>
      <c r="B829" t="s">
        <v>3288</v>
      </c>
      <c r="C829">
        <v>0</v>
      </c>
      <c r="D829" s="21">
        <f t="shared" si="36"/>
        <v>0</v>
      </c>
      <c r="F829" t="str">
        <f t="shared" si="39"/>
        <v>Santa Teresinha</v>
      </c>
      <c r="G829" t="s">
        <v>3553</v>
      </c>
      <c r="H829">
        <v>0</v>
      </c>
      <c r="I829" s="21">
        <f t="shared" si="37"/>
        <v>0</v>
      </c>
    </row>
    <row r="830" spans="1:9">
      <c r="A830" t="str">
        <f t="shared" si="38"/>
        <v>Cairu</v>
      </c>
      <c r="B830" t="s">
        <v>3286</v>
      </c>
      <c r="C830">
        <v>0</v>
      </c>
      <c r="D830" s="21">
        <f t="shared" si="36"/>
        <v>0</v>
      </c>
      <c r="F830" t="str">
        <f t="shared" si="39"/>
        <v>Santaluz</v>
      </c>
      <c r="G830" t="s">
        <v>3554</v>
      </c>
      <c r="H830">
        <v>0</v>
      </c>
      <c r="I830" s="21">
        <f t="shared" si="37"/>
        <v>0</v>
      </c>
    </row>
    <row r="831" spans="1:9">
      <c r="A831" t="str">
        <f t="shared" si="38"/>
        <v>Cafarnaum</v>
      </c>
      <c r="B831" t="s">
        <v>3285</v>
      </c>
      <c r="C831">
        <v>0</v>
      </c>
      <c r="D831" s="21">
        <f t="shared" si="36"/>
        <v>0</v>
      </c>
      <c r="F831" t="str">
        <f t="shared" si="39"/>
        <v>Santana</v>
      </c>
      <c r="G831" t="s">
        <v>3555</v>
      </c>
      <c r="H831">
        <v>0</v>
      </c>
      <c r="I831" s="21">
        <f t="shared" si="37"/>
        <v>0</v>
      </c>
    </row>
    <row r="832" spans="1:9">
      <c r="A832" t="str">
        <f t="shared" si="38"/>
        <v>Caetité</v>
      </c>
      <c r="B832" t="s">
        <v>3284</v>
      </c>
      <c r="C832">
        <v>0</v>
      </c>
      <c r="D832" s="21">
        <f t="shared" si="36"/>
        <v>0</v>
      </c>
      <c r="F832" t="str">
        <f t="shared" si="39"/>
        <v>Santanópolis</v>
      </c>
      <c r="G832" t="s">
        <v>3556</v>
      </c>
      <c r="H832">
        <v>0</v>
      </c>
      <c r="I832" s="21">
        <f t="shared" si="37"/>
        <v>0</v>
      </c>
    </row>
    <row r="833" spans="1:9">
      <c r="A833" t="str">
        <f t="shared" si="38"/>
        <v>Caetanos</v>
      </c>
      <c r="B833" t="s">
        <v>3283</v>
      </c>
      <c r="C833">
        <v>0</v>
      </c>
      <c r="D833" s="21">
        <f t="shared" si="36"/>
        <v>0</v>
      </c>
      <c r="F833" t="str">
        <f t="shared" si="39"/>
        <v>Santo Amaro</v>
      </c>
      <c r="G833" t="s">
        <v>3557</v>
      </c>
      <c r="H833">
        <v>0</v>
      </c>
      <c r="I833" s="21">
        <f t="shared" si="37"/>
        <v>0</v>
      </c>
    </row>
    <row r="834" spans="1:9">
      <c r="A834" t="str">
        <f t="shared" si="38"/>
        <v>Caém</v>
      </c>
      <c r="B834" t="s">
        <v>3282</v>
      </c>
      <c r="C834">
        <v>0</v>
      </c>
      <c r="D834" s="21">
        <f t="shared" si="36"/>
        <v>0</v>
      </c>
      <c r="F834" t="str">
        <f t="shared" si="39"/>
        <v>Santo Estêvão</v>
      </c>
      <c r="G834" t="s">
        <v>3559</v>
      </c>
      <c r="H834">
        <v>0</v>
      </c>
      <c r="I834" s="21">
        <f t="shared" si="37"/>
        <v>0</v>
      </c>
    </row>
    <row r="835" spans="1:9">
      <c r="A835" t="str">
        <f t="shared" si="38"/>
        <v>Caculé</v>
      </c>
      <c r="B835" t="s">
        <v>3281</v>
      </c>
      <c r="C835">
        <v>0</v>
      </c>
      <c r="D835" s="21">
        <f t="shared" si="36"/>
        <v>0</v>
      </c>
      <c r="F835" t="str">
        <f t="shared" si="39"/>
        <v>São Domingos</v>
      </c>
      <c r="G835" t="s">
        <v>3560</v>
      </c>
      <c r="H835">
        <v>0</v>
      </c>
      <c r="I835" s="21">
        <f t="shared" si="37"/>
        <v>0</v>
      </c>
    </row>
    <row r="836" spans="1:9">
      <c r="A836" t="str">
        <f t="shared" si="38"/>
        <v>Cachoeira</v>
      </c>
      <c r="B836" t="s">
        <v>3280</v>
      </c>
      <c r="C836">
        <v>0</v>
      </c>
      <c r="D836" s="21">
        <f t="shared" si="36"/>
        <v>0</v>
      </c>
      <c r="F836" t="str">
        <f t="shared" si="39"/>
        <v>São Felipe</v>
      </c>
      <c r="G836" t="s">
        <v>3561</v>
      </c>
      <c r="H836">
        <v>0</v>
      </c>
      <c r="I836" s="21">
        <f t="shared" si="37"/>
        <v>0</v>
      </c>
    </row>
    <row r="837" spans="1:9">
      <c r="A837" t="str">
        <f t="shared" si="38"/>
        <v>Cabaceiras do Paraguaçu</v>
      </c>
      <c r="B837" t="s">
        <v>3279</v>
      </c>
      <c r="C837">
        <v>0</v>
      </c>
      <c r="D837" s="21">
        <f t="shared" si="36"/>
        <v>0</v>
      </c>
      <c r="F837" t="str">
        <f t="shared" si="39"/>
        <v>São Félix</v>
      </c>
      <c r="G837" t="s">
        <v>3562</v>
      </c>
      <c r="H837">
        <v>0</v>
      </c>
      <c r="I837" s="21">
        <f t="shared" si="37"/>
        <v>0</v>
      </c>
    </row>
    <row r="838" spans="1:9">
      <c r="A838" t="str">
        <f t="shared" si="38"/>
        <v>Caatiba</v>
      </c>
      <c r="B838" t="s">
        <v>3278</v>
      </c>
      <c r="C838">
        <v>0</v>
      </c>
      <c r="D838" s="21">
        <f t="shared" si="36"/>
        <v>0</v>
      </c>
      <c r="F838" t="str">
        <f t="shared" si="39"/>
        <v>São Félix do Coribe</v>
      </c>
      <c r="G838" t="s">
        <v>3563</v>
      </c>
      <c r="H838">
        <v>0</v>
      </c>
      <c r="I838" s="21">
        <f t="shared" si="37"/>
        <v>0</v>
      </c>
    </row>
    <row r="839" spans="1:9">
      <c r="A839" t="str">
        <f t="shared" si="38"/>
        <v>Buerarema</v>
      </c>
      <c r="B839" t="s">
        <v>3276</v>
      </c>
      <c r="C839">
        <v>0</v>
      </c>
      <c r="D839" s="21">
        <f t="shared" si="36"/>
        <v>0</v>
      </c>
      <c r="F839" t="str">
        <f t="shared" si="39"/>
        <v>São Francisco do Conde</v>
      </c>
      <c r="G839" t="s">
        <v>3564</v>
      </c>
      <c r="H839">
        <v>0</v>
      </c>
      <c r="I839" s="21">
        <f t="shared" si="37"/>
        <v>0</v>
      </c>
    </row>
    <row r="840" spans="1:9">
      <c r="A840" t="str">
        <f t="shared" si="38"/>
        <v>Brumado</v>
      </c>
      <c r="B840" t="s">
        <v>3275</v>
      </c>
      <c r="C840">
        <v>0</v>
      </c>
      <c r="D840" s="21">
        <f t="shared" si="36"/>
        <v>0</v>
      </c>
      <c r="F840" t="str">
        <f t="shared" si="39"/>
        <v>São Gabriel</v>
      </c>
      <c r="G840" t="s">
        <v>3565</v>
      </c>
      <c r="H840">
        <v>0</v>
      </c>
      <c r="I840" s="21">
        <f t="shared" si="37"/>
        <v>0</v>
      </c>
    </row>
    <row r="841" spans="1:9">
      <c r="A841" t="str">
        <f t="shared" si="38"/>
        <v>Brotas de Macaúbas</v>
      </c>
      <c r="B841" t="s">
        <v>3274</v>
      </c>
      <c r="C841">
        <v>0</v>
      </c>
      <c r="D841" s="21">
        <f t="shared" si="36"/>
        <v>0</v>
      </c>
      <c r="F841" t="str">
        <f t="shared" si="39"/>
        <v>São Gonçalo dos Campos</v>
      </c>
      <c r="G841" t="s">
        <v>3566</v>
      </c>
      <c r="H841">
        <v>0</v>
      </c>
      <c r="I841" s="21">
        <f t="shared" si="37"/>
        <v>0</v>
      </c>
    </row>
    <row r="842" spans="1:9">
      <c r="A842" t="str">
        <f t="shared" si="38"/>
        <v>Brejolândia</v>
      </c>
      <c r="B842" t="s">
        <v>3273</v>
      </c>
      <c r="C842">
        <v>0</v>
      </c>
      <c r="D842" s="21">
        <f t="shared" si="36"/>
        <v>0</v>
      </c>
      <c r="F842" t="str">
        <f t="shared" si="39"/>
        <v>São José da Vitória</v>
      </c>
      <c r="G842" t="s">
        <v>3567</v>
      </c>
      <c r="H842">
        <v>0</v>
      </c>
      <c r="I842" s="21">
        <f t="shared" si="37"/>
        <v>0</v>
      </c>
    </row>
    <row r="843" spans="1:9">
      <c r="A843" t="str">
        <f t="shared" si="38"/>
        <v>Brejões</v>
      </c>
      <c r="B843" t="s">
        <v>3272</v>
      </c>
      <c r="C843">
        <v>0</v>
      </c>
      <c r="D843" s="21">
        <f t="shared" si="36"/>
        <v>0</v>
      </c>
      <c r="F843" t="str">
        <f t="shared" si="39"/>
        <v>São José do Jacuípe</v>
      </c>
      <c r="G843" t="s">
        <v>3568</v>
      </c>
      <c r="H843">
        <v>0</v>
      </c>
      <c r="I843" s="21">
        <f t="shared" si="37"/>
        <v>0</v>
      </c>
    </row>
    <row r="844" spans="1:9">
      <c r="A844" t="str">
        <f t="shared" si="38"/>
        <v>Botuporã</v>
      </c>
      <c r="B844" t="s">
        <v>3271</v>
      </c>
      <c r="C844">
        <v>0</v>
      </c>
      <c r="D844" s="21">
        <f t="shared" si="36"/>
        <v>0</v>
      </c>
      <c r="F844" t="str">
        <f t="shared" si="39"/>
        <v>São Miguel das Matas</v>
      </c>
      <c r="G844" t="s">
        <v>3569</v>
      </c>
      <c r="H844">
        <v>0</v>
      </c>
      <c r="I844" s="21">
        <f t="shared" si="37"/>
        <v>0</v>
      </c>
    </row>
    <row r="845" spans="1:9">
      <c r="A845" t="str">
        <f t="shared" si="38"/>
        <v>Boquira</v>
      </c>
      <c r="B845" t="s">
        <v>3270</v>
      </c>
      <c r="C845">
        <v>0</v>
      </c>
      <c r="D845" s="21">
        <f t="shared" si="36"/>
        <v>0</v>
      </c>
      <c r="F845" t="str">
        <f t="shared" si="39"/>
        <v>São Sebastião do Passé</v>
      </c>
      <c r="G845" t="s">
        <v>3570</v>
      </c>
      <c r="H845">
        <v>0</v>
      </c>
      <c r="I845" s="21">
        <f t="shared" si="37"/>
        <v>0</v>
      </c>
    </row>
    <row r="846" spans="1:9">
      <c r="A846" t="str">
        <f t="shared" si="38"/>
        <v>Bom Jesus da Serra</v>
      </c>
      <c r="B846" t="s">
        <v>3267</v>
      </c>
      <c r="C846">
        <v>0</v>
      </c>
      <c r="D846" s="21">
        <f t="shared" si="36"/>
        <v>0</v>
      </c>
      <c r="F846" t="str">
        <f t="shared" si="39"/>
        <v>Sátiro Dias</v>
      </c>
      <c r="G846" t="s">
        <v>3572</v>
      </c>
      <c r="H846">
        <v>0</v>
      </c>
      <c r="I846" s="21">
        <f t="shared" si="37"/>
        <v>0</v>
      </c>
    </row>
    <row r="847" spans="1:9">
      <c r="A847" t="str">
        <f t="shared" si="38"/>
        <v>Bom Jesus da Lapa</v>
      </c>
      <c r="B847" t="s">
        <v>3266</v>
      </c>
      <c r="C847">
        <v>0</v>
      </c>
      <c r="D847" s="21">
        <f t="shared" si="36"/>
        <v>0</v>
      </c>
      <c r="F847" t="str">
        <f t="shared" si="39"/>
        <v>Saubara</v>
      </c>
      <c r="G847" t="s">
        <v>3573</v>
      </c>
      <c r="H847">
        <v>0</v>
      </c>
      <c r="I847" s="21">
        <f t="shared" si="37"/>
        <v>0</v>
      </c>
    </row>
    <row r="848" spans="1:9">
      <c r="A848" t="str">
        <f t="shared" si="38"/>
        <v>Boa Nova</v>
      </c>
      <c r="B848" t="s">
        <v>3264</v>
      </c>
      <c r="C848">
        <v>0</v>
      </c>
      <c r="D848" s="21">
        <f t="shared" si="36"/>
        <v>0</v>
      </c>
      <c r="F848" t="str">
        <f t="shared" si="39"/>
        <v>Saúde</v>
      </c>
      <c r="G848" t="s">
        <v>3574</v>
      </c>
      <c r="H848">
        <v>0</v>
      </c>
      <c r="I848" s="21">
        <f t="shared" si="37"/>
        <v>0</v>
      </c>
    </row>
    <row r="849" spans="1:9">
      <c r="A849" t="str">
        <f t="shared" si="38"/>
        <v>Biritinga</v>
      </c>
      <c r="B849" t="s">
        <v>3263</v>
      </c>
      <c r="C849">
        <v>0</v>
      </c>
      <c r="D849" s="21">
        <f t="shared" si="36"/>
        <v>0</v>
      </c>
      <c r="F849" t="str">
        <f t="shared" si="39"/>
        <v>Seabra</v>
      </c>
      <c r="G849" t="s">
        <v>3575</v>
      </c>
      <c r="H849">
        <v>0</v>
      </c>
      <c r="I849" s="21">
        <f t="shared" si="37"/>
        <v>0</v>
      </c>
    </row>
    <row r="850" spans="1:9">
      <c r="A850" t="str">
        <f t="shared" si="38"/>
        <v>Belo Campo</v>
      </c>
      <c r="B850" t="s">
        <v>3262</v>
      </c>
      <c r="C850">
        <v>0</v>
      </c>
      <c r="D850" s="21">
        <f t="shared" si="36"/>
        <v>0</v>
      </c>
      <c r="F850" t="str">
        <f t="shared" si="39"/>
        <v>Sebastião Laranjeiras</v>
      </c>
      <c r="G850" t="s">
        <v>3576</v>
      </c>
      <c r="H850">
        <v>0</v>
      </c>
      <c r="I850" s="21">
        <f t="shared" si="37"/>
        <v>0</v>
      </c>
    </row>
    <row r="851" spans="1:9">
      <c r="A851" t="str">
        <f t="shared" si="38"/>
        <v>Belmonte</v>
      </c>
      <c r="B851" t="s">
        <v>3261</v>
      </c>
      <c r="C851">
        <v>0</v>
      </c>
      <c r="D851" s="21">
        <f t="shared" si="36"/>
        <v>0</v>
      </c>
      <c r="F851" t="str">
        <f t="shared" si="39"/>
        <v>Senhor do Bonfim</v>
      </c>
      <c r="G851" t="s">
        <v>3577</v>
      </c>
      <c r="H851">
        <v>0</v>
      </c>
      <c r="I851" s="21">
        <f t="shared" si="37"/>
        <v>0</v>
      </c>
    </row>
    <row r="852" spans="1:9">
      <c r="A852" t="str">
        <f t="shared" si="38"/>
        <v>Barro Preto</v>
      </c>
      <c r="B852" t="s">
        <v>3259</v>
      </c>
      <c r="C852">
        <v>0</v>
      </c>
      <c r="D852" s="21">
        <f t="shared" si="36"/>
        <v>0</v>
      </c>
      <c r="F852" t="str">
        <f t="shared" si="39"/>
        <v>Sento Sé</v>
      </c>
      <c r="G852" t="s">
        <v>3578</v>
      </c>
      <c r="H852">
        <v>0</v>
      </c>
      <c r="I852" s="21">
        <f t="shared" si="37"/>
        <v>0</v>
      </c>
    </row>
    <row r="853" spans="1:9">
      <c r="A853" t="str">
        <f t="shared" si="38"/>
        <v>Barrocas</v>
      </c>
      <c r="B853" t="s">
        <v>3260</v>
      </c>
      <c r="C853">
        <v>0</v>
      </c>
      <c r="D853" s="21">
        <f t="shared" si="36"/>
        <v>0</v>
      </c>
      <c r="F853" t="str">
        <f t="shared" si="39"/>
        <v>Serra do Ramalho</v>
      </c>
      <c r="G853" t="s">
        <v>3579</v>
      </c>
      <c r="H853">
        <v>0</v>
      </c>
      <c r="I853" s="21">
        <f t="shared" si="37"/>
        <v>0</v>
      </c>
    </row>
    <row r="854" spans="1:9">
      <c r="A854" t="str">
        <f t="shared" si="38"/>
        <v>Barro Alto</v>
      </c>
      <c r="B854" t="s">
        <v>3258</v>
      </c>
      <c r="C854">
        <v>0</v>
      </c>
      <c r="D854" s="21">
        <f t="shared" si="36"/>
        <v>0</v>
      </c>
      <c r="F854" t="str">
        <f t="shared" si="39"/>
        <v>Serra Dourada</v>
      </c>
      <c r="G854" t="s">
        <v>3580</v>
      </c>
      <c r="H854">
        <v>0</v>
      </c>
      <c r="I854" s="21">
        <f t="shared" si="37"/>
        <v>0</v>
      </c>
    </row>
    <row r="855" spans="1:9">
      <c r="A855" t="str">
        <f t="shared" si="38"/>
        <v>Barreiras</v>
      </c>
      <c r="B855" t="s">
        <v>3257</v>
      </c>
      <c r="C855">
        <v>0</v>
      </c>
      <c r="D855" s="21">
        <f t="shared" si="36"/>
        <v>0</v>
      </c>
      <c r="F855" t="str">
        <f t="shared" si="39"/>
        <v>Serra Preta</v>
      </c>
      <c r="G855" t="s">
        <v>3581</v>
      </c>
      <c r="H855">
        <v>0</v>
      </c>
      <c r="I855" s="21">
        <f t="shared" si="37"/>
        <v>0</v>
      </c>
    </row>
    <row r="856" spans="1:9">
      <c r="A856" t="str">
        <f t="shared" si="38"/>
        <v>Barra do Rocha</v>
      </c>
      <c r="B856" t="s">
        <v>3256</v>
      </c>
      <c r="C856">
        <v>0</v>
      </c>
      <c r="D856" s="21">
        <f t="shared" si="36"/>
        <v>0</v>
      </c>
      <c r="F856" t="str">
        <f t="shared" si="39"/>
        <v>Serrinha</v>
      </c>
      <c r="G856" t="s">
        <v>3582</v>
      </c>
      <c r="H856">
        <v>0</v>
      </c>
      <c r="I856" s="21">
        <f t="shared" si="37"/>
        <v>0</v>
      </c>
    </row>
    <row r="857" spans="1:9">
      <c r="A857" t="str">
        <f t="shared" si="38"/>
        <v>Barra do Mendes</v>
      </c>
      <c r="B857" t="s">
        <v>3255</v>
      </c>
      <c r="C857">
        <v>0</v>
      </c>
      <c r="D857" s="21">
        <f t="shared" si="36"/>
        <v>0</v>
      </c>
      <c r="F857" t="str">
        <f t="shared" si="39"/>
        <v>Sítio do Mato</v>
      </c>
      <c r="G857" t="s">
        <v>3585</v>
      </c>
      <c r="H857">
        <v>0</v>
      </c>
      <c r="I857" s="21">
        <f t="shared" si="37"/>
        <v>0</v>
      </c>
    </row>
    <row r="858" spans="1:9">
      <c r="A858" t="str">
        <f t="shared" si="38"/>
        <v>Barra do Choça</v>
      </c>
      <c r="B858" t="s">
        <v>3254</v>
      </c>
      <c r="C858">
        <v>0</v>
      </c>
      <c r="D858" s="21">
        <f t="shared" si="36"/>
        <v>0</v>
      </c>
      <c r="F858" t="str">
        <f t="shared" si="39"/>
        <v>Sítio do Quinto</v>
      </c>
      <c r="G858" t="s">
        <v>3586</v>
      </c>
      <c r="H858">
        <v>0</v>
      </c>
      <c r="I858" s="21">
        <f t="shared" si="37"/>
        <v>0</v>
      </c>
    </row>
    <row r="859" spans="1:9">
      <c r="A859" t="str">
        <f t="shared" si="38"/>
        <v>Barra da Estiva</v>
      </c>
      <c r="B859" t="s">
        <v>3253</v>
      </c>
      <c r="C859">
        <v>0</v>
      </c>
      <c r="D859" s="21">
        <f t="shared" si="36"/>
        <v>0</v>
      </c>
      <c r="F859" t="str">
        <f t="shared" si="39"/>
        <v>Sobradinho</v>
      </c>
      <c r="G859" t="s">
        <v>3587</v>
      </c>
      <c r="H859">
        <v>0</v>
      </c>
      <c r="I859" s="21">
        <f t="shared" si="37"/>
        <v>0</v>
      </c>
    </row>
    <row r="860" spans="1:9">
      <c r="A860" t="str">
        <f t="shared" si="38"/>
        <v>Barra</v>
      </c>
      <c r="B860" t="s">
        <v>3252</v>
      </c>
      <c r="C860">
        <v>0</v>
      </c>
      <c r="D860" s="21">
        <f t="shared" ref="D860:D893" si="40">C860*100/695</f>
        <v>0</v>
      </c>
      <c r="F860" t="str">
        <f t="shared" si="39"/>
        <v>Souto Soares</v>
      </c>
      <c r="G860" t="s">
        <v>3588</v>
      </c>
      <c r="H860">
        <v>0</v>
      </c>
      <c r="I860" s="21">
        <f t="shared" ref="I860:I893" si="41">H860*100/681</f>
        <v>0</v>
      </c>
    </row>
    <row r="861" spans="1:9">
      <c r="A861" t="str">
        <f t="shared" ref="A861:A894" si="42">MID(B861,8,30)</f>
        <v>Banzaê</v>
      </c>
      <c r="B861" t="s">
        <v>3251</v>
      </c>
      <c r="C861">
        <v>0</v>
      </c>
      <c r="D861" s="21">
        <f t="shared" si="40"/>
        <v>0</v>
      </c>
      <c r="F861" t="str">
        <f t="shared" ref="F861:F894" si="43">MID(G861,8,30)</f>
        <v>Tabocas do Brejo Velho</v>
      </c>
      <c r="G861" t="s">
        <v>3589</v>
      </c>
      <c r="H861">
        <v>0</v>
      </c>
      <c r="I861" s="21">
        <f t="shared" si="41"/>
        <v>0</v>
      </c>
    </row>
    <row r="862" spans="1:9">
      <c r="A862" t="str">
        <f t="shared" si="42"/>
        <v>Baixa Grande</v>
      </c>
      <c r="B862" t="s">
        <v>3250</v>
      </c>
      <c r="C862">
        <v>0</v>
      </c>
      <c r="D862" s="21">
        <f t="shared" si="40"/>
        <v>0</v>
      </c>
      <c r="F862" t="str">
        <f t="shared" si="43"/>
        <v>Tanhaçu</v>
      </c>
      <c r="G862" t="s">
        <v>3590</v>
      </c>
      <c r="H862">
        <v>0</v>
      </c>
      <c r="I862" s="21">
        <f t="shared" si="41"/>
        <v>0</v>
      </c>
    </row>
    <row r="863" spans="1:9">
      <c r="A863" t="str">
        <f t="shared" si="42"/>
        <v>Baianópolis</v>
      </c>
      <c r="B863" t="s">
        <v>3249</v>
      </c>
      <c r="C863">
        <v>0</v>
      </c>
      <c r="D863" s="21">
        <f t="shared" si="40"/>
        <v>0</v>
      </c>
      <c r="F863" t="str">
        <f t="shared" si="43"/>
        <v>Tanque Novo</v>
      </c>
      <c r="G863" t="s">
        <v>3591</v>
      </c>
      <c r="H863">
        <v>0</v>
      </c>
      <c r="I863" s="21">
        <f t="shared" si="41"/>
        <v>0</v>
      </c>
    </row>
    <row r="864" spans="1:9">
      <c r="A864" t="str">
        <f t="shared" si="42"/>
        <v>Aurelino Leal</v>
      </c>
      <c r="B864" t="s">
        <v>3248</v>
      </c>
      <c r="C864">
        <v>0</v>
      </c>
      <c r="D864" s="21">
        <f t="shared" si="40"/>
        <v>0</v>
      </c>
      <c r="F864" t="str">
        <f t="shared" si="43"/>
        <v>Tanquinho</v>
      </c>
      <c r="G864" t="s">
        <v>3592</v>
      </c>
      <c r="H864">
        <v>0</v>
      </c>
      <c r="I864" s="21">
        <f t="shared" si="41"/>
        <v>0</v>
      </c>
    </row>
    <row r="865" spans="1:9">
      <c r="A865" t="str">
        <f t="shared" si="42"/>
        <v>Aratuípe</v>
      </c>
      <c r="B865" t="s">
        <v>3247</v>
      </c>
      <c r="C865">
        <v>0</v>
      </c>
      <c r="D865" s="21">
        <f t="shared" si="40"/>
        <v>0</v>
      </c>
      <c r="F865" t="str">
        <f t="shared" si="43"/>
        <v>Tapiramutá</v>
      </c>
      <c r="G865" t="s">
        <v>3593</v>
      </c>
      <c r="H865">
        <v>0</v>
      </c>
      <c r="I865" s="21">
        <f t="shared" si="41"/>
        <v>0</v>
      </c>
    </row>
    <row r="866" spans="1:9">
      <c r="A866" t="str">
        <f t="shared" si="42"/>
        <v>Arataca</v>
      </c>
      <c r="B866" t="s">
        <v>3246</v>
      </c>
      <c r="C866">
        <v>0</v>
      </c>
      <c r="D866" s="21">
        <f t="shared" si="40"/>
        <v>0</v>
      </c>
      <c r="F866" t="str">
        <f t="shared" si="43"/>
        <v>Teixeira de Freitas</v>
      </c>
      <c r="G866" t="s">
        <v>3594</v>
      </c>
      <c r="H866">
        <v>0</v>
      </c>
      <c r="I866" s="21">
        <f t="shared" si="41"/>
        <v>0</v>
      </c>
    </row>
    <row r="867" spans="1:9">
      <c r="A867" t="str">
        <f t="shared" si="42"/>
        <v>Aramari</v>
      </c>
      <c r="B867" t="s">
        <v>3245</v>
      </c>
      <c r="C867">
        <v>0</v>
      </c>
      <c r="D867" s="21">
        <f t="shared" si="40"/>
        <v>0</v>
      </c>
      <c r="F867" t="str">
        <f t="shared" si="43"/>
        <v>Teodoro Sampaio</v>
      </c>
      <c r="G867" t="s">
        <v>3595</v>
      </c>
      <c r="H867">
        <v>0</v>
      </c>
      <c r="I867" s="21">
        <f t="shared" si="41"/>
        <v>0</v>
      </c>
    </row>
    <row r="868" spans="1:9">
      <c r="A868" t="str">
        <f t="shared" si="42"/>
        <v>Araci</v>
      </c>
      <c r="B868" t="s">
        <v>3244</v>
      </c>
      <c r="C868">
        <v>0</v>
      </c>
      <c r="D868" s="21">
        <f t="shared" si="40"/>
        <v>0</v>
      </c>
      <c r="F868" t="str">
        <f t="shared" si="43"/>
        <v>Teofilândia</v>
      </c>
      <c r="G868" t="s">
        <v>3596</v>
      </c>
      <c r="H868">
        <v>0</v>
      </c>
      <c r="I868" s="21">
        <f t="shared" si="41"/>
        <v>0</v>
      </c>
    </row>
    <row r="869" spans="1:9">
      <c r="A869" t="str">
        <f t="shared" si="42"/>
        <v>Araças</v>
      </c>
      <c r="B869" t="s">
        <v>3242</v>
      </c>
      <c r="C869">
        <v>0</v>
      </c>
      <c r="D869" s="21">
        <f t="shared" si="40"/>
        <v>0</v>
      </c>
      <c r="F869" t="str">
        <f t="shared" si="43"/>
        <v>Teolândia</v>
      </c>
      <c r="G869" t="s">
        <v>3597</v>
      </c>
      <c r="H869">
        <v>0</v>
      </c>
      <c r="I869" s="21">
        <f t="shared" si="41"/>
        <v>0</v>
      </c>
    </row>
    <row r="870" spans="1:9">
      <c r="A870" t="str">
        <f t="shared" si="42"/>
        <v>Aracatu</v>
      </c>
      <c r="B870" t="s">
        <v>3243</v>
      </c>
      <c r="C870">
        <v>0</v>
      </c>
      <c r="D870" s="21">
        <f t="shared" si="40"/>
        <v>0</v>
      </c>
      <c r="F870" t="str">
        <f t="shared" si="43"/>
        <v>Terra Nova</v>
      </c>
      <c r="G870" t="s">
        <v>3598</v>
      </c>
      <c r="H870">
        <v>0</v>
      </c>
      <c r="I870" s="21">
        <f t="shared" si="41"/>
        <v>0</v>
      </c>
    </row>
    <row r="871" spans="1:9">
      <c r="A871" t="str">
        <f t="shared" si="42"/>
        <v>Apuarema</v>
      </c>
      <c r="B871" t="s">
        <v>3241</v>
      </c>
      <c r="C871">
        <v>0</v>
      </c>
      <c r="D871" s="21">
        <f t="shared" si="40"/>
        <v>0</v>
      </c>
      <c r="F871" t="str">
        <f t="shared" si="43"/>
        <v>Tremedal</v>
      </c>
      <c r="G871" t="s">
        <v>3599</v>
      </c>
      <c r="H871">
        <v>0</v>
      </c>
      <c r="I871" s="21">
        <f t="shared" si="41"/>
        <v>0</v>
      </c>
    </row>
    <row r="872" spans="1:9">
      <c r="A872" t="str">
        <f t="shared" si="42"/>
        <v>Antônio Gonçalves</v>
      </c>
      <c r="B872" t="s">
        <v>3239</v>
      </c>
      <c r="C872">
        <v>0</v>
      </c>
      <c r="D872" s="21">
        <f t="shared" si="40"/>
        <v>0</v>
      </c>
      <c r="F872" t="str">
        <f t="shared" si="43"/>
        <v>Tucano</v>
      </c>
      <c r="G872" t="s">
        <v>3600</v>
      </c>
      <c r="H872">
        <v>0</v>
      </c>
      <c r="I872" s="21">
        <f t="shared" si="41"/>
        <v>0</v>
      </c>
    </row>
    <row r="873" spans="1:9">
      <c r="A873" t="str">
        <f t="shared" si="42"/>
        <v>Antônio Cardoso</v>
      </c>
      <c r="B873" t="s">
        <v>3238</v>
      </c>
      <c r="C873">
        <v>0</v>
      </c>
      <c r="D873" s="21">
        <f t="shared" si="40"/>
        <v>0</v>
      </c>
      <c r="F873" t="str">
        <f t="shared" si="43"/>
        <v>Uauá</v>
      </c>
      <c r="G873" t="s">
        <v>3601</v>
      </c>
      <c r="H873">
        <v>0</v>
      </c>
      <c r="I873" s="21">
        <f t="shared" si="41"/>
        <v>0</v>
      </c>
    </row>
    <row r="874" spans="1:9">
      <c r="A874" t="str">
        <f t="shared" si="42"/>
        <v>Antas</v>
      </c>
      <c r="B874" t="s">
        <v>3237</v>
      </c>
      <c r="C874">
        <v>0</v>
      </c>
      <c r="D874" s="21">
        <f t="shared" si="40"/>
        <v>0</v>
      </c>
      <c r="F874" t="str">
        <f t="shared" si="43"/>
        <v>Ubaíra</v>
      </c>
      <c r="G874" t="s">
        <v>3602</v>
      </c>
      <c r="H874">
        <v>0</v>
      </c>
      <c r="I874" s="21">
        <f t="shared" si="41"/>
        <v>0</v>
      </c>
    </row>
    <row r="875" spans="1:9">
      <c r="A875" t="str">
        <f t="shared" si="42"/>
        <v>Anguera</v>
      </c>
      <c r="B875" t="s">
        <v>3236</v>
      </c>
      <c r="C875">
        <v>0</v>
      </c>
      <c r="D875" s="21">
        <f t="shared" si="40"/>
        <v>0</v>
      </c>
      <c r="F875" t="str">
        <f t="shared" si="43"/>
        <v>Ubaitaba</v>
      </c>
      <c r="G875" t="s">
        <v>3603</v>
      </c>
      <c r="H875">
        <v>0</v>
      </c>
      <c r="I875" s="21">
        <f t="shared" si="41"/>
        <v>0</v>
      </c>
    </row>
    <row r="876" spans="1:9">
      <c r="A876" t="str">
        <f t="shared" si="42"/>
        <v>Angical</v>
      </c>
      <c r="B876" t="s">
        <v>3235</v>
      </c>
      <c r="C876">
        <v>0</v>
      </c>
      <c r="D876" s="21">
        <f t="shared" si="40"/>
        <v>0</v>
      </c>
      <c r="F876" t="str">
        <f t="shared" si="43"/>
        <v>Ubatã</v>
      </c>
      <c r="G876" t="s">
        <v>3604</v>
      </c>
      <c r="H876">
        <v>0</v>
      </c>
      <c r="I876" s="21">
        <f t="shared" si="41"/>
        <v>0</v>
      </c>
    </row>
    <row r="877" spans="1:9">
      <c r="A877" t="str">
        <f t="shared" si="42"/>
        <v>Andorinha</v>
      </c>
      <c r="B877" t="s">
        <v>3234</v>
      </c>
      <c r="C877">
        <v>0</v>
      </c>
      <c r="D877" s="21">
        <f t="shared" si="40"/>
        <v>0</v>
      </c>
      <c r="F877" t="str">
        <f t="shared" si="43"/>
        <v>Uibaí</v>
      </c>
      <c r="G877" t="s">
        <v>3605</v>
      </c>
      <c r="H877">
        <v>0</v>
      </c>
      <c r="I877" s="21">
        <f t="shared" si="41"/>
        <v>0</v>
      </c>
    </row>
    <row r="878" spans="1:9">
      <c r="A878" t="str">
        <f t="shared" si="42"/>
        <v>Andaraí</v>
      </c>
      <c r="B878" t="s">
        <v>3233</v>
      </c>
      <c r="C878">
        <v>0</v>
      </c>
      <c r="D878" s="21">
        <f t="shared" si="40"/>
        <v>0</v>
      </c>
      <c r="F878" t="str">
        <f t="shared" si="43"/>
        <v>Una</v>
      </c>
      <c r="G878" t="s">
        <v>3607</v>
      </c>
      <c r="H878">
        <v>0</v>
      </c>
      <c r="I878" s="21">
        <f t="shared" si="41"/>
        <v>0</v>
      </c>
    </row>
    <row r="879" spans="1:9">
      <c r="A879" t="str">
        <f t="shared" si="42"/>
        <v>Anagé</v>
      </c>
      <c r="B879" t="s">
        <v>3232</v>
      </c>
      <c r="C879">
        <v>0</v>
      </c>
      <c r="D879" s="21">
        <f t="shared" si="40"/>
        <v>0</v>
      </c>
      <c r="F879" t="str">
        <f t="shared" si="43"/>
        <v>Urandi</v>
      </c>
      <c r="G879" t="s">
        <v>3608</v>
      </c>
      <c r="H879">
        <v>0</v>
      </c>
      <c r="I879" s="21">
        <f t="shared" si="41"/>
        <v>0</v>
      </c>
    </row>
    <row r="880" spans="1:9">
      <c r="A880" t="str">
        <f t="shared" si="42"/>
        <v>América Dourada</v>
      </c>
      <c r="B880" t="s">
        <v>3231</v>
      </c>
      <c r="C880">
        <v>0</v>
      </c>
      <c r="D880" s="21">
        <f t="shared" si="40"/>
        <v>0</v>
      </c>
      <c r="F880" t="str">
        <f t="shared" si="43"/>
        <v>Uruçuca</v>
      </c>
      <c r="G880" t="s">
        <v>3609</v>
      </c>
      <c r="H880">
        <v>0</v>
      </c>
      <c r="I880" s="21">
        <f t="shared" si="41"/>
        <v>0</v>
      </c>
    </row>
    <row r="881" spans="1:9">
      <c r="A881" t="str">
        <f t="shared" si="42"/>
        <v>Amélia Rodrigues</v>
      </c>
      <c r="B881" t="s">
        <v>3230</v>
      </c>
      <c r="C881">
        <v>0</v>
      </c>
      <c r="D881" s="21">
        <f t="shared" si="40"/>
        <v>0</v>
      </c>
      <c r="F881" t="str">
        <f t="shared" si="43"/>
        <v>Utinga</v>
      </c>
      <c r="G881" t="s">
        <v>3610</v>
      </c>
      <c r="H881">
        <v>0</v>
      </c>
      <c r="I881" s="21">
        <f t="shared" si="41"/>
        <v>0</v>
      </c>
    </row>
    <row r="882" spans="1:9">
      <c r="A882" t="str">
        <f t="shared" si="42"/>
        <v>Amargosa</v>
      </c>
      <c r="B882" t="s">
        <v>3229</v>
      </c>
      <c r="C882">
        <v>0</v>
      </c>
      <c r="D882" s="21">
        <f t="shared" si="40"/>
        <v>0</v>
      </c>
      <c r="F882" t="str">
        <f t="shared" si="43"/>
        <v>Valença</v>
      </c>
      <c r="G882" t="s">
        <v>3611</v>
      </c>
      <c r="H882">
        <v>0</v>
      </c>
      <c r="I882" s="21">
        <f t="shared" si="41"/>
        <v>0</v>
      </c>
    </row>
    <row r="883" spans="1:9">
      <c r="A883" t="str">
        <f t="shared" si="42"/>
        <v>Almadina</v>
      </c>
      <c r="B883" t="s">
        <v>3228</v>
      </c>
      <c r="C883">
        <v>0</v>
      </c>
      <c r="D883" s="21">
        <f t="shared" si="40"/>
        <v>0</v>
      </c>
      <c r="F883" t="str">
        <f t="shared" si="43"/>
        <v>Valente</v>
      </c>
      <c r="G883" t="s">
        <v>3612</v>
      </c>
      <c r="H883">
        <v>0</v>
      </c>
      <c r="I883" s="21">
        <f t="shared" si="41"/>
        <v>0</v>
      </c>
    </row>
    <row r="884" spans="1:9">
      <c r="A884" t="str">
        <f t="shared" si="42"/>
        <v>Alcobaça</v>
      </c>
      <c r="B884" t="s">
        <v>3227</v>
      </c>
      <c r="C884">
        <v>0</v>
      </c>
      <c r="D884" s="21">
        <f t="shared" si="40"/>
        <v>0</v>
      </c>
      <c r="F884" t="str">
        <f t="shared" si="43"/>
        <v>Várzea da Roça</v>
      </c>
      <c r="G884" t="s">
        <v>3613</v>
      </c>
      <c r="H884">
        <v>0</v>
      </c>
      <c r="I884" s="21">
        <f t="shared" si="41"/>
        <v>0</v>
      </c>
    </row>
    <row r="885" spans="1:9">
      <c r="A885" t="str">
        <f t="shared" si="42"/>
        <v>Alagoinhas</v>
      </c>
      <c r="B885" t="s">
        <v>3226</v>
      </c>
      <c r="C885">
        <v>0</v>
      </c>
      <c r="D885" s="21">
        <f t="shared" si="40"/>
        <v>0</v>
      </c>
      <c r="F885" t="str">
        <f t="shared" si="43"/>
        <v>Várzea do Poço</v>
      </c>
      <c r="G885" t="s">
        <v>3614</v>
      </c>
      <c r="H885">
        <v>0</v>
      </c>
      <c r="I885" s="21">
        <f t="shared" si="41"/>
        <v>0</v>
      </c>
    </row>
    <row r="886" spans="1:9">
      <c r="A886" t="str">
        <f t="shared" si="42"/>
        <v>Aiquara</v>
      </c>
      <c r="B886" t="s">
        <v>3225</v>
      </c>
      <c r="C886">
        <v>0</v>
      </c>
      <c r="D886" s="21">
        <f t="shared" si="40"/>
        <v>0</v>
      </c>
      <c r="F886" t="str">
        <f t="shared" si="43"/>
        <v>Várzea Nova</v>
      </c>
      <c r="G886" t="s">
        <v>3615</v>
      </c>
      <c r="H886">
        <v>0</v>
      </c>
      <c r="I886" s="21">
        <f t="shared" si="41"/>
        <v>0</v>
      </c>
    </row>
    <row r="887" spans="1:9">
      <c r="A887" t="str">
        <f t="shared" si="42"/>
        <v>Érico Cardoso</v>
      </c>
      <c r="B887" t="s">
        <v>3342</v>
      </c>
      <c r="C887">
        <v>0</v>
      </c>
      <c r="D887" s="21">
        <f t="shared" si="40"/>
        <v>0</v>
      </c>
      <c r="F887" t="str">
        <f t="shared" si="43"/>
        <v>Varzedo</v>
      </c>
      <c r="G887" t="s">
        <v>3616</v>
      </c>
      <c r="H887">
        <v>0</v>
      </c>
      <c r="I887" s="21">
        <f t="shared" si="41"/>
        <v>0</v>
      </c>
    </row>
    <row r="888" spans="1:9">
      <c r="A888" t="str">
        <f t="shared" si="42"/>
        <v>Água Fria</v>
      </c>
      <c r="B888" t="s">
        <v>3224</v>
      </c>
      <c r="C888">
        <v>0</v>
      </c>
      <c r="D888" s="21">
        <f t="shared" si="40"/>
        <v>0</v>
      </c>
      <c r="F888" t="str">
        <f t="shared" si="43"/>
        <v>Vera Cruz</v>
      </c>
      <c r="G888" t="s">
        <v>3617</v>
      </c>
      <c r="H888">
        <v>0</v>
      </c>
      <c r="I888" s="21">
        <f t="shared" si="41"/>
        <v>0</v>
      </c>
    </row>
    <row r="889" spans="1:9">
      <c r="A889" t="str">
        <f t="shared" si="42"/>
        <v>Adustina</v>
      </c>
      <c r="B889" t="s">
        <v>3223</v>
      </c>
      <c r="C889">
        <v>0</v>
      </c>
      <c r="D889" s="21">
        <f t="shared" si="40"/>
        <v>0</v>
      </c>
      <c r="F889" t="str">
        <f t="shared" si="43"/>
        <v>Vereda</v>
      </c>
      <c r="G889" t="s">
        <v>3618</v>
      </c>
      <c r="H889">
        <v>0</v>
      </c>
      <c r="I889" s="21">
        <f t="shared" si="41"/>
        <v>0</v>
      </c>
    </row>
    <row r="890" spans="1:9">
      <c r="A890" t="str">
        <f t="shared" si="42"/>
        <v>Acajutiba</v>
      </c>
      <c r="B890" t="s">
        <v>3222</v>
      </c>
      <c r="C890">
        <v>0</v>
      </c>
      <c r="D890" s="21">
        <f t="shared" si="40"/>
        <v>0</v>
      </c>
      <c r="F890" t="str">
        <f t="shared" si="43"/>
        <v>Wagner</v>
      </c>
      <c r="G890" t="s">
        <v>3620</v>
      </c>
      <c r="H890">
        <v>0</v>
      </c>
      <c r="I890" s="21">
        <f t="shared" si="41"/>
        <v>0</v>
      </c>
    </row>
    <row r="891" spans="1:9">
      <c r="A891" t="str">
        <f t="shared" si="42"/>
        <v>Abaré</v>
      </c>
      <c r="B891" t="s">
        <v>3221</v>
      </c>
      <c r="C891">
        <v>0</v>
      </c>
      <c r="D891" s="21">
        <f t="shared" si="40"/>
        <v>0</v>
      </c>
      <c r="F891" t="str">
        <f t="shared" si="43"/>
        <v>Wanderley</v>
      </c>
      <c r="G891" t="s">
        <v>3621</v>
      </c>
      <c r="H891">
        <v>0</v>
      </c>
      <c r="I891" s="21">
        <f t="shared" si="41"/>
        <v>0</v>
      </c>
    </row>
    <row r="892" spans="1:9">
      <c r="A892" t="str">
        <f t="shared" si="42"/>
        <v>Abaíra</v>
      </c>
      <c r="B892" t="s">
        <v>3220</v>
      </c>
      <c r="C892">
        <v>0</v>
      </c>
      <c r="D892" s="21">
        <f t="shared" si="40"/>
        <v>0</v>
      </c>
      <c r="F892" t="str">
        <f t="shared" si="43"/>
        <v>Wenceslau Guimarães</v>
      </c>
      <c r="G892" t="s">
        <v>3622</v>
      </c>
      <c r="H892">
        <v>0</v>
      </c>
      <c r="I892" s="21">
        <f t="shared" si="41"/>
        <v>0</v>
      </c>
    </row>
    <row r="893" spans="1:9">
      <c r="A893" t="str">
        <f t="shared" si="42"/>
        <v>Município da Bahia Ignorado</v>
      </c>
      <c r="B893" t="s">
        <v>3624</v>
      </c>
      <c r="C893">
        <v>0</v>
      </c>
      <c r="D893" s="21">
        <f t="shared" si="40"/>
        <v>0</v>
      </c>
      <c r="F893" t="str">
        <f t="shared" si="43"/>
        <v>Município da Bahia Ignorado</v>
      </c>
      <c r="G893" t="s">
        <v>3624</v>
      </c>
      <c r="H893">
        <v>0</v>
      </c>
      <c r="I893" s="21">
        <f t="shared" si="41"/>
        <v>0</v>
      </c>
    </row>
    <row r="894" spans="1:9">
      <c r="A894" t="str">
        <f t="shared" si="42"/>
        <v/>
      </c>
      <c r="B894" t="s">
        <v>36</v>
      </c>
      <c r="C894">
        <v>695</v>
      </c>
      <c r="D894" s="21">
        <f>C894*100/695</f>
        <v>100</v>
      </c>
      <c r="F894" t="str">
        <f t="shared" si="43"/>
        <v/>
      </c>
      <c r="G894" t="s">
        <v>36</v>
      </c>
      <c r="H894">
        <v>681</v>
      </c>
      <c r="I894" s="21">
        <f>H894*100/681</f>
        <v>100</v>
      </c>
    </row>
  </sheetData>
  <autoFilter ref="B2:J894">
    <filterColumn colId="4"/>
  </autoFilter>
  <sortState ref="G475:J893">
    <sortCondition descending="1" ref="H475:H893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4</vt:i4>
      </vt:variant>
    </vt:vector>
  </HeadingPairs>
  <TitlesOfParts>
    <vt:vector size="12" baseType="lpstr">
      <vt:lpstr>Apres_CovidRT</vt:lpstr>
      <vt:lpstr>Informacoes Gerais</vt:lpstr>
      <vt:lpstr>Maps_NGeo</vt:lpstr>
      <vt:lpstr>CNAE_CBO_SEXO</vt:lpstr>
      <vt:lpstr>CNAE_CBO_SEXO_Ana</vt:lpstr>
      <vt:lpstr>CNAE_CBO_Outras</vt:lpstr>
      <vt:lpstr>Dados_RT</vt:lpstr>
      <vt:lpstr>NGeo</vt:lpstr>
      <vt:lpstr>Dados_RT!DadosExternos_2</vt:lpstr>
      <vt:lpstr>'Informacoes Gerais'!DadosExternos_2</vt:lpstr>
      <vt:lpstr>Dados_RT!DadosExternos_3</vt:lpstr>
      <vt:lpstr>'Informacoes Gerais'!DadosExternos_3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delsuc</cp:lastModifiedBy>
  <dcterms:created xsi:type="dcterms:W3CDTF">2020-03-24T09:30:00Z</dcterms:created>
  <dcterms:modified xsi:type="dcterms:W3CDTF">2020-10-07T15:53:44Z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1046-11.2.0.9255</vt:lpwstr>
  </property>
  <property fmtid="{D5CDD505-2E9C-101B-9397-08002B2CF9AE}" pid="3" name="_MarkAsFinal">
    <vt:bool>true</vt:bool>
  </property>
</Properties>
</file>